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7B84B247-DD8D-534B-836D-B1DA1D65F81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<sst xmlns="http://schemas.openxmlformats.org/spreadsheetml/2006/main" count="941" uniqueCount="753">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</sst>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T460s parent</v>
      </c>
      <c r="C4" s="29" t="s">
        <v>345</v>
      </c>
      <c r="D4" s="30">
        <f>Values!B14</f>
        <v>5714401460992</v>
      </c>
      <c r="E4" s="31" t="s">
        <v>346</v>
      </c>
      <c r="F4" s="28" t="str">
        <f>SUBSTITUTE(Values!B1, "{language}", "") &amp; " " &amp; Values!B3</f>
        <v>sostituzione della tastiera  retroilluminata per Lenovo Thinkpad T460s T470s</v>
      </c>
      <c r="G4" s="29" t="s">
        <v>345</v>
      </c>
      <c r="H4" s="27" t="str">
        <f>Values!B16</f>
        <v>computer-keyboards</v>
      </c>
      <c r="I4" s="27" t="str">
        <f>IF(ISBLANK(Values!E3),"","4730574031")</f>
        <v>4730574031</v>
      </c>
      <c r="J4" s="32" t="str">
        <f>Values!B13</f>
        <v>Lenovo T460s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T460s Regular - DE</v>
      </c>
      <c r="C5" s="32" t="str">
        <f>IF(ISBLANK(Values!E4),"","TellusRem")</f>
        <v>TellusRem</v>
      </c>
      <c r="D5" s="30">
        <f>IF(ISBLANK(Values!E4),"",Values!E4)</f>
        <v>5714401465010</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T460s T470s</v>
      </c>
      <c r="G5" s="32" t="str">
        <f>IF(ISBLANK(Values!E4),"","TellusRem")</f>
        <v>TellusRem</v>
      </c>
      <c r="H5" s="27" t="str">
        <f>IF(ISBLANK(Values!E4),"",Values!$B$16)</f>
        <v>computer-keyboards</v>
      </c>
      <c r="I5" s="27" t="str">
        <f>IF(ISBLANK(Values!E4),"","4730574031")</f>
        <v>4730574031</v>
      </c>
      <c r="J5" s="39" t="str">
        <f>IF(ISBLANK(Values!E4),"",Values!F4 )</f>
        <v>Lenovo T460s Regular - DE</v>
      </c>
      <c r="K5" s="28" t="str">
        <f>IF(IF(ISBLANK(Values!E4),"",IF(Values!J4, Values!$B$4, Values!$B$5))=0,"",IF(ISBLANK(Values!E4),"",IF(Values!J4, Values!$B$4, Values!$B$5)))</f>
        <v/>
      </c>
      <c r="L5" s="40" t="str">
        <f>IF(ISBLANK(Values!E4),"",IF($CO5="DEFAULT", Values!$B$18, ""))</f>
        <v/>
      </c>
      <c r="M5" s="28" t="str">
        <f>IF(ISBLANK(Values!E4),"",Values!$M4)</f>
        <v>https://raw.githubusercontent.com/PatrickVibild/TellusAmazonPictures/master/pictures/Lenovo/T460S/RG/DE/1.jpg</v>
      </c>
      <c r="N5" s="28" t="str">
        <f>IF(ISBLANK(Values!$F4),"",Values!N4)</f>
        <v>https://raw.githubusercontent.com/PatrickVibild/TellusAmazonPictures/master/pictures/Lenovo/T460S/RG/DE/2.jpg</v>
      </c>
      <c r="O5" s="28" t="str">
        <f>IF(ISBLANK(Values!$F4),"",Values!O4)</f>
        <v>https://raw.githubusercontent.com/PatrickVibild/TellusAmazonPictures/master/pictures/Lenovo/T460S/RG/DE/3.jpg</v>
      </c>
      <c r="P5" s="28" t="str">
        <f>IF(ISBLANK(Values!$F4),"",Values!P4)</f>
        <v>https://raw.githubusercontent.com/PatrickVibild/TellusAmazonPictures/master/pictures/Lenovo/T460S/RG/DE/4.jpg</v>
      </c>
      <c r="Q5" s="28" t="str">
        <f>IF(ISBLANK(Values!$F4),"",Values!Q4)</f>
        <v>https://raw.githubusercontent.com/PatrickVibild/TellusAmazonPictures/master/pictures/Lenovo/T460S/RG/DE/5.jpg</v>
      </c>
      <c r="R5" s="28" t="str">
        <f>IF(ISBLANK(Values!$F4),"",Values!R4)</f>
        <v>https://raw.githubusercontent.com/PatrickVibild/TellusAmazonPictures/master/pictures/Lenovo/T460S/RG/DE/6.jpg</v>
      </c>
      <c r="S5" s="28" t="str">
        <f>IF(ISBLANK(Values!$F4),"",Values!S4)</f>
        <v>https://raw.githubusercontent.com/PatrickVibild/TellusAmazonPictures/master/pictures/Lenovo/T460S/RG/DE/7.jpg</v>
      </c>
      <c r="T5" s="28" t="str">
        <f>IF(ISBLANK(Values!$F4),"",Values!T4)</f>
        <v>https://raw.githubusercontent.com/PatrickVibild/TellusAmazonPictures/master/pictures/Lenovo/T460S/RG/DE/8.jpg</v>
      </c>
      <c r="U5" s="28" t="str">
        <f>IF(ISBLANK(Values!$F4),"",Values!U4)</f>
        <v>https://raw.githubusercontent.com/PatrickVibild/TellusAmazonPictures/master/pictures/Lenovo/T460S/RG/DE/9.jpg</v>
      </c>
      <c r="W5" s="32" t="str">
        <f>IF(ISBLANK(Values!E4),"","Child")</f>
        <v>Child</v>
      </c>
      <c r="X5" s="32" t="str">
        <f>IF(ISBLANK(Values!E4),"",Values!$B$13)</f>
        <v>Lenovo T460s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27" t="str">
        <f>IF(ISBLANK(Values!E5),"",IF(Values!$B$37="EU","computercomponent","computer"))</f>
        <v>computercomponent</v>
      </c>
      <c r="B6" s="38" t="str">
        <f>IF(ISBLANK(Values!E5),"",Values!F5)</f>
        <v>Lenovo T460s Regular - FR</v>
      </c>
      <c r="C6" s="32" t="str">
        <f>IF(ISBLANK(Values!E5),"","TellusRem")</f>
        <v>TellusRem</v>
      </c>
      <c r="D6" s="30">
        <f>IF(ISBLANK(Values!E5),"",Values!E5)</f>
        <v>5714401465027</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T460s T470s</v>
      </c>
      <c r="G6" s="32" t="str">
        <f>IF(ISBLANK(Values!E5),"","TellusRem")</f>
        <v>TellusRem</v>
      </c>
      <c r="H6" s="27" t="str">
        <f>IF(ISBLANK(Values!E5),"",Values!$B$16)</f>
        <v>computer-keyboards</v>
      </c>
      <c r="I6" s="27" t="str">
        <f>IF(ISBLANK(Values!E5),"","4730574031")</f>
        <v>4730574031</v>
      </c>
      <c r="J6" s="39" t="str">
        <f>IF(ISBLANK(Values!E5),"",Values!F5 )</f>
        <v>Lenovo T460s Regular - FR</v>
      </c>
      <c r="K6" s="29" t="str">
        <f>IF(IF(ISBLANK(Values!E5),"",IF(Values!J5, Values!$B$4, Values!$B$5))=0,"",IF(ISBLANK(Values!E5),"",IF(Values!J5, Values!$B$4, Values!$B$5)))</f>
        <v/>
      </c>
      <c r="L6" s="40" t="str">
        <f>IF(ISBLANK(Values!E5),"",IF($CO6="DEFAULT", Values!$B$18, ""))</f>
        <v/>
      </c>
      <c r="M6" s="28" t="str">
        <f>IF(ISBLANK(Values!E5),"",Values!$M5)</f>
        <v>https://raw.githubusercontent.com/PatrickVibild/TellusAmazonPictures/master/pictures/Lenovo/T460S/RG/FR/1.jpg</v>
      </c>
      <c r="N6" s="28" t="str">
        <f>IF(ISBLANK(Values!$F5),"",Values!N5)</f>
        <v>https://raw.githubusercontent.com/PatrickVibild/TellusAmazonPictures/master/pictures/Lenovo/T460S/RG/FR/2.jpg</v>
      </c>
      <c r="O6" s="28" t="str">
        <f>IF(ISBLANK(Values!$F5),"",Values!O5)</f>
        <v>https://raw.githubusercontent.com/PatrickVibild/TellusAmazonPictures/master/pictures/Lenovo/T460S/RG/FR/3.jpg</v>
      </c>
      <c r="P6" s="28" t="str">
        <f>IF(ISBLANK(Values!$F5),"",Values!P5)</f>
        <v>https://raw.githubusercontent.com/PatrickVibild/TellusAmazonPictures/master/pictures/Lenovo/T460S/RG/FR/4.jpg</v>
      </c>
      <c r="Q6" s="28" t="str">
        <f>IF(ISBLANK(Values!$F5),"",Values!Q5)</f>
        <v>https://raw.githubusercontent.com/PatrickVibild/TellusAmazonPictures/master/pictures/Lenovo/T460S/RG/FR/5.jpg</v>
      </c>
      <c r="R6" s="28" t="str">
        <f>IF(ISBLANK(Values!$F5),"",Values!R5)</f>
        <v>https://raw.githubusercontent.com/PatrickVibild/TellusAmazonPictures/master/pictures/Lenovo/T460S/RG/FR/6.jpg</v>
      </c>
      <c r="S6" s="28" t="str">
        <f>IF(ISBLANK(Values!$F5),"",Values!S5)</f>
        <v>https://raw.githubusercontent.com/PatrickVibild/TellusAmazonPictures/master/pictures/Lenovo/T460S/RG/FR/7.jpg</v>
      </c>
      <c r="T6" s="28" t="str">
        <f>IF(ISBLANK(Values!$F5),"",Values!T5)</f>
        <v>https://raw.githubusercontent.com/PatrickVibild/TellusAmazonPictures/master/pictures/Lenovo/T460S/RG/FR/8.jpg</v>
      </c>
      <c r="U6" s="28" t="str">
        <f>IF(ISBLANK(Values!$F5),"",Values!U5)</f>
        <v>https://raw.githubusercontent.com/PatrickVibild/TellusAmazonPictures/master/pictures/Lenovo/T460S/RG/FR/9.jpg</v>
      </c>
      <c r="W6" s="32" t="str">
        <f>IF(ISBLANK(Values!E5),"","Child")</f>
        <v>Child</v>
      </c>
      <c r="X6" s="32" t="str">
        <f>IF(ISBLANK(Values!E5),"",Values!$B$13)</f>
        <v>Lenovo T460s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48" x14ac:dyDescent="0.2">
      <c r="A7" s="27" t="str">
        <f>IF(ISBLANK(Values!E6),"",IF(Values!$B$37="EU","computercomponent","computer"))</f>
        <v>computercomponent</v>
      </c>
      <c r="B7" s="38" t="str">
        <f>IF(ISBLANK(Values!E6),"",Values!F6)</f>
        <v>Lenovo T460s Regular - IT</v>
      </c>
      <c r="C7" s="32" t="str">
        <f>IF(ISBLANK(Values!E6),"","TellusRem")</f>
        <v>TellusRem</v>
      </c>
      <c r="D7" s="30">
        <f>IF(ISBLANK(Values!E6),"",Values!E6)</f>
        <v>5714401465034</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T460s T470s</v>
      </c>
      <c r="G7" s="32" t="str">
        <f>IF(ISBLANK(Values!E6),"","TellusRem")</f>
        <v>TellusRem</v>
      </c>
      <c r="H7" s="27" t="str">
        <f>IF(ISBLANK(Values!E6),"",Values!$B$16)</f>
        <v>computer-keyboards</v>
      </c>
      <c r="I7" s="27" t="str">
        <f>IF(ISBLANK(Values!E6),"","4730574031")</f>
        <v>4730574031</v>
      </c>
      <c r="J7" s="39" t="str">
        <f>IF(ISBLANK(Values!E6),"",Values!F6 )</f>
        <v>Lenovo T460s Regular - IT</v>
      </c>
      <c r="K7" s="29" t="str">
        <f>IF(IF(ISBLANK(Values!E6),"",IF(Values!J6, Values!$B$4, Values!$B$5))=0,"",IF(ISBLANK(Values!E6),"",IF(Values!J6, Values!$B$4, Values!$B$5)))</f>
        <v/>
      </c>
      <c r="L7" s="40" t="str">
        <f>IF(ISBLANK(Values!E6),"",IF($CO7="DEFAULT", Values!$B$18, ""))</f>
        <v/>
      </c>
      <c r="M7" s="28" t="str">
        <f>IF(ISBLANK(Values!E6),"",Values!$M6)</f>
        <v>https://raw.githubusercontent.com/PatrickVibild/TellusAmazonPictures/master/pictures/Lenovo/T460S/RG/IT/1.jpg</v>
      </c>
      <c r="N7" s="28" t="str">
        <f>IF(ISBLANK(Values!$F6),"",Values!N6)</f>
        <v>https://raw.githubusercontent.com/PatrickVibild/TellusAmazonPictures/master/pictures/Lenovo/T460S/RG/IT/2.jpg</v>
      </c>
      <c r="O7" s="28" t="str">
        <f>IF(ISBLANK(Values!$F6),"",Values!O6)</f>
        <v>https://raw.githubusercontent.com/PatrickVibild/TellusAmazonPictures/master/pictures/Lenovo/T460S/RG/IT/3.jpg</v>
      </c>
      <c r="P7" s="28" t="str">
        <f>IF(ISBLANK(Values!$F6),"",Values!P6)</f>
        <v>https://raw.githubusercontent.com/PatrickVibild/TellusAmazonPictures/master/pictures/Lenovo/T460S/RG/IT/4.jpg</v>
      </c>
      <c r="Q7" s="28" t="str">
        <f>IF(ISBLANK(Values!$F6),"",Values!Q6)</f>
        <v>https://raw.githubusercontent.com/PatrickVibild/TellusAmazonPictures/master/pictures/Lenovo/T460S/RG/IT/5.jpg</v>
      </c>
      <c r="R7" s="28" t="str">
        <f>IF(ISBLANK(Values!$F6),"",Values!R6)</f>
        <v>https://raw.githubusercontent.com/PatrickVibild/TellusAmazonPictures/master/pictures/Lenovo/T460S/RG/IT/6.jpg</v>
      </c>
      <c r="S7" s="28" t="str">
        <f>IF(ISBLANK(Values!$F6),"",Values!S6)</f>
        <v>https://raw.githubusercontent.com/PatrickVibild/TellusAmazonPictures/master/pictures/Lenovo/T460S/RG/IT/7.jpg</v>
      </c>
      <c r="T7" s="28" t="str">
        <f>IF(ISBLANK(Values!$F6),"",Values!T6)</f>
        <v>https://raw.githubusercontent.com/PatrickVibild/TellusAmazonPictures/master/pictures/Lenovo/T460S/RG/IT/8.jpg</v>
      </c>
      <c r="U7" s="28" t="str">
        <f>IF(ISBLANK(Values!$F6),"",Values!U6)</f>
        <v>https://raw.githubusercontent.com/PatrickVibild/TellusAmazonPictures/master/pictures/Lenovo/T460S/RG/IT/9.jpg</v>
      </c>
      <c r="W7" s="32" t="str">
        <f>IF(ISBLANK(Values!E6),"","Child")</f>
        <v>Child</v>
      </c>
      <c r="X7" s="32" t="str">
        <f>IF(ISBLANK(Values!E6),"",Values!$B$13)</f>
        <v>Lenovo T460s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48" x14ac:dyDescent="0.2">
      <c r="A8" s="27" t="str">
        <f>IF(ISBLANK(Values!E7),"",IF(Values!$B$37="EU","computercomponent","computer"))</f>
        <v>computercomponent</v>
      </c>
      <c r="B8" s="38" t="str">
        <f>IF(ISBLANK(Values!E7),"",Values!F7)</f>
        <v>Lenovo T460s Regular - ES</v>
      </c>
      <c r="C8" s="32" t="str">
        <f>IF(ISBLANK(Values!E7),"","TellusRem")</f>
        <v>TellusRem</v>
      </c>
      <c r="D8" s="30">
        <f>IF(ISBLANK(Values!E7),"",Values!E7)</f>
        <v>5714401465041</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T460s T470s</v>
      </c>
      <c r="G8" s="32" t="str">
        <f>IF(ISBLANK(Values!E7),"","TellusRem")</f>
        <v>TellusRem</v>
      </c>
      <c r="H8" s="27" t="str">
        <f>IF(ISBLANK(Values!E7),"",Values!$B$16)</f>
        <v>computer-keyboards</v>
      </c>
      <c r="I8" s="27" t="str">
        <f>IF(ISBLANK(Values!E7),"","4730574031")</f>
        <v>4730574031</v>
      </c>
      <c r="J8" s="39" t="str">
        <f>IF(ISBLANK(Values!E7),"",Values!F7 )</f>
        <v>Lenovo T460s Regular - ES</v>
      </c>
      <c r="K8" s="29" t="str">
        <f>IF(IF(ISBLANK(Values!E7),"",IF(Values!J7, Values!$B$4, Values!$B$5))=0,"",IF(ISBLANK(Values!E7),"",IF(Values!J7, Values!$B$4, Values!$B$5)))</f>
        <v/>
      </c>
      <c r="L8" s="40" t="str">
        <f>IF(ISBLANK(Values!E7),"",IF($CO8="DEFAULT", Values!$B$18, ""))</f>
        <v/>
      </c>
      <c r="M8" s="28" t="str">
        <f>IF(ISBLANK(Values!E7),"",Values!$M7)</f>
        <v>https://raw.githubusercontent.com/PatrickVibild/TellusAmazonPictures/master/pictures/Lenovo/T460S/RG/ES/1.jpg</v>
      </c>
      <c r="N8" s="28" t="str">
        <f>IF(ISBLANK(Values!$F7),"",Values!N7)</f>
        <v>https://raw.githubusercontent.com/PatrickVibild/TellusAmazonPictures/master/pictures/Lenovo/T460S/RG/ES/2.jpg</v>
      </c>
      <c r="O8" s="28" t="str">
        <f>IF(ISBLANK(Values!$F7),"",Values!O7)</f>
        <v>https://raw.githubusercontent.com/PatrickVibild/TellusAmazonPictures/master/pictures/Lenovo/T460S/RG/ES/3.jpg</v>
      </c>
      <c r="P8" s="28" t="str">
        <f>IF(ISBLANK(Values!$F7),"",Values!P7)</f>
        <v>https://raw.githubusercontent.com/PatrickVibild/TellusAmazonPictures/master/pictures/Lenovo/T460S/RG/ES/4.jpg</v>
      </c>
      <c r="Q8" s="28" t="str">
        <f>IF(ISBLANK(Values!$F7),"",Values!Q7)</f>
        <v>https://raw.githubusercontent.com/PatrickVibild/TellusAmazonPictures/master/pictures/Lenovo/T460S/RG/ES/5.jpg</v>
      </c>
      <c r="R8" s="28" t="str">
        <f>IF(ISBLANK(Values!$F7),"",Values!R7)</f>
        <v>https://raw.githubusercontent.com/PatrickVibild/TellusAmazonPictures/master/pictures/Lenovo/T460S/RG/ES/6.jpg</v>
      </c>
      <c r="S8" s="28" t="str">
        <f>IF(ISBLANK(Values!$F7),"",Values!S7)</f>
        <v>https://raw.githubusercontent.com/PatrickVibild/TellusAmazonPictures/master/pictures/Lenovo/T460S/RG/ES/7.jpg</v>
      </c>
      <c r="T8" s="28" t="str">
        <f>IF(ISBLANK(Values!$F7),"",Values!T7)</f>
        <v>https://raw.githubusercontent.com/PatrickVibild/TellusAmazonPictures/master/pictures/Lenovo/T460S/RG/ES/8.jpg</v>
      </c>
      <c r="U8" s="28" t="str">
        <f>IF(ISBLANK(Values!$F7),"",Values!U7)</f>
        <v>https://raw.githubusercontent.com/PatrickVibild/TellusAmazonPictures/master/pictures/Lenovo/T460S/RG/ES/9.jpg</v>
      </c>
      <c r="W8" s="32" t="str">
        <f>IF(ISBLANK(Values!E7),"","Child")</f>
        <v>Child</v>
      </c>
      <c r="X8" s="32" t="str">
        <f>IF(ISBLANK(Values!E7),"",Values!$B$13)</f>
        <v>Lenovo T460s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48" x14ac:dyDescent="0.2">
      <c r="A9" s="27" t="str">
        <f>IF(ISBLANK(Values!E8),"",IF(Values!$B$37="EU","computercomponent","computer"))</f>
        <v>computercomponent</v>
      </c>
      <c r="B9" s="38" t="str">
        <f>IF(ISBLANK(Values!E8),"",Values!F8)</f>
        <v>Lenovo T460s Regular - UK</v>
      </c>
      <c r="C9" s="32" t="str">
        <f>IF(ISBLANK(Values!E8),"","TellusRem")</f>
        <v>TellusRem</v>
      </c>
      <c r="D9" s="30">
        <f>IF(ISBLANK(Values!E8),"",Values!E8)</f>
        <v>5714401465058</v>
      </c>
      <c r="E9" s="31" t="str">
        <f>IF(ISBLANK(Values!E8),"","EAN")</f>
        <v>EAN</v>
      </c>
      <c r="F9" s="28" t="str">
        <f>IF(ISBLANK(Values!E8),"",IF(Values!J8, SUBSTITUTE(Values!$B$1, "{language}", Values!H8) &amp; " " &amp;Values!$B$3, SUBSTITUTE(Values!$B$2, "{language}", Values!$H8) &amp; " " &amp;Values!$B$3))</f>
        <v>sostituzione della tastiera UK non retroilluminata per Lenovo Thinkpad T460s T470s</v>
      </c>
      <c r="G9" s="32" t="str">
        <f>IF(ISBLANK(Values!E8),"","TellusRem")</f>
        <v>TellusRem</v>
      </c>
      <c r="H9" s="27" t="str">
        <f>IF(ISBLANK(Values!E8),"",Values!$B$16)</f>
        <v>computer-keyboards</v>
      </c>
      <c r="I9" s="27" t="str">
        <f>IF(ISBLANK(Values!E8),"","4730574031")</f>
        <v>4730574031</v>
      </c>
      <c r="J9" s="39" t="str">
        <f>IF(ISBLANK(Values!E8),"",Values!F8 )</f>
        <v>Lenovo T460s Regular - UK</v>
      </c>
      <c r="K9" s="29" t="str">
        <f>IF(IF(ISBLANK(Values!E8),"",IF(Values!J8, Values!$B$4, Values!$B$5))=0,"",IF(ISBLANK(Values!E8),"",IF(Values!J8, Values!$B$4, Values!$B$5)))</f>
        <v/>
      </c>
      <c r="L9" s="40" t="str">
        <f>IF(ISBLANK(Values!E8),"",IF($CO9="DEFAULT", Values!$B$18, ""))</f>
        <v/>
      </c>
      <c r="M9" s="28" t="str">
        <f>IF(ISBLANK(Values!E8),"",Values!$M8)</f>
        <v>https://raw.githubusercontent.com/PatrickVibild/TellusAmazonPictures/master/pictures/Lenovo/T460S/RG/UK/1.jpg</v>
      </c>
      <c r="N9" s="28" t="str">
        <f>IF(ISBLANK(Values!$F8),"",Values!N8)</f>
        <v>https://raw.githubusercontent.com/PatrickVibild/TellusAmazonPictures/master/pictures/Lenovo/T460S/RG/UK/2.jpg</v>
      </c>
      <c r="O9" s="28" t="str">
        <f>IF(ISBLANK(Values!$F8),"",Values!O8)</f>
        <v>https://raw.githubusercontent.com/PatrickVibild/TellusAmazonPictures/master/pictures/Lenovo/T460S/RG/UK/3.jpg</v>
      </c>
      <c r="P9" s="28" t="str">
        <f>IF(ISBLANK(Values!$F8),"",Values!P8)</f>
        <v>https://raw.githubusercontent.com/PatrickVibild/TellusAmazonPictures/master/pictures/Lenovo/T460S/RG/UK/4.jpg</v>
      </c>
      <c r="Q9" s="28" t="str">
        <f>IF(ISBLANK(Values!$F8),"",Values!Q8)</f>
        <v>https://raw.githubusercontent.com/PatrickVibild/TellusAmazonPictures/master/pictures/Lenovo/T460S/RG/UK/5.jpg</v>
      </c>
      <c r="R9" s="28" t="str">
        <f>IF(ISBLANK(Values!$F8),"",Values!R8)</f>
        <v>https://raw.githubusercontent.com/PatrickVibild/TellusAmazonPictures/master/pictures/Lenovo/T460S/RG/UK/6.jpg</v>
      </c>
      <c r="S9" s="28" t="str">
        <f>IF(ISBLANK(Values!$F8),"",Values!S8)</f>
        <v>https://raw.githubusercontent.com/PatrickVibild/TellusAmazonPictures/master/pictures/Lenovo/T460S/RG/UK/7.jpg</v>
      </c>
      <c r="T9" s="28" t="str">
        <f>IF(ISBLANK(Values!$F8),"",Values!T8)</f>
        <v>https://raw.githubusercontent.com/PatrickVibild/TellusAmazonPictures/master/pictures/Lenovo/T460S/RG/UK/8.jpg</v>
      </c>
      <c r="U9" s="28" t="str">
        <f>IF(ISBLANK(Values!$F8),"",Values!U8)</f>
        <v>https://raw.githubusercontent.com/PatrickVibild/TellusAmazonPictures/master/pictures/Lenovo/T460S/RG/UK/9.jpg</v>
      </c>
      <c r="W9" s="32" t="str">
        <f>IF(ISBLANK(Values!E8),"","Child")</f>
        <v>Child</v>
      </c>
      <c r="X9" s="32" t="str">
        <f>IF(ISBLANK(Values!E8),"",Values!$B$13)</f>
        <v>Lenovo T460s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48" x14ac:dyDescent="0.2">
      <c r="A10" s="27" t="str">
        <f>IF(ISBLANK(Values!E9),"",IF(Values!$B$37="EU","computercomponent","computer"))</f>
        <v>computercomponent</v>
      </c>
      <c r="B10" s="38" t="str">
        <f>IF(ISBLANK(Values!E9),"",Values!F9)</f>
        <v>Lenovo T460s Regular - NOR</v>
      </c>
      <c r="C10" s="32" t="str">
        <f>IF(ISBLANK(Values!E9),"","TellusRem")</f>
        <v>TellusRem</v>
      </c>
      <c r="D10" s="30">
        <f>IF(ISBLANK(Values!E9),"",Values!E9)</f>
        <v>5714401465065</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T460s T470s</v>
      </c>
      <c r="G10" s="32" t="str">
        <f>IF(ISBLANK(Values!E9),"","TellusRem")</f>
        <v>TellusRem</v>
      </c>
      <c r="H10" s="27" t="str">
        <f>IF(ISBLANK(Values!E9),"",Values!$B$16)</f>
        <v>computer-keyboards</v>
      </c>
      <c r="I10" s="27" t="str">
        <f>IF(ISBLANK(Values!E9),"","4730574031")</f>
        <v>4730574031</v>
      </c>
      <c r="J10" s="39" t="str">
        <f>IF(ISBLANK(Values!E9),"",Values!F9 )</f>
        <v>Lenovo T460s Regular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https://raw.githubusercontent.com/PatrickVibild/TellusAmazonPictures/master/pictures/Lenovo/T460S/RG/NOR/1.jpg</v>
      </c>
      <c r="N10" s="28" t="str">
        <f>IF(ISBLANK(Values!$F9),"",Values!N9)</f>
        <v>https://raw.githubusercontent.com/PatrickVibild/TellusAmazonPictures/master/pictures/Lenovo/T460S/RG/NOR/2.jpg</v>
      </c>
      <c r="O10" s="28" t="str">
        <f>IF(ISBLANK(Values!$F9),"",Values!O9)</f>
        <v>https://raw.githubusercontent.com/PatrickVibild/TellusAmazonPictures/master/pictures/Lenovo/T460S/RG/NOR/3.jpg</v>
      </c>
      <c r="P10" s="28" t="str">
        <f>IF(ISBLANK(Values!$F9),"",Values!P9)</f>
        <v>https://raw.githubusercontent.com/PatrickVibild/TellusAmazonPictures/master/pictures/Lenovo/T460S/RG/NOR/4.jpg</v>
      </c>
      <c r="Q10" s="28" t="str">
        <f>IF(ISBLANK(Values!$F9),"",Values!Q9)</f>
        <v>https://raw.githubusercontent.com/PatrickVibild/TellusAmazonPictures/master/pictures/Lenovo/T460S/RG/NOR/5.jpg</v>
      </c>
      <c r="R10" s="28" t="str">
        <f>IF(ISBLANK(Values!$F9),"",Values!R9)</f>
        <v>https://raw.githubusercontent.com/PatrickVibild/TellusAmazonPictures/master/pictures/Lenovo/T460S/RG/NOR/6.jpg</v>
      </c>
      <c r="S10" s="28" t="str">
        <f>IF(ISBLANK(Values!$F9),"",Values!S9)</f>
        <v>https://raw.githubusercontent.com/PatrickVibild/TellusAmazonPictures/master/pictures/Lenovo/T460S/RG/NOR/7.jpg</v>
      </c>
      <c r="T10" s="28" t="str">
        <f>IF(ISBLANK(Values!$F9),"",Values!T9)</f>
        <v>https://raw.githubusercontent.com/PatrickVibild/TellusAmazonPictures/master/pictures/Lenovo/T460S/RG/NOR/8.jpg</v>
      </c>
      <c r="U10" s="28" t="str">
        <f>IF(ISBLANK(Values!$F9),"",Values!U9)</f>
        <v>https://raw.githubusercontent.com/PatrickVibild/TellusAmazonPictures/master/pictures/Lenovo/T460S/RG/NOR/9.jpg</v>
      </c>
      <c r="W10" s="32" t="str">
        <f>IF(ISBLANK(Values!E9),"","Child")</f>
        <v>Child</v>
      </c>
      <c r="X10" s="32" t="str">
        <f>IF(ISBLANK(Values!E9),"",Values!$B$13)</f>
        <v>Lenovo T460s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48" x14ac:dyDescent="0.2">
      <c r="A11" s="27" t="str">
        <f>IF(ISBLANK(Values!E10),"",IF(Values!$B$37="EU","computercomponent","computer"))</f>
        <v>computercomponent</v>
      </c>
      <c r="B11" s="38" t="str">
        <f>IF(ISBLANK(Values!E10),"",Values!F10)</f>
        <v>Lenovo T460s Regular - BE</v>
      </c>
      <c r="C11" s="32" t="str">
        <f>IF(ISBLANK(Values!E10),"","TellusRem")</f>
        <v>TellusRem</v>
      </c>
      <c r="D11" s="30">
        <f>IF(ISBLANK(Values!E10),"",Values!E10)</f>
        <v>5714401465072</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T460s T470s</v>
      </c>
      <c r="G11" s="32" t="str">
        <f>IF(ISBLANK(Values!E10),"","TellusRem")</f>
        <v>TellusRem</v>
      </c>
      <c r="H11" s="27" t="str">
        <f>IF(ISBLANK(Values!E10),"",Values!$B$16)</f>
        <v>computer-keyboards</v>
      </c>
      <c r="I11" s="27" t="str">
        <f>IF(ISBLANK(Values!E10),"","4730574031")</f>
        <v>4730574031</v>
      </c>
      <c r="J11" s="39" t="str">
        <f>IF(ISBLANK(Values!E10),"",Values!F10 )</f>
        <v>Lenovo T460s Regular - BE</v>
      </c>
      <c r="K11" s="29" t="str">
        <f>IF(IF(ISBLANK(Values!E10),"",IF(Values!J10, Values!$B$4, Values!$B$5))=0,"",IF(ISBLANK(Values!E10),"",IF(Values!J10, Values!$B$4, Values!$B$5)))</f>
        <v/>
      </c>
      <c r="L11" s="40">
        <f>IF(ISBLANK(Values!E10),"",IF($CO11="DEFAULT", Values!$B$18, ""))</f>
        <v>5</v>
      </c>
      <c r="M11" s="28" t="str">
        <f>IF(ISBLANK(Values!E10),"",Values!$M10)</f>
        <v>https://download.lenovo.com/Images/Parts/01YR094/01YR094_A.jpg</v>
      </c>
      <c r="N11" s="28" t="str">
        <f>IF(ISBLANK(Values!$F10),"",Values!N10)</f>
        <v>https://download.lenovo.com/Images/Parts/01YR094/01YR094_B.jpg</v>
      </c>
      <c r="O11" s="28" t="str">
        <f>IF(ISBLANK(Values!$F10),"",Values!O10)</f>
        <v>https://download.lenovo.com/Images/Parts/01YR094/01YR094_details.jpg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T460s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48" x14ac:dyDescent="0.2">
      <c r="A12" s="27" t="str">
        <f>IF(ISBLANK(Values!E11),"",IF(Values!$B$37="EU","computercomponent","computer"))</f>
        <v>computercomponent</v>
      </c>
      <c r="B12" s="38" t="str">
        <f>IF(ISBLANK(Values!E11),"",Values!F11)</f>
        <v>Lenovo T460s Regular - BG</v>
      </c>
      <c r="C12" s="32" t="str">
        <f>IF(ISBLANK(Values!E11),"","TellusRem")</f>
        <v>TellusRem</v>
      </c>
      <c r="D12" s="30">
        <f>IF(ISBLANK(Values!E11),"",Values!E11)</f>
        <v>5714401465089</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T460s T470s</v>
      </c>
      <c r="G12" s="32" t="str">
        <f>IF(ISBLANK(Values!E11),"","TellusRem")</f>
        <v>TellusRem</v>
      </c>
      <c r="H12" s="27" t="str">
        <f>IF(ISBLANK(Values!E11),"",Values!$B$16)</f>
        <v>computer-keyboards</v>
      </c>
      <c r="I12" s="27" t="str">
        <f>IF(ISBLANK(Values!E11),"","4730574031")</f>
        <v>4730574031</v>
      </c>
      <c r="J12" s="39" t="str">
        <f>IF(ISBLANK(Values!E11),"",Values!F11 )</f>
        <v>Lenovo T460s Regular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T460s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48" x14ac:dyDescent="0.2">
      <c r="A13" s="27" t="str">
        <f>IF(ISBLANK(Values!E12),"",IF(Values!$B$37="EU","computercomponent","computer"))</f>
        <v>computercomponent</v>
      </c>
      <c r="B13" s="38" t="str">
        <f>IF(ISBLANK(Values!E12),"",Values!F12)</f>
        <v>Lenovo T460s Regular - CZ</v>
      </c>
      <c r="C13" s="32" t="str">
        <f>IF(ISBLANK(Values!E12),"","TellusRem")</f>
        <v>TellusRem</v>
      </c>
      <c r="D13" s="30">
        <f>IF(ISBLANK(Values!E12),"",Values!E12)</f>
        <v>5714401465096</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T460s T470s</v>
      </c>
      <c r="G13" s="32" t="str">
        <f>IF(ISBLANK(Values!E12),"","TellusRem")</f>
        <v>TellusRem</v>
      </c>
      <c r="H13" s="27" t="str">
        <f>IF(ISBLANK(Values!E12),"",Values!$B$16)</f>
        <v>computer-keyboards</v>
      </c>
      <c r="I13" s="27" t="str">
        <f>IF(ISBLANK(Values!E12),"","4730574031")</f>
        <v>4730574031</v>
      </c>
      <c r="J13" s="39" t="str">
        <f>IF(ISBLANK(Values!E12),"",Values!F12 )</f>
        <v>Lenovo T460s Regular - CZ</v>
      </c>
      <c r="K13" s="29" t="str">
        <f>IF(IF(ISBLANK(Values!E12),"",IF(Values!J12, Values!$B$4, Values!$B$5))=0,"",IF(ISBLANK(Values!E12),"",IF(Values!J12, Values!$B$4, Values!$B$5)))</f>
        <v/>
      </c>
      <c r="L13" s="40">
        <f>IF(ISBLANK(Values!E12),"",IF($CO13="DEFAULT", Values!$B$18, ""))</f>
        <v>5</v>
      </c>
      <c r="M13" s="28" t="str">
        <f>IF(ISBLANK(Values!E12),"",Values!$M12)</f>
        <v>https://download.lenovo.com/Images/Parts/01YR096/01YR096_A.jpg</v>
      </c>
      <c r="N13" s="28" t="str">
        <f>IF(ISBLANK(Values!$F12),"",Values!N12)</f>
        <v>https://download.lenovo.com/Images/Parts/01YR096/01YR096_B.jpg</v>
      </c>
      <c r="O13" s="28" t="str">
        <f>IF(ISBLANK(Values!$F12),"",Values!O12)</f>
        <v>https://download.lenovo.com/Images/Parts/01YR096/01YR096_details.jpg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T460s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48" x14ac:dyDescent="0.2">
      <c r="A14" s="27" t="str">
        <f>IF(ISBLANK(Values!E13),"",IF(Values!$B$37="EU","computercomponent","computer"))</f>
        <v>computercomponent</v>
      </c>
      <c r="B14" s="38" t="str">
        <f>IF(ISBLANK(Values!E13),"",Values!F13)</f>
        <v>Lenovo T460s Regular - DK</v>
      </c>
      <c r="C14" s="32" t="str">
        <f>IF(ISBLANK(Values!E13),"","TellusRem")</f>
        <v>TellusRem</v>
      </c>
      <c r="D14" s="30">
        <f>IF(ISBLANK(Values!E13),"",Values!E13)</f>
        <v>5714401465102</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T460s T470s</v>
      </c>
      <c r="G14" s="32" t="str">
        <f>IF(ISBLANK(Values!E13),"","TellusRem")</f>
        <v>TellusRem</v>
      </c>
      <c r="H14" s="27" t="str">
        <f>IF(ISBLANK(Values!E13),"",Values!$B$16)</f>
        <v>computer-keyboards</v>
      </c>
      <c r="I14" s="27" t="str">
        <f>IF(ISBLANK(Values!E13),"","4730574031")</f>
        <v>4730574031</v>
      </c>
      <c r="J14" s="39" t="str">
        <f>IF(ISBLANK(Values!E13),"",Values!F13 )</f>
        <v>Lenovo T460s Regular - DK</v>
      </c>
      <c r="K14" s="29" t="str">
        <f>IF(IF(ISBLANK(Values!E13),"",IF(Values!J13, Values!$B$4, Values!$B$5))=0,"",IF(ISBLANK(Values!E13),"",IF(Values!J13, Values!$B$4, Values!$B$5)))</f>
        <v/>
      </c>
      <c r="L14" s="40">
        <f>IF(ISBLANK(Values!E13),"",IF($CO14="DEFAULT", Values!$B$18, ""))</f>
        <v>5</v>
      </c>
      <c r="M14" s="28" t="str">
        <f>IF(ISBLANK(Values!E13),"",Values!$M13)</f>
        <v>https://download.lenovo.com/Images/Parts/01YR097/01YR097_A.jpg</v>
      </c>
      <c r="N14" s="28" t="str">
        <f>IF(ISBLANK(Values!$F13),"",Values!N13)</f>
        <v>https://download.lenovo.com/Images/Parts/01YR097/01YR097_B.jpg</v>
      </c>
      <c r="O14" s="28" t="str">
        <f>IF(ISBLANK(Values!$F13),"",Values!O13)</f>
        <v>https://download.lenovo.com/Images/Parts/01YR097/01YR097_details.jpg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T460s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48" x14ac:dyDescent="0.2">
      <c r="A15" s="27" t="str">
        <f>IF(ISBLANK(Values!E14),"",IF(Values!$B$37="EU","computercomponent","computer"))</f>
        <v>computercomponent</v>
      </c>
      <c r="B15" s="38" t="str">
        <f>IF(ISBLANK(Values!E14),"",Values!F14)</f>
        <v>Lenovo T460s Regular - HU</v>
      </c>
      <c r="C15" s="32" t="str">
        <f>IF(ISBLANK(Values!E14),"","TellusRem")</f>
        <v>TellusRem</v>
      </c>
      <c r="D15" s="30">
        <f>IF(ISBLANK(Values!E14),"",Values!E14)</f>
        <v>5714401465119</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T460s T470s</v>
      </c>
      <c r="G15" s="32" t="str">
        <f>IF(ISBLANK(Values!E14),"","TellusRem")</f>
        <v>TellusRem</v>
      </c>
      <c r="H15" s="27" t="str">
        <f>IF(ISBLANK(Values!E14),"",Values!$B$16)</f>
        <v>computer-keyboards</v>
      </c>
      <c r="I15" s="27" t="str">
        <f>IF(ISBLANK(Values!E14),"","4730574031")</f>
        <v>4730574031</v>
      </c>
      <c r="J15" s="39" t="str">
        <f>IF(ISBLANK(Values!E14),"",Values!F14 )</f>
        <v>Lenovo T460s Regular - HU</v>
      </c>
      <c r="K15" s="29" t="str">
        <f>IF(IF(ISBLANK(Values!E14),"",IF(Values!J14, Values!$B$4, Values!$B$5))=0,"",IF(ISBLANK(Values!E14),"",IF(Values!J14, Values!$B$4, Values!$B$5)))</f>
        <v/>
      </c>
      <c r="L15" s="40">
        <f>IF(ISBLANK(Values!E14),"",IF($CO15="DEFAULT", Values!$B$18, ""))</f>
        <v>5</v>
      </c>
      <c r="M15" s="28" t="str">
        <f>IF(ISBLANK(Values!E14),"",Values!$M14)</f>
        <v>https://download.lenovo.com/Images/Parts/01YR103/01YR103_A.jpg</v>
      </c>
      <c r="N15" s="28" t="str">
        <f>IF(ISBLANK(Values!$F14),"",Values!N14)</f>
        <v>https://download.lenovo.com/Images/Parts/01YR103/01YR103_B.jpg</v>
      </c>
      <c r="O15" s="28" t="str">
        <f>IF(ISBLANK(Values!$F14),"",Values!O14)</f>
        <v>https://download.lenovo.com/Images/Parts/01YR103/01YR103_details.jpg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T460s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48" x14ac:dyDescent="0.2">
      <c r="A16" s="27" t="str">
        <f>IF(ISBLANK(Values!E15),"",IF(Values!$B$37="EU","computercomponent","computer"))</f>
        <v>computercomponent</v>
      </c>
      <c r="B16" s="38" t="str">
        <f>IF(ISBLANK(Values!E15),"",Values!F15)</f>
        <v>Lenovo T460s Regular - NL</v>
      </c>
      <c r="C16" s="32" t="str">
        <f>IF(ISBLANK(Values!E15),"","TellusRem")</f>
        <v>TellusRem</v>
      </c>
      <c r="D16" s="30">
        <f>IF(ISBLANK(Values!E15),"",Values!E15)</f>
        <v>5714401465126</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T460s T470s</v>
      </c>
      <c r="G16" s="32" t="str">
        <f>IF(ISBLANK(Values!E15),"","TellusRem")</f>
        <v>TellusRem</v>
      </c>
      <c r="H16" s="27" t="str">
        <f>IF(ISBLANK(Values!E15),"",Values!$B$16)</f>
        <v>computer-keyboards</v>
      </c>
      <c r="I16" s="27" t="str">
        <f>IF(ISBLANK(Values!E15),"","4730574031")</f>
        <v>4730574031</v>
      </c>
      <c r="J16" s="39" t="str">
        <f>IF(ISBLANK(Values!E15),"",Values!F15 )</f>
        <v>Lenovo T460s Regular - NL</v>
      </c>
      <c r="K16" s="29" t="str">
        <f>IF(IF(ISBLANK(Values!E15),"",IF(Values!J15, Values!$B$4, Values!$B$5))=0,"",IF(ISBLANK(Values!E15),"",IF(Values!J15, Values!$B$4, Values!$B$5)))</f>
        <v/>
      </c>
      <c r="L16" s="40">
        <f>IF(ISBLANK(Values!E15),"",IF($CO16="DEFAULT", Values!$B$18, ""))</f>
        <v>5</v>
      </c>
      <c r="M16" s="28" t="str">
        <f>IF(ISBLANK(Values!E15),"",Values!$M15)</f>
        <v>https://download.lenovo.com/Images/Parts/01YT119/01YT119_A.jpg</v>
      </c>
      <c r="N16" s="28" t="str">
        <f>IF(ISBLANK(Values!$F15),"",Values!N15)</f>
        <v>https://download.lenovo.com/Images/Parts/01YT119/01YT119_B.jpg</v>
      </c>
      <c r="O16" s="28" t="str">
        <f>IF(ISBLANK(Values!$F15),"",Values!O15)</f>
        <v>https://download.lenovo.com/Images/Parts/01YT119/01YT119_details.jpg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T460s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48" x14ac:dyDescent="0.2">
      <c r="A17" s="27" t="str">
        <f>IF(ISBLANK(Values!E16),"",IF(Values!$B$37="EU","computercomponent","computer"))</f>
        <v>computercomponent</v>
      </c>
      <c r="B17" s="38" t="str">
        <f>IF(ISBLANK(Values!E16),"",Values!F16)</f>
        <v>Lenovo T460s Regular - NO</v>
      </c>
      <c r="C17" s="32" t="str">
        <f>IF(ISBLANK(Values!E16),"","TellusRem")</f>
        <v>TellusRem</v>
      </c>
      <c r="D17" s="30">
        <f>IF(ISBLANK(Values!E16),"",Values!E16)</f>
        <v>5714401465133</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T460s T470s</v>
      </c>
      <c r="G17" s="32" t="str">
        <f>IF(ISBLANK(Values!E16),"","TellusRem")</f>
        <v>TellusRem</v>
      </c>
      <c r="H17" s="27" t="str">
        <f>IF(ISBLANK(Values!E16),"",Values!$B$16)</f>
        <v>computer-keyboards</v>
      </c>
      <c r="I17" s="27" t="str">
        <f>IF(ISBLANK(Values!E16),"","4730574031")</f>
        <v>4730574031</v>
      </c>
      <c r="J17" s="39" t="str">
        <f>IF(ISBLANK(Values!E16),"",Values!F16 )</f>
        <v>Lenovo T460s Regular - NO</v>
      </c>
      <c r="K17" s="29" t="str">
        <f>IF(IF(ISBLANK(Values!E16),"",IF(Values!J16, Values!$B$4, Values!$B$5))=0,"",IF(ISBLANK(Values!E16),"",IF(Values!J16, Values!$B$4, Values!$B$5)))</f>
        <v/>
      </c>
      <c r="L17" s="40">
        <f>IF(ISBLANK(Values!E16),"",IF($CO17="DEFAULT", Values!$B$18, ""))</f>
        <v>5</v>
      </c>
      <c r="M17" s="28" t="str">
        <f>IF(ISBLANK(Values!E16),"",Values!$M16)</f>
        <v>https://download.lenovo.com/Images/Parts/01YT162/01YT162_A.jpg</v>
      </c>
      <c r="N17" s="28" t="str">
        <f>IF(ISBLANK(Values!$F16),"",Values!N16)</f>
        <v>https://download.lenovo.com/Images/Parts/01YT162/01YT162_B.jpg</v>
      </c>
      <c r="O17" s="28" t="str">
        <f>IF(ISBLANK(Values!$F16),"",Values!O16)</f>
        <v>https://download.lenovo.com/Images/Parts/01YT162/01YT162_details.jpg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T460s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48" x14ac:dyDescent="0.2">
      <c r="A18" s="27" t="str">
        <f>IF(ISBLANK(Values!E17),"",IF(Values!$B$37="EU","computercomponent","computer"))</f>
        <v>computercomponent</v>
      </c>
      <c r="B18" s="38" t="str">
        <f>IF(ISBLANK(Values!E17),"",Values!F17)</f>
        <v>Lenovo T460s Regular - PL</v>
      </c>
      <c r="C18" s="32" t="str">
        <f>IF(ISBLANK(Values!E17),"","TellusRem")</f>
        <v>TellusRem</v>
      </c>
      <c r="D18" s="30">
        <f>IF(ISBLANK(Values!E17),"",Values!E17)</f>
        <v>5714401465140</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T460s T470s</v>
      </c>
      <c r="G18" s="32" t="str">
        <f>IF(ISBLANK(Values!E17),"","TellusRem")</f>
        <v>TellusRem</v>
      </c>
      <c r="H18" s="27" t="str">
        <f>IF(ISBLANK(Values!E17),"",Values!$B$16)</f>
        <v>computer-keyboards</v>
      </c>
      <c r="I18" s="27" t="str">
        <f>IF(ISBLANK(Values!E17),"","4730574031")</f>
        <v>4730574031</v>
      </c>
      <c r="J18" s="39" t="str">
        <f>IF(ISBLANK(Values!E17),"",Values!F17 )</f>
        <v>Lenovo T460s Regular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T460s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48" x14ac:dyDescent="0.2">
      <c r="A19" s="27" t="str">
        <f>IF(ISBLANK(Values!E18),"",IF(Values!$B$37="EU","computercomponent","computer"))</f>
        <v>computercomponent</v>
      </c>
      <c r="B19" s="38" t="str">
        <f>IF(ISBLANK(Values!E18),"",Values!F18)</f>
        <v>Lenovo T460s Regular - PT</v>
      </c>
      <c r="C19" s="32" t="str">
        <f>IF(ISBLANK(Values!E18),"","TellusRem")</f>
        <v>TellusRem</v>
      </c>
      <c r="D19" s="30">
        <f>IF(ISBLANK(Values!E18),"",Values!E18)</f>
        <v>5714401465157</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T460s T470s</v>
      </c>
      <c r="G19" s="32" t="str">
        <f>IF(ISBLANK(Values!E18),"","TellusRem")</f>
        <v>TellusRem</v>
      </c>
      <c r="H19" s="27" t="str">
        <f>IF(ISBLANK(Values!E18),"",Values!$B$16)</f>
        <v>computer-keyboards</v>
      </c>
      <c r="I19" s="27" t="str">
        <f>IF(ISBLANK(Values!E18),"","4730574031")</f>
        <v>4730574031</v>
      </c>
      <c r="J19" s="39" t="str">
        <f>IF(ISBLANK(Values!E18),"",Values!F18 )</f>
        <v>Lenovo T460s Regular - PT</v>
      </c>
      <c r="K19" s="29" t="str">
        <f>IF(IF(ISBLANK(Values!E18),"",IF(Values!J18, Values!$B$4, Values!$B$5))=0,"",IF(ISBLANK(Values!E18),"",IF(Values!J18, Values!$B$4, Values!$B$5)))</f>
        <v/>
      </c>
      <c r="L19" s="40">
        <f>IF(ISBLANK(Values!E18),"",IF($CO19="DEFAULT", Values!$B$18, ""))</f>
        <v>5</v>
      </c>
      <c r="M19" s="28" t="str">
        <f>IF(ISBLANK(Values!E18),"",Values!$M18)</f>
        <v>https://download.lenovo.com/Images/Parts/01YR110/01YR110_A.jpg</v>
      </c>
      <c r="N19" s="28" t="str">
        <f>IF(ISBLANK(Values!$F18),"",Values!N18)</f>
        <v>https://download.lenovo.com/Images/Parts/01YR110/01YR110_B.jpg</v>
      </c>
      <c r="O19" s="28" t="str">
        <f>IF(ISBLANK(Values!$F18),"",Values!O18)</f>
        <v>https://download.lenovo.com/Images/Parts/01YR110/01YR110_details.jpg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T460s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48" x14ac:dyDescent="0.2">
      <c r="A20" s="27" t="str">
        <f>IF(ISBLANK(Values!E19),"",IF(Values!$B$37="EU","computercomponent","computer"))</f>
        <v>computercomponent</v>
      </c>
      <c r="B20" s="38" t="str">
        <f>IF(ISBLANK(Values!E19),"",Values!F19)</f>
        <v>Lenovo T460s Regular - SE/FI</v>
      </c>
      <c r="C20" s="32" t="str">
        <f>IF(ISBLANK(Values!E19),"","TellusRem")</f>
        <v>TellusRem</v>
      </c>
      <c r="D20" s="30">
        <f>IF(ISBLANK(Values!E19),"",Values!E19)</f>
        <v>5714401465164</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T460s T470s</v>
      </c>
      <c r="G20" s="32" t="str">
        <f>IF(ISBLANK(Values!E19),"","TellusRem")</f>
        <v>TellusRem</v>
      </c>
      <c r="H20" s="27" t="str">
        <f>IF(ISBLANK(Values!E19),"",Values!$B$16)</f>
        <v>computer-keyboards</v>
      </c>
      <c r="I20" s="27" t="str">
        <f>IF(ISBLANK(Values!E19),"","4730574031")</f>
        <v>4730574031</v>
      </c>
      <c r="J20" s="39" t="str">
        <f>IF(ISBLANK(Values!E19),"",Values!F19 )</f>
        <v>Lenovo T460s Regular - SE/FI</v>
      </c>
      <c r="K20" s="29" t="str">
        <f>IF(IF(ISBLANK(Values!E19),"",IF(Values!J19, Values!$B$4, Values!$B$5))=0,"",IF(ISBLANK(Values!E19),"",IF(Values!J19, Values!$B$4, Values!$B$5)))</f>
        <v/>
      </c>
      <c r="L20" s="40">
        <f>IF(ISBLANK(Values!E19),"",IF($CO20="DEFAULT", Values!$B$18, ""))</f>
        <v>5</v>
      </c>
      <c r="M20" s="28" t="str">
        <f>IF(ISBLANK(Values!E19),"",Values!$M19)</f>
        <v>https://download.lenovo.com/Images/Parts/01YR114/01YR114_A.jpg</v>
      </c>
      <c r="N20" s="28" t="str">
        <f>IF(ISBLANK(Values!$F19),"",Values!N19)</f>
        <v>https://download.lenovo.com/Images/Parts/01YR114/01YR114_B.jpg</v>
      </c>
      <c r="O20" s="28" t="str">
        <f>IF(ISBLANK(Values!$F19),"",Values!O19)</f>
        <v>https://download.lenovo.com/Images/Parts/01YR114/01YR114_details.jpg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T460s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48" x14ac:dyDescent="0.2">
      <c r="A21" s="27" t="str">
        <f>IF(ISBLANK(Values!E20),"",IF(Values!$B$37="EU","computercomponent","computer"))</f>
        <v>computercomponent</v>
      </c>
      <c r="B21" s="38" t="str">
        <f>IF(ISBLANK(Values!E20),"",Values!F20)</f>
        <v>Lenovo T460s Regular - CH</v>
      </c>
      <c r="C21" s="32" t="str">
        <f>IF(ISBLANK(Values!E20),"","TellusRem")</f>
        <v>TellusRem</v>
      </c>
      <c r="D21" s="30">
        <f>IF(ISBLANK(Values!E20),"",Values!E20)</f>
        <v>5714401465171</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T460s T470s</v>
      </c>
      <c r="G21" s="32" t="str">
        <f>IF(ISBLANK(Values!E20),"","TellusRem")</f>
        <v>TellusRem</v>
      </c>
      <c r="H21" s="27" t="str">
        <f>IF(ISBLANK(Values!E20),"",Values!$B$16)</f>
        <v>computer-keyboards</v>
      </c>
      <c r="I21" s="27" t="str">
        <f>IF(ISBLANK(Values!E20),"","4730574031")</f>
        <v>4730574031</v>
      </c>
      <c r="J21" s="39" t="str">
        <f>IF(ISBLANK(Values!E20),"",Values!F20 )</f>
        <v>Lenovo T460s Regular - CH</v>
      </c>
      <c r="K21" s="29" t="str">
        <f>IF(IF(ISBLANK(Values!E20),"",IF(Values!J20, Values!$B$4, Values!$B$5))=0,"",IF(ISBLANK(Values!E20),"",IF(Values!J20, Values!$B$4, Values!$B$5)))</f>
        <v/>
      </c>
      <c r="L21" s="40">
        <f>IF(ISBLANK(Values!E20),"",IF($CO21="DEFAULT", Values!$B$18, ""))</f>
        <v>5</v>
      </c>
      <c r="M21" s="28" t="str">
        <f>IF(ISBLANK(Values!E20),"",Values!$M20)</f>
        <v>https://download.lenovo.com/Images/Parts/01YR115/01YR115_A.jpg</v>
      </c>
      <c r="N21" s="28" t="str">
        <f>IF(ISBLANK(Values!$F20),"",Values!N20)</f>
        <v>https://download.lenovo.com/Images/Parts/01YR115/01YR115_B.jpg</v>
      </c>
      <c r="O21" s="28" t="str">
        <f>IF(ISBLANK(Values!$F20),"",Values!O20)</f>
        <v>https://download.lenovo.com/Images/Parts/01YR115/01YR115_details.jpg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T460s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48" x14ac:dyDescent="0.2">
      <c r="A22" s="27" t="str">
        <f>IF(ISBLANK(Values!E21),"",IF(Values!$B$37="EU","computercomponent","computer"))</f>
        <v>computercomponent</v>
      </c>
      <c r="B22" s="38" t="str">
        <f>IF(ISBLANK(Values!E21),"",Values!F21)</f>
        <v>Lenovo T460s Regular - US INT</v>
      </c>
      <c r="C22" s="32" t="str">
        <f>IF(ISBLANK(Values!E21),"","TellusRem")</f>
        <v>TellusRem</v>
      </c>
      <c r="D22" s="30">
        <f>IF(ISBLANK(Values!E21),"",Values!E21)</f>
        <v>5714401465188</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T460s T470s</v>
      </c>
      <c r="G22" s="32" t="str">
        <f>IF(ISBLANK(Values!E21),"","TellusRem")</f>
        <v>TellusRem</v>
      </c>
      <c r="H22" s="27" t="str">
        <f>IF(ISBLANK(Values!E21),"",Values!$B$16)</f>
        <v>computer-keyboards</v>
      </c>
      <c r="I22" s="27" t="str">
        <f>IF(ISBLANK(Values!E21),"","4730574031")</f>
        <v>4730574031</v>
      </c>
      <c r="J22" s="39" t="str">
        <f>IF(ISBLANK(Values!E21),"",Values!F21 )</f>
        <v>Lenovo T460s Regular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https://raw.githubusercontent.com/PatrickVibild/TellusAmazonPictures/master/pictures/Lenovo/T460S/RG/USI/1.jpg</v>
      </c>
      <c r="N22" s="28" t="str">
        <f>IF(ISBLANK(Values!$F21),"",Values!N21)</f>
        <v>https://raw.githubusercontent.com/PatrickVibild/TellusAmazonPictures/master/pictures/Lenovo/T460S/RG/USI/2.jpg</v>
      </c>
      <c r="O22" s="28" t="str">
        <f>IF(ISBLANK(Values!$F21),"",Values!O21)</f>
        <v>https://raw.githubusercontent.com/PatrickVibild/TellusAmazonPictures/master/pictures/Lenovo/T460S/RG/USI/3.jpg</v>
      </c>
      <c r="P22" s="28" t="str">
        <f>IF(ISBLANK(Values!$F21),"",Values!P21)</f>
        <v>https://raw.githubusercontent.com/PatrickVibild/TellusAmazonPictures/master/pictures/Lenovo/T460S/RG/USI/4.jpg</v>
      </c>
      <c r="Q22" s="28" t="str">
        <f>IF(ISBLANK(Values!$F21),"",Values!Q21)</f>
        <v>https://raw.githubusercontent.com/PatrickVibild/TellusAmazonPictures/master/pictures/Lenovo/T460S/RG/USI/5.jpg</v>
      </c>
      <c r="R22" s="28" t="str">
        <f>IF(ISBLANK(Values!$F21),"",Values!R21)</f>
        <v>https://raw.githubusercontent.com/PatrickVibild/TellusAmazonPictures/master/pictures/Lenovo/T460S/RG/USI/6.jpg</v>
      </c>
      <c r="S22" s="28" t="str">
        <f>IF(ISBLANK(Values!$F21),"",Values!S21)</f>
        <v>https://raw.githubusercontent.com/PatrickVibild/TellusAmazonPictures/master/pictures/Lenovo/T460S/RG/USI/7.jpg</v>
      </c>
      <c r="T22" s="28" t="str">
        <f>IF(ISBLANK(Values!$F21),"",Values!T21)</f>
        <v>https://raw.githubusercontent.com/PatrickVibild/TellusAmazonPictures/master/pictures/Lenovo/T460S/RG/USI/8.jpg</v>
      </c>
      <c r="U22" s="28" t="str">
        <f>IF(ISBLANK(Values!$F21),"",Values!U21)</f>
        <v>https://raw.githubusercontent.com/PatrickVibild/TellusAmazonPictures/master/pictures/Lenovo/T460S/RG/USI/9.jpg</v>
      </c>
      <c r="W22" s="32" t="str">
        <f>IF(ISBLANK(Values!E21),"","Child")</f>
        <v>Child</v>
      </c>
      <c r="X22" s="32" t="str">
        <f>IF(ISBLANK(Values!E21),"",Values!$B$13)</f>
        <v>Lenovo T460s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48" x14ac:dyDescent="0.2">
      <c r="A23" s="27" t="str">
        <f>IF(ISBLANK(Values!E22),"",IF(Values!$B$37="EU","computercomponent","computer"))</f>
        <v>computercomponent</v>
      </c>
      <c r="B23" s="38" t="str">
        <f>IF(ISBLANK(Values!E22),"",Values!F22)</f>
        <v>Lenovo T460s Regular - RUS</v>
      </c>
      <c r="C23" s="32" t="str">
        <f>IF(ISBLANK(Values!E22),"","TellusRem")</f>
        <v>TellusRem</v>
      </c>
      <c r="D23" s="30">
        <f>IF(ISBLANK(Values!E22),"",Values!E22)</f>
        <v>5714401465195</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T460s T470s</v>
      </c>
      <c r="G23" s="32" t="str">
        <f>IF(ISBLANK(Values!E22),"","TellusRem")</f>
        <v>TellusRem</v>
      </c>
      <c r="H23" s="27" t="str">
        <f>IF(ISBLANK(Values!E22),"",Values!$B$16)</f>
        <v>computer-keyboards</v>
      </c>
      <c r="I23" s="27" t="str">
        <f>IF(ISBLANK(Values!E22),"","4730574031")</f>
        <v>4730574031</v>
      </c>
      <c r="J23" s="39" t="str">
        <f>IF(ISBLANK(Values!E22),"",Values!F22 )</f>
        <v>Lenovo T460s Regular - RUS</v>
      </c>
      <c r="K23" s="29" t="str">
        <f>IF(IF(ISBLANK(Values!E22),"",IF(Values!J22, Values!$B$4, Values!$B$5))=0,"",IF(ISBLANK(Values!E22),"",IF(Values!J22, Values!$B$4, Values!$B$5)))</f>
        <v/>
      </c>
      <c r="L23" s="40">
        <f>IF(ISBLANK(Values!E22),"",IF($CO23="DEFAULT", Values!$B$18, ""))</f>
        <v>5</v>
      </c>
      <c r="M23" s="28" t="str">
        <f>IF(ISBLANK(Values!E22),"",Values!$M22)</f>
        <v>https://download.lenovo.com/Images/Parts/01YT165/01YT165_A.jpg</v>
      </c>
      <c r="N23" s="28" t="str">
        <f>IF(ISBLANK(Values!$F22),"",Values!N22)</f>
        <v>https://download.lenovo.com/Images/Parts/01YT165/01YT165_B.jpg</v>
      </c>
      <c r="O23" s="28" t="str">
        <f>IF(ISBLANK(Values!$F22),"",Values!O22)</f>
        <v>https://download.lenovo.com/Images/Parts/01YT165/01YT165_details.jpg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T460s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T460s Regular - US</v>
      </c>
      <c r="C24" s="32" t="str">
        <f>IF(ISBLANK(Values!E23),"","TellusRem")</f>
        <v>TellusRem</v>
      </c>
      <c r="D24" s="30">
        <f>IF(ISBLANK(Values!E23),"",Values!E23)</f>
        <v>5714401465201</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T460s T470s</v>
      </c>
      <c r="G24" s="32" t="str">
        <f>IF(ISBLANK(Values!E23),"","TellusRem")</f>
        <v>TellusRem</v>
      </c>
      <c r="H24" s="27" t="str">
        <f>IF(ISBLANK(Values!E23),"",Values!$B$16)</f>
        <v>computer-keyboards</v>
      </c>
      <c r="I24" s="27" t="str">
        <f>IF(ISBLANK(Values!E23),"","4730574031")</f>
        <v>4730574031</v>
      </c>
      <c r="J24" s="39" t="str">
        <f>IF(ISBLANK(Values!E23),"",Values!F23 )</f>
        <v>Lenovo T460s Regular - US</v>
      </c>
      <c r="K24" s="29" t="str">
        <f>IF(IF(ISBLANK(Values!E23),"",IF(Values!J23, Values!$B$4, Values!$B$5))=0,"",IF(ISBLANK(Values!E23),"",IF(Values!J23, Values!$B$4, Values!$B$5)))</f>
        <v/>
      </c>
      <c r="L24" s="40">
        <f>IF(ISBLANK(Values!E23),"",IF($CO24="DEFAULT", Values!$B$18, ""))</f>
        <v>5</v>
      </c>
      <c r="M24" s="28" t="str">
        <f>IF(ISBLANK(Values!E23),"",Values!$M23)</f>
        <v>https://raw.githubusercontent.com/PatrickVibild/TellusAmazonPictures/master/pictures/Lenovo/T460S/RG/US/1.jpg</v>
      </c>
      <c r="N24" s="28" t="str">
        <f>IF(ISBLANK(Values!$F23),"",Values!N23)</f>
        <v>https://raw.githubusercontent.com/PatrickVibild/TellusAmazonPictures/master/pictures/Lenovo/T460S/RG/US/2.jpg</v>
      </c>
      <c r="O24" s="28" t="str">
        <f>IF(ISBLANK(Values!$F23),"",Values!O23)</f>
        <v>https://raw.githubusercontent.com/PatrickVibild/TellusAmazonPictures/master/pictures/Lenovo/T460S/RG/US/3.jpg</v>
      </c>
      <c r="P24" s="28" t="str">
        <f>IF(ISBLANK(Values!$F23),"",Values!P23)</f>
        <v>https://raw.githubusercontent.com/PatrickVibild/TellusAmazonPictures/master/pictures/Lenovo/T460S/RG/US/4.jpg</v>
      </c>
      <c r="Q24" s="28" t="str">
        <f>IF(ISBLANK(Values!$F23),"",Values!Q23)</f>
        <v>https://raw.githubusercontent.com/PatrickVibild/TellusAmazonPictures/master/pictures/Lenovo/T460S/RG/US/5.jpg</v>
      </c>
      <c r="R24" s="28" t="str">
        <f>IF(ISBLANK(Values!$F23),"",Values!R23)</f>
        <v>https://raw.githubusercontent.com/PatrickVibild/TellusAmazonPictures/master/pictures/Lenovo/T460S/RG/US/6.jpg</v>
      </c>
      <c r="S24" s="28" t="str">
        <f>IF(ISBLANK(Values!$F23),"",Values!S23)</f>
        <v>https://raw.githubusercontent.com/PatrickVibild/TellusAmazonPictures/master/pictures/Lenovo/T460S/RG/US/7.jpg</v>
      </c>
      <c r="T24" s="28" t="str">
        <f>IF(ISBLANK(Values!$F23),"",Values!T23)</f>
        <v>https://raw.githubusercontent.com/PatrickVibild/TellusAmazonPictures/master/pictures/Lenovo/T460S/RG/US/8.jpg</v>
      </c>
      <c r="U24" s="28" t="str">
        <f>IF(ISBLANK(Values!$F23),"",Values!U23)</f>
        <v>https://raw.githubusercontent.com/PatrickVibild/TellusAmazonPictures/master/pictures/Lenovo/T460S/RG/US/9.jpg</v>
      </c>
      <c r="V24" s="1"/>
      <c r="W24" s="32" t="str">
        <f>IF(ISBLANK(Values!E23),"","Child")</f>
        <v>Child</v>
      </c>
      <c r="X24" s="32" t="str">
        <f>IF(ISBLANK(Values!E23),"",Values!$B$13)</f>
        <v>Lenovo T460s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T460s - DE</v>
      </c>
      <c r="C25" s="32" t="str">
        <f>IF(ISBLANK(Values!E24),"","TellusRem")</f>
        <v>TellusRem</v>
      </c>
      <c r="D25" s="30">
        <f>IF(ISBLANK(Values!E24),"",Values!E24)</f>
        <v>5714401460015</v>
      </c>
      <c r="E25" s="31" t="str">
        <f>IF(ISBLANK(Values!E24),"","EAN")</f>
        <v>EAN</v>
      </c>
      <c r="F25" s="28" t="str">
        <f>IF(ISBLANK(Values!E24),"",IF(Values!J24, SUBSTITUTE(Values!$B$1, "{language}", Values!H24) &amp; " " &amp;Values!$B$3, SUBSTITUTE(Values!$B$2, "{language}", Values!$H24) &amp; " " &amp;Values!$B$3))</f>
        <v>sostituzione della tastiera Tedesco retroilluminata per Lenovo Thinkpad T460s T470s</v>
      </c>
      <c r="G25" s="32" t="str">
        <f>IF(ISBLANK(Values!E24),"","TellusRem")</f>
        <v>TellusRem</v>
      </c>
      <c r="H25" s="27" t="str">
        <f>IF(ISBLANK(Values!E24),"",Values!$B$16)</f>
        <v>computer-keyboards</v>
      </c>
      <c r="I25" s="27" t="str">
        <f>IF(ISBLANK(Values!E24),"","4730574031")</f>
        <v>4730574031</v>
      </c>
      <c r="J25" s="39" t="str">
        <f>IF(ISBLANK(Values!E24),"",Values!F24 )</f>
        <v>Lenovo T460s - DE</v>
      </c>
      <c r="K25" s="29" t="str">
        <f>IF(IF(ISBLANK(Values!E24),"",IF(Values!J24, Values!$B$4, Values!$B$5))=0,"",IF(ISBLANK(Values!E24),"",IF(Values!J24, Values!$B$4, Values!$B$5)))</f>
        <v/>
      </c>
      <c r="L25" s="40" t="str">
        <f>IF(ISBLANK(Values!E24),"",IF($CO25="DEFAULT", Values!$B$18, ""))</f>
        <v/>
      </c>
      <c r="M25" s="28" t="str">
        <f>IF(ISBLANK(Values!E24),"",Values!$M24)</f>
        <v>https://raw.githubusercontent.com/PatrickVibild/TellusAmazonPictures/master/pictures/Lenovo/T460S/BL/DE/1.jpg</v>
      </c>
      <c r="N25" s="28" t="str">
        <f>IF(ISBLANK(Values!$F24),"",Values!N24)</f>
        <v>https://raw.githubusercontent.com/PatrickVibild/TellusAmazonPictures/master/pictures/Lenovo/T460S/BL/DE/2.jpg</v>
      </c>
      <c r="O25" s="28" t="str">
        <f>IF(ISBLANK(Values!$F24),"",Values!O24)</f>
        <v>https://raw.githubusercontent.com/PatrickVibild/TellusAmazonPictures/master/pictures/Lenovo/T460S/BL/DE/3.jpg</v>
      </c>
      <c r="P25" s="28" t="str">
        <f>IF(ISBLANK(Values!$F24),"",Values!P24)</f>
        <v>https://raw.githubusercontent.com/PatrickVibild/TellusAmazonPictures/master/pictures/Lenovo/T460S/BL/DE/4.jpg</v>
      </c>
      <c r="Q25" s="28" t="str">
        <f>IF(ISBLANK(Values!$F24),"",Values!Q24)</f>
        <v>https://raw.githubusercontent.com/PatrickVibild/TellusAmazonPictures/master/pictures/Lenovo/T460S/BL/DE/5.jpg</v>
      </c>
      <c r="R25" s="28" t="str">
        <f>IF(ISBLANK(Values!$F24),"",Values!R24)</f>
        <v>https://raw.githubusercontent.com/PatrickVibild/TellusAmazonPictures/master/pictures/Lenovo/T460S/BL/DE/6.jpg</v>
      </c>
      <c r="S25" s="28" t="str">
        <f>IF(ISBLANK(Values!$F24),"",Values!S24)</f>
        <v>https://raw.githubusercontent.com/PatrickVibild/TellusAmazonPictures/master/pictures/Lenovo/T460S/BL/DE/7.jpg</v>
      </c>
      <c r="T25" s="28" t="str">
        <f>IF(ISBLANK(Values!$F24),"",Values!T24)</f>
        <v>https://raw.githubusercontent.com/PatrickVibild/TellusAmazonPictures/master/pictures/Lenovo/T460S/BL/DE/8.jpg</v>
      </c>
      <c r="U25" s="28" t="str">
        <f>IF(ISBLANK(Values!$F24),"",Values!U24)</f>
        <v>https://raw.githubusercontent.com/PatrickVibild/TellusAmazonPictures/master/pictures/Lenovo/T460S/BL/DE/9.jpg</v>
      </c>
      <c r="V25" s="1"/>
      <c r="W25" s="32" t="str">
        <f>IF(ISBLANK(Values!E24),"","Child")</f>
        <v>Child</v>
      </c>
      <c r="X25" s="32" t="str">
        <f>IF(ISBLANK(Values!E24),"",Values!$B$13)</f>
        <v>Lenovo T460s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LAYOUT - {flag} {language} NO retroilluminato.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Tedesco</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T460s - FR FBA</v>
      </c>
      <c r="C26" s="32" t="str">
        <f>IF(ISBLANK(Values!E25),"","TellusRem")</f>
        <v>TellusRem</v>
      </c>
      <c r="D26" s="30">
        <f>IF(ISBLANK(Values!E25),"",Values!E25)</f>
        <v>5714401460022</v>
      </c>
      <c r="E26" s="31" t="str">
        <f>IF(ISBLANK(Values!E25),"","EAN")</f>
        <v>EAN</v>
      </c>
      <c r="F26" s="28" t="str">
        <f>IF(ISBLANK(Values!E25),"",IF(Values!J25, SUBSTITUTE(Values!$B$1, "{language}", Values!H25) &amp; " " &amp;Values!$B$3, SUBSTITUTE(Values!$B$2, "{language}", Values!$H25) &amp; " " &amp;Values!$B$3))</f>
        <v>sostituzione della tastiera Francese retroilluminata per Lenovo Thinkpad T460s T470s</v>
      </c>
      <c r="G26" s="32" t="str">
        <f>IF(ISBLANK(Values!E25),"","TellusRem")</f>
        <v>TellusRem</v>
      </c>
      <c r="H26" s="27" t="str">
        <f>IF(ISBLANK(Values!E25),"",Values!$B$16)</f>
        <v>computer-keyboards</v>
      </c>
      <c r="I26" s="27" t="str">
        <f>IF(ISBLANK(Values!E25),"","4730574031")</f>
        <v>4730574031</v>
      </c>
      <c r="J26" s="39" t="str">
        <f>IF(ISBLANK(Values!E25),"",Values!F25 )</f>
        <v>Lenovo T460s - FR FBA</v>
      </c>
      <c r="K26" s="29" t="str">
        <f>IF(IF(ISBLANK(Values!E25),"",IF(Values!J25, Values!$B$4, Values!$B$5))=0,"",IF(ISBLANK(Values!E25),"",IF(Values!J25, Values!$B$4, Values!$B$5)))</f>
        <v/>
      </c>
      <c r="L26" s="40" t="str">
        <f>IF(ISBLANK(Values!E25),"",IF($CO26="DEFAULT", Values!$B$18, ""))</f>
        <v/>
      </c>
      <c r="M26" s="28" t="str">
        <f>IF(ISBLANK(Values!E25),"",Values!$M25)</f>
        <v>https://raw.githubusercontent.com/PatrickVibild/TellusAmazonPictures/master/pictures/Lenovo/T460S/BL/FR/1.jpg</v>
      </c>
      <c r="N26" s="28" t="str">
        <f>IF(ISBLANK(Values!$F25),"",Values!N25)</f>
        <v>https://raw.githubusercontent.com/PatrickVibild/TellusAmazonPictures/master/pictures/Lenovo/T460S/BL/FR/2.jpg</v>
      </c>
      <c r="O26" s="28" t="str">
        <f>IF(ISBLANK(Values!$F25),"",Values!O25)</f>
        <v>https://raw.githubusercontent.com/PatrickVibild/TellusAmazonPictures/master/pictures/Lenovo/T460S/BL/FR/3.jpg</v>
      </c>
      <c r="P26" s="28" t="str">
        <f>IF(ISBLANK(Values!$F25),"",Values!P25)</f>
        <v>https://raw.githubusercontent.com/PatrickVibild/TellusAmazonPictures/master/pictures/Lenovo/T460S/BL/FR/4.jpg</v>
      </c>
      <c r="Q26" s="28" t="str">
        <f>IF(ISBLANK(Values!$F25),"",Values!Q25)</f>
        <v>https://raw.githubusercontent.com/PatrickVibild/TellusAmazonPictures/master/pictures/Lenovo/T460S/BL/FR/5.jpg</v>
      </c>
      <c r="R26" s="28" t="str">
        <f>IF(ISBLANK(Values!$F25),"",Values!R25)</f>
        <v>https://raw.githubusercontent.com/PatrickVibild/TellusAmazonPictures/master/pictures/Lenovo/T460S/BL/FR/6.jpg</v>
      </c>
      <c r="S26" s="28" t="str">
        <f>IF(ISBLANK(Values!$F25),"",Values!S25)</f>
        <v>https://raw.githubusercontent.com/PatrickVibild/TellusAmazonPictures/master/pictures/Lenovo/T460S/BL/FR/7.jpg</v>
      </c>
      <c r="T26" s="28" t="str">
        <f>IF(ISBLANK(Values!$F25),"",Values!T25)</f>
        <v>https://raw.githubusercontent.com/PatrickVibild/TellusAmazonPictures/master/pictures/Lenovo/T460S/BL/FR/8.jpg</v>
      </c>
      <c r="U26" s="28" t="str">
        <f>IF(ISBLANK(Values!$F25),"",Values!U25)</f>
        <v>https://raw.githubusercontent.com/PatrickVibild/TellusAmazonPictures/master/pictures/Lenovo/T460S/BL/FR/9.jpg</v>
      </c>
      <c r="V26" s="1"/>
      <c r="W26" s="32" t="str">
        <f>IF(ISBLANK(Values!E25),"","Child")</f>
        <v>Child</v>
      </c>
      <c r="X26" s="32" t="str">
        <f>IF(ISBLANK(Values!E25),"",Values!$B$13)</f>
        <v>Lenovo T460s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LAYOUT - {flag} {language} NO retroilluminato.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Francese</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T460s - IT</v>
      </c>
      <c r="C27" s="32" t="str">
        <f>IF(ISBLANK(Values!E26),"","TellusRem")</f>
        <v>TellusRem</v>
      </c>
      <c r="D27" s="30">
        <f>IF(ISBLANK(Values!E26),"",Values!E26)</f>
        <v>5714401460039</v>
      </c>
      <c r="E27" s="31" t="str">
        <f>IF(ISBLANK(Values!E26),"","EAN")</f>
        <v>EAN</v>
      </c>
      <c r="F27" s="28" t="str">
        <f>IF(ISBLANK(Values!E26),"",IF(Values!J26, SUBSTITUTE(Values!$B$1, "{language}", Values!H26) &amp; " " &amp;Values!$B$3, SUBSTITUTE(Values!$B$2, "{language}", Values!$H26) &amp; " " &amp;Values!$B$3))</f>
        <v>sostituzione della tastiera Italiano retroilluminata per Lenovo Thinkpad T460s T470s</v>
      </c>
      <c r="G27" s="32" t="str">
        <f>IF(ISBLANK(Values!E26),"","TellusRem")</f>
        <v>TellusRem</v>
      </c>
      <c r="H27" s="27" t="str">
        <f>IF(ISBLANK(Values!E26),"",Values!$B$16)</f>
        <v>computer-keyboards</v>
      </c>
      <c r="I27" s="27" t="str">
        <f>IF(ISBLANK(Values!E26),"","4730574031")</f>
        <v>4730574031</v>
      </c>
      <c r="J27" s="39" t="str">
        <f>IF(ISBLANK(Values!E26),"",Values!F26 )</f>
        <v>Lenovo T460s - IT</v>
      </c>
      <c r="K27" s="29" t="str">
        <f>IF(IF(ISBLANK(Values!E26),"",IF(Values!J26, Values!$B$4, Values!$B$5))=0,"",IF(ISBLANK(Values!E26),"",IF(Values!J26, Values!$B$4, Values!$B$5)))</f>
        <v/>
      </c>
      <c r="L27" s="40" t="str">
        <f>IF(ISBLANK(Values!E26),"",IF($CO27="DEFAULT", Values!$B$18, ""))</f>
        <v/>
      </c>
      <c r="M27" s="28" t="str">
        <f>IF(ISBLANK(Values!E26),"",Values!$M26)</f>
        <v>https://raw.githubusercontent.com/PatrickVibild/TellusAmazonPictures/master/pictures/Lenovo/T460S/BL/IT/1.jpg</v>
      </c>
      <c r="N27" s="28" t="str">
        <f>IF(ISBLANK(Values!$F26),"",Values!N26)</f>
        <v>https://raw.githubusercontent.com/PatrickVibild/TellusAmazonPictures/master/pictures/Lenovo/T460S/BL/IT/2.jpg</v>
      </c>
      <c r="O27" s="28" t="str">
        <f>IF(ISBLANK(Values!$F26),"",Values!O26)</f>
        <v>https://raw.githubusercontent.com/PatrickVibild/TellusAmazonPictures/master/pictures/Lenovo/T460S/BL/IT/3.jpg</v>
      </c>
      <c r="P27" s="28" t="str">
        <f>IF(ISBLANK(Values!$F26),"",Values!P26)</f>
        <v>https://raw.githubusercontent.com/PatrickVibild/TellusAmazonPictures/master/pictures/Lenovo/T460S/BL/IT/4.jpg</v>
      </c>
      <c r="Q27" s="28" t="str">
        <f>IF(ISBLANK(Values!$F26),"",Values!Q26)</f>
        <v>https://raw.githubusercontent.com/PatrickVibild/TellusAmazonPictures/master/pictures/Lenovo/T460S/BL/IT/5.jpg</v>
      </c>
      <c r="R27" s="28" t="str">
        <f>IF(ISBLANK(Values!$F26),"",Values!R26)</f>
        <v>https://raw.githubusercontent.com/PatrickVibild/TellusAmazonPictures/master/pictures/Lenovo/T460S/BL/IT/6.jpg</v>
      </c>
      <c r="S27" s="28" t="str">
        <f>IF(ISBLANK(Values!$F26),"",Values!S26)</f>
        <v>https://raw.githubusercontent.com/PatrickVibild/TellusAmazonPictures/master/pictures/Lenovo/T460S/BL/IT/7.jpg</v>
      </c>
      <c r="T27" s="28" t="str">
        <f>IF(ISBLANK(Values!$F26),"",Values!T26)</f>
        <v>https://raw.githubusercontent.com/PatrickVibild/TellusAmazonPictures/master/pictures/Lenovo/T460S/BL/IT/8.jpg</v>
      </c>
      <c r="U27" s="28" t="str">
        <f>IF(ISBLANK(Values!$F26),"",Values!U26)</f>
        <v>https://raw.githubusercontent.com/PatrickVibild/TellusAmazonPictures/master/pictures/Lenovo/T460S/BL/IT/9.jpg</v>
      </c>
      <c r="V27" s="1"/>
      <c r="W27" s="32" t="str">
        <f>IF(ISBLANK(Values!E26),"","Child")</f>
        <v>Child</v>
      </c>
      <c r="X27" s="32" t="str">
        <f>IF(ISBLANK(Values!E26),"",Values!$B$13)</f>
        <v>Lenovo T460s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LAYOUT - {flag} {language} NO retroilluminato.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Italiano</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T460s - ES FBA</v>
      </c>
      <c r="C28" s="32" t="str">
        <f>IF(ISBLANK(Values!E27),"","TellusRem")</f>
        <v>TellusRem</v>
      </c>
      <c r="D28" s="30">
        <f>IF(ISBLANK(Values!E27),"",Values!E27)</f>
        <v>5714401460046</v>
      </c>
      <c r="E28" s="31" t="str">
        <f>IF(ISBLANK(Values!E27),"","EAN")</f>
        <v>EAN</v>
      </c>
      <c r="F28" s="28" t="str">
        <f>IF(ISBLANK(Values!E27),"",IF(Values!J27, SUBSTITUTE(Values!$B$1, "{language}", Values!H27) &amp; " " &amp;Values!$B$3, SUBSTITUTE(Values!$B$2, "{language}", Values!$H27) &amp; " " &amp;Values!$B$3))</f>
        <v>sostituzione della tastiera Spagnolo retroilluminata per Lenovo Thinkpad T460s T470s</v>
      </c>
      <c r="G28" s="32" t="str">
        <f>IF(ISBLANK(Values!E27),"","TellusRem")</f>
        <v>TellusRem</v>
      </c>
      <c r="H28" s="27" t="str">
        <f>IF(ISBLANK(Values!E27),"",Values!$B$16)</f>
        <v>computer-keyboards</v>
      </c>
      <c r="I28" s="27" t="str">
        <f>IF(ISBLANK(Values!E27),"","4730574031")</f>
        <v>4730574031</v>
      </c>
      <c r="J28" s="39" t="str">
        <f>IF(ISBLANK(Values!E27),"",Values!F27 )</f>
        <v>Lenovo T460s - ES FBA</v>
      </c>
      <c r="K28" s="29" t="str">
        <f>IF(IF(ISBLANK(Values!E27),"",IF(Values!J27, Values!$B$4, Values!$B$5))=0,"",IF(ISBLANK(Values!E27),"",IF(Values!J27, Values!$B$4, Values!$B$5)))</f>
        <v/>
      </c>
      <c r="L28" s="40" t="str">
        <f>IF(ISBLANK(Values!E27),"",IF($CO28="DEFAULT", Values!$B$18, ""))</f>
        <v/>
      </c>
      <c r="M28" s="28" t="str">
        <f>IF(ISBLANK(Values!E27),"",Values!$M27)</f>
        <v>https://download.lenovo.com/Images/Parts/Lenovo/T460S/BL/ES/Lenovo/T460S/BL/ES_A.jpg</v>
      </c>
      <c r="N28" s="28" t="str">
        <f>IF(ISBLANK(Values!$F27),"",Values!N27)</f>
        <v>https://download.lenovo.com/Images/Parts/Lenovo/T460S/BL/ES/Lenovo/T460S/BL/ES_B.jpg</v>
      </c>
      <c r="O28" s="28" t="str">
        <f>IF(ISBLANK(Values!$F27),"",Values!O27)</f>
        <v>https://download.lenovo.com/Images/Parts/Lenovo/T460S/BL/ES/Lenovo/T460S/BL/ES_details.jpg</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Child</v>
      </c>
      <c r="X28" s="32" t="str">
        <f>IF(ISBLANK(Values!E27),"",Values!$B$13)</f>
        <v>Lenovo T460s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LAYOUT - {flag} {language} NO retroilluminato.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Spagnolo</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T460s - UK</v>
      </c>
      <c r="C29" s="32" t="str">
        <f>IF(ISBLANK(Values!E28),"","TellusRem")</f>
        <v>TellusRem</v>
      </c>
      <c r="D29" s="30">
        <f>IF(ISBLANK(Values!E28),"",Values!E28)</f>
        <v>5714401460053</v>
      </c>
      <c r="E29" s="31" t="str">
        <f>IF(ISBLANK(Values!E28),"","EAN")</f>
        <v>EAN</v>
      </c>
      <c r="F29" s="28" t="str">
        <f>IF(ISBLANK(Values!E28),"",IF(Values!J28, SUBSTITUTE(Values!$B$1, "{language}", Values!H28) &amp; " " &amp;Values!$B$3, SUBSTITUTE(Values!$B$2, "{language}", Values!$H28) &amp; " " &amp;Values!$B$3))</f>
        <v>sostituzione della tastiera UK retroilluminata per Lenovo Thinkpad T460s T470s</v>
      </c>
      <c r="G29" s="32" t="str">
        <f>IF(ISBLANK(Values!E28),"","TellusRem")</f>
        <v>TellusRem</v>
      </c>
      <c r="H29" s="27" t="str">
        <f>IF(ISBLANK(Values!E28),"",Values!$B$16)</f>
        <v>computer-keyboards</v>
      </c>
      <c r="I29" s="27" t="str">
        <f>IF(ISBLANK(Values!E28),"","4730574031")</f>
        <v>4730574031</v>
      </c>
      <c r="J29" s="39" t="str">
        <f>IF(ISBLANK(Values!E28),"",Values!F28 )</f>
        <v>Lenovo T460s - UK</v>
      </c>
      <c r="K29" s="29" t="str">
        <f>IF(IF(ISBLANK(Values!E28),"",IF(Values!J28, Values!$B$4, Values!$B$5))=0,"",IF(ISBLANK(Values!E28),"",IF(Values!J28, Values!$B$4, Values!$B$5)))</f>
        <v/>
      </c>
      <c r="L29" s="40" t="str">
        <f>IF(ISBLANK(Values!E28),"",IF($CO29="DEFAULT", Values!$B$18, ""))</f>
        <v/>
      </c>
      <c r="M29" s="28" t="str">
        <f>IF(ISBLANK(Values!E28),"",Values!$M28)</f>
        <v>https://raw.githubusercontent.com/PatrickVibild/TellusAmazonPictures/master/pictures/Lenovo/T460S/BL/UK/1.jpg</v>
      </c>
      <c r="N29" s="28" t="str">
        <f>IF(ISBLANK(Values!$F28),"",Values!N28)</f>
        <v>https://raw.githubusercontent.com/PatrickVibild/TellusAmazonPictures/master/pictures/Lenovo/T460S/BL/UK/2.jpg</v>
      </c>
      <c r="O29" s="28" t="str">
        <f>IF(ISBLANK(Values!$F28),"",Values!O28)</f>
        <v>https://raw.githubusercontent.com/PatrickVibild/TellusAmazonPictures/master/pictures/Lenovo/T460S/BL/UK/3.jpg</v>
      </c>
      <c r="P29" s="28" t="str">
        <f>IF(ISBLANK(Values!$F28),"",Values!P28)</f>
        <v>https://raw.githubusercontent.com/PatrickVibild/TellusAmazonPictures/master/pictures/Lenovo/T460S/BL/UK/4.jpg</v>
      </c>
      <c r="Q29" s="28" t="str">
        <f>IF(ISBLANK(Values!$F28),"",Values!Q28)</f>
        <v>https://raw.githubusercontent.com/PatrickVibild/TellusAmazonPictures/master/pictures/Lenovo/T460S/BL/UK/5.jpg</v>
      </c>
      <c r="R29" s="28" t="str">
        <f>IF(ISBLANK(Values!$F28),"",Values!R28)</f>
        <v>https://raw.githubusercontent.com/PatrickVibild/TellusAmazonPictures/master/pictures/Lenovo/T460S/BL/UK/6.jpg</v>
      </c>
      <c r="S29" s="28" t="str">
        <f>IF(ISBLANK(Values!$F28),"",Values!S28)</f>
        <v>https://raw.githubusercontent.com/PatrickVibild/TellusAmazonPictures/master/pictures/Lenovo/T460S/BL/UK/7.jpg</v>
      </c>
      <c r="T29" s="28" t="str">
        <f>IF(ISBLANK(Values!$F28),"",Values!T28)</f>
        <v>https://raw.githubusercontent.com/PatrickVibild/TellusAmazonPictures/master/pictures/Lenovo/T460S/BL/UK/8.jpg</v>
      </c>
      <c r="U29" s="28" t="str">
        <f>IF(ISBLANK(Values!$F28),"",Values!U28)</f>
        <v>https://raw.githubusercontent.com/PatrickVibild/TellusAmazonPictures/master/pictures/Lenovo/T460S/BL/UK/9.jpg</v>
      </c>
      <c r="V29" s="1"/>
      <c r="W29" s="32" t="str">
        <f>IF(ISBLANK(Values!E28),"","Child")</f>
        <v>Child</v>
      </c>
      <c r="X29" s="32" t="str">
        <f>IF(ISBLANK(Values!E28),"",Values!$B$13)</f>
        <v>Lenovo T460s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LAYOUT - {flag} {language} NO retroilluminato.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T460s - NOR</v>
      </c>
      <c r="C30" s="32" t="str">
        <f>IF(ISBLANK(Values!E29),"","TellusRem")</f>
        <v>TellusRem</v>
      </c>
      <c r="D30" s="30">
        <f>IF(ISBLANK(Values!E29),"",Values!E29)</f>
        <v>5714401460060</v>
      </c>
      <c r="E30" s="31" t="str">
        <f>IF(ISBLANK(Values!E29),"","EAN")</f>
        <v>EAN</v>
      </c>
      <c r="F30" s="28" t="str">
        <f>IF(ISBLANK(Values!E29),"",IF(Values!J29, SUBSTITUTE(Values!$B$1, "{language}", Values!H29) &amp; " " &amp;Values!$B$3, SUBSTITUTE(Values!$B$2, "{language}", Values!$H29) &amp; " " &amp;Values!$B$3))</f>
        <v>sostituzione della tastiera Scandinavo - Nordico retroilluminata per Lenovo Thinkpad T460s T470s</v>
      </c>
      <c r="G30" s="32" t="str">
        <f>IF(ISBLANK(Values!E29),"","TellusRem")</f>
        <v>TellusRem</v>
      </c>
      <c r="H30" s="27" t="str">
        <f>IF(ISBLANK(Values!E29),"",Values!$B$16)</f>
        <v>computer-keyboards</v>
      </c>
      <c r="I30" s="27" t="str">
        <f>IF(ISBLANK(Values!E29),"","4730574031")</f>
        <v>4730574031</v>
      </c>
      <c r="J30" s="39" t="str">
        <f>IF(ISBLANK(Values!E29),"",Values!F29 )</f>
        <v>Lenovo T460s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https://raw.githubusercontent.com/PatrickVibild/TellusAmazonPictures/master/pictures/Lenovo/T460S/BL/NOR/1.jpg</v>
      </c>
      <c r="N30" s="28" t="str">
        <f>IF(ISBLANK(Values!$F29),"",Values!N29)</f>
        <v>https://raw.githubusercontent.com/PatrickVibild/TellusAmazonPictures/master/pictures/Lenovo/T460S/BL/NOR/2.jpg</v>
      </c>
      <c r="O30" s="28" t="str">
        <f>IF(ISBLANK(Values!$F29),"",Values!O29)</f>
        <v>https://raw.githubusercontent.com/PatrickVibild/TellusAmazonPictures/master/pictures/Lenovo/T460S/BL/NOR/3.jpg</v>
      </c>
      <c r="P30" s="28" t="str">
        <f>IF(ISBLANK(Values!$F29),"",Values!P29)</f>
        <v>https://raw.githubusercontent.com/PatrickVibild/TellusAmazonPictures/master/pictures/Lenovo/T460S/BL/NOR/4.jpg</v>
      </c>
      <c r="Q30" s="28" t="str">
        <f>IF(ISBLANK(Values!$F29),"",Values!Q29)</f>
        <v>https://raw.githubusercontent.com/PatrickVibild/TellusAmazonPictures/master/pictures/Lenovo/T460S/BL/NOR/5.jpg</v>
      </c>
      <c r="R30" s="28" t="str">
        <f>IF(ISBLANK(Values!$F29),"",Values!R29)</f>
        <v>https://raw.githubusercontent.com/PatrickVibild/TellusAmazonPictures/master/pictures/Lenovo/T460S/BL/NOR/6.jpg</v>
      </c>
      <c r="S30" s="28" t="str">
        <f>IF(ISBLANK(Values!$F29),"",Values!S29)</f>
        <v>https://raw.githubusercontent.com/PatrickVibild/TellusAmazonPictures/master/pictures/Lenovo/T460S/BL/NOR/7.jpg</v>
      </c>
      <c r="T30" s="28" t="str">
        <f>IF(ISBLANK(Values!$F29),"",Values!T29)</f>
        <v>https://raw.githubusercontent.com/PatrickVibild/TellusAmazonPictures/master/pictures/Lenovo/T460S/BL/NOR/8.jpg</v>
      </c>
      <c r="U30" s="28" t="str">
        <f>IF(ISBLANK(Values!$F29),"",Values!U29)</f>
        <v>https://raw.githubusercontent.com/PatrickVibild/TellusAmazonPictures/master/pictures/Lenovo/T460S/BL/NOR/9.jpg</v>
      </c>
      <c r="V30" s="1"/>
      <c r="W30" s="32" t="str">
        <f>IF(ISBLANK(Values!E29),"","Child")</f>
        <v>Child</v>
      </c>
      <c r="X30" s="32" t="str">
        <f>IF(ISBLANK(Values!E29),"",Values!$B$13)</f>
        <v>Lenovo T460s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LAYOUT - {flag} {language} NO retroilluminato.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Scandinavo - Nordico</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T460s - BE</v>
      </c>
      <c r="C31" s="32" t="str">
        <f>IF(ISBLANK(Values!E30),"","TellusRem")</f>
        <v>TellusRem</v>
      </c>
      <c r="D31" s="30">
        <f>IF(ISBLANK(Values!E30),"",Values!E30)</f>
        <v>5714401460077</v>
      </c>
      <c r="E31" s="31" t="str">
        <f>IF(ISBLANK(Values!E30),"","EAN")</f>
        <v>EAN</v>
      </c>
      <c r="F31" s="28" t="str">
        <f>IF(ISBLANK(Values!E30),"",IF(Values!J30, SUBSTITUTE(Values!$B$1, "{language}", Values!H30) &amp; " " &amp;Values!$B$3, SUBSTITUTE(Values!$B$2, "{language}", Values!$H30) &amp; " " &amp;Values!$B$3))</f>
        <v>sostituzione della tastiera Belga retroilluminata per Lenovo Thinkpad T460s T470s</v>
      </c>
      <c r="G31" s="32" t="str">
        <f>IF(ISBLANK(Values!E30),"","TellusRem")</f>
        <v>TellusRem</v>
      </c>
      <c r="H31" s="27" t="str">
        <f>IF(ISBLANK(Values!E30),"",Values!$B$16)</f>
        <v>computer-keyboards</v>
      </c>
      <c r="I31" s="27" t="str">
        <f>IF(ISBLANK(Values!E30),"","4730574031")</f>
        <v>4730574031</v>
      </c>
      <c r="J31" s="39" t="str">
        <f>IF(ISBLANK(Values!E30),"",Values!F30 )</f>
        <v>Lenovo T460s - BE</v>
      </c>
      <c r="K31" s="29" t="str">
        <f>IF(IF(ISBLANK(Values!E30),"",IF(Values!J30, Values!$B$4, Values!$B$5))=0,"",IF(ISBLANK(Values!E30),"",IF(Values!J30, Values!$B$4, Values!$B$5)))</f>
        <v/>
      </c>
      <c r="L31" s="40">
        <f>IF(ISBLANK(Values!E30),"",IF($CO31="DEFAULT", Values!$B$18, ""))</f>
        <v>5</v>
      </c>
      <c r="M31" s="28" t="str">
        <f>IF(ISBLANK(Values!E30),"",Values!$M30)</f>
        <v>https://download.lenovo.com/Images/Parts/01YR052/01YR052_A.jpg</v>
      </c>
      <c r="N31" s="28" t="str">
        <f>IF(ISBLANK(Values!$F30),"",Values!N30)</f>
        <v>https://download.lenovo.com/Images/Parts/01YR052/01YR052_B.jpg</v>
      </c>
      <c r="O31" s="28" t="str">
        <f>IF(ISBLANK(Values!$F30),"",Values!O30)</f>
        <v>https://download.lenovo.com/Images/Parts/01YR052/01YR052_details.jpg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T460s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LAYOUT - {flag} {language} NO retroilluminato.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Belga</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T460s - BG</v>
      </c>
      <c r="C32" s="32" t="str">
        <f>IF(ISBLANK(Values!E31),"","TellusRem")</f>
        <v>TellusRem</v>
      </c>
      <c r="D32" s="30">
        <f>IF(ISBLANK(Values!E31),"",Values!E31)</f>
        <v>5714401460084</v>
      </c>
      <c r="E32" s="31" t="str">
        <f>IF(ISBLANK(Values!E31),"","EAN")</f>
        <v>EAN</v>
      </c>
      <c r="F32" s="28" t="str">
        <f>IF(ISBLANK(Values!E31),"",IF(Values!J31, SUBSTITUTE(Values!$B$1, "{language}", Values!H31) &amp; " " &amp;Values!$B$3, SUBSTITUTE(Values!$B$2, "{language}", Values!$H31) &amp; " " &amp;Values!$B$3))</f>
        <v>sostituzione della tastiera Bulgaro retroilluminata per Lenovo Thinkpad T460s T470s</v>
      </c>
      <c r="G32" s="32" t="str">
        <f>IF(ISBLANK(Values!E31),"","TellusRem")</f>
        <v>TellusRem</v>
      </c>
      <c r="H32" s="27" t="str">
        <f>IF(ISBLANK(Values!E31),"",Values!$B$16)</f>
        <v>computer-keyboards</v>
      </c>
      <c r="I32" s="27" t="str">
        <f>IF(ISBLANK(Values!E31),"","4730574031")</f>
        <v>4730574031</v>
      </c>
      <c r="J32" s="39" t="str">
        <f>IF(ISBLANK(Values!E31),"",Values!F31 )</f>
        <v>Lenovo T460s - BG</v>
      </c>
      <c r="K32" s="29" t="str">
        <f>IF(IF(ISBLANK(Values!E31),"",IF(Values!J31, Values!$B$4, Values!$B$5))=0,"",IF(ISBLANK(Values!E31),"",IF(Values!J31, Values!$B$4, Values!$B$5)))</f>
        <v/>
      </c>
      <c r="L32" s="40">
        <f>IF(ISBLANK(Values!E31),"",IF($CO32="DEFAULT", Values!$B$18, ""))</f>
        <v>5</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T460s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LAYOUT - {flag} {language} NO retroilluminato.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Bulgaro</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T460s - CZ</v>
      </c>
      <c r="C33" s="32" t="str">
        <f>IF(ISBLANK(Values!E32),"","TellusRem")</f>
        <v>TellusRem</v>
      </c>
      <c r="D33" s="30">
        <f>IF(ISBLANK(Values!E32),"",Values!E32)</f>
        <v>5714401460091</v>
      </c>
      <c r="E33" s="31" t="str">
        <f>IF(ISBLANK(Values!E32),"","EAN")</f>
        <v>EAN</v>
      </c>
      <c r="F33" s="28" t="str">
        <f>IF(ISBLANK(Values!E32),"",IF(Values!J32, SUBSTITUTE(Values!$B$1, "{language}", Values!H32) &amp; " " &amp;Values!$B$3, SUBSTITUTE(Values!$B$2, "{language}", Values!$H32) &amp; " " &amp;Values!$B$3))</f>
        <v>sostituzione della tastiera Ceco retroilluminata per Lenovo Thinkpad T460s T470s</v>
      </c>
      <c r="G33" s="32" t="str">
        <f>IF(ISBLANK(Values!E32),"","TellusRem")</f>
        <v>TellusRem</v>
      </c>
      <c r="H33" s="27" t="str">
        <f>IF(ISBLANK(Values!E32),"",Values!$B$16)</f>
        <v>computer-keyboards</v>
      </c>
      <c r="I33" s="27" t="str">
        <f>IF(ISBLANK(Values!E32),"","4730574031")</f>
        <v>4730574031</v>
      </c>
      <c r="J33" s="39" t="str">
        <f>IF(ISBLANK(Values!E32),"",Values!F32 )</f>
        <v>Lenovo T460s - CZ</v>
      </c>
      <c r="K33" s="29" t="str">
        <f>IF(IF(ISBLANK(Values!E32),"",IF(Values!J32, Values!$B$4, Values!$B$5))=0,"",IF(ISBLANK(Values!E32),"",IF(Values!J32, Values!$B$4, Values!$B$5)))</f>
        <v/>
      </c>
      <c r="L33" s="40">
        <f>IF(ISBLANK(Values!E32),"",IF($CO33="DEFAULT", Values!$B$18, ""))</f>
        <v>5</v>
      </c>
      <c r="M33" s="28" t="str">
        <f>IF(ISBLANK(Values!E32),"",Values!$M32)</f>
        <v>https://download.lenovo.com/Images/Parts/01YT108/01YT108_A.jpg</v>
      </c>
      <c r="N33" s="28" t="str">
        <f>IF(ISBLANK(Values!$F32),"",Values!N32)</f>
        <v>https://download.lenovo.com/Images/Parts/01YT108/01YT108_B.jpg</v>
      </c>
      <c r="O33" s="28" t="str">
        <f>IF(ISBLANK(Values!$F32),"",Values!O32)</f>
        <v>https://download.lenovo.com/Images/Parts/01YT108/01YT108_details.jpg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T460s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LAYOUT - {flag} {language} NO retroilluminato.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Ceco</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T460s - DK</v>
      </c>
      <c r="C34" s="32" t="str">
        <f>IF(ISBLANK(Values!E33),"","TellusRem")</f>
        <v>TellusRem</v>
      </c>
      <c r="D34" s="30">
        <f>IF(ISBLANK(Values!E33),"",Values!E33)</f>
        <v>5714401460107</v>
      </c>
      <c r="E34" s="31" t="str">
        <f>IF(ISBLANK(Values!E33),"","EAN")</f>
        <v>EAN</v>
      </c>
      <c r="F34" s="28" t="str">
        <f>IF(ISBLANK(Values!E33),"",IF(Values!J33, SUBSTITUTE(Values!$B$1, "{language}", Values!H33) &amp; " " &amp;Values!$B$3, SUBSTITUTE(Values!$B$2, "{language}", Values!$H33) &amp; " " &amp;Values!$B$3))</f>
        <v>sostituzione della tastiera Danese retroilluminata per Lenovo Thinkpad T460s T470s</v>
      </c>
      <c r="G34" s="32" t="str">
        <f>IF(ISBLANK(Values!E33),"","TellusRem")</f>
        <v>TellusRem</v>
      </c>
      <c r="H34" s="27" t="str">
        <f>IF(ISBLANK(Values!E33),"",Values!$B$16)</f>
        <v>computer-keyboards</v>
      </c>
      <c r="I34" s="27" t="str">
        <f>IF(ISBLANK(Values!E33),"","4730574031")</f>
        <v>4730574031</v>
      </c>
      <c r="J34" s="39" t="str">
        <f>IF(ISBLANK(Values!E33),"",Values!F33 )</f>
        <v>Lenovo T460s - DK</v>
      </c>
      <c r="K34" s="29" t="str">
        <f>IF(IF(ISBLANK(Values!E33),"",IF(Values!J33, Values!$B$4, Values!$B$5))=0,"",IF(ISBLANK(Values!E33),"",IF(Values!J33, Values!$B$4, Values!$B$5)))</f>
        <v/>
      </c>
      <c r="L34" s="40">
        <f>IF(ISBLANK(Values!E33),"",IF($CO34="DEFAULT", Values!$B$18, ""))</f>
        <v>5</v>
      </c>
      <c r="M34" s="28" t="str">
        <f>IF(ISBLANK(Values!E33),"",Values!$M33)</f>
        <v>https://download.lenovo.com/Images/Parts/01YR055/01YR055_A.jpg</v>
      </c>
      <c r="N34" s="28" t="str">
        <f>IF(ISBLANK(Values!$F33),"",Values!N33)</f>
        <v>https://download.lenovo.com/Images/Parts/01YR055/01YR055_B.jpg</v>
      </c>
      <c r="O34" s="28" t="str">
        <f>IF(ISBLANK(Values!$F33),"",Values!O33)</f>
        <v>https://download.lenovo.com/Images/Parts/01YR055/01YR055_details.jpg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T460s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LAYOUT - {flag} {language} NO retroilluminato.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Danese</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T460s - HU</v>
      </c>
      <c r="C35" s="32" t="str">
        <f>IF(ISBLANK(Values!E34),"","TellusRem")</f>
        <v>TellusRem</v>
      </c>
      <c r="D35" s="30">
        <f>IF(ISBLANK(Values!E34),"",Values!E34)</f>
        <v>5714401460114</v>
      </c>
      <c r="E35" s="31" t="str">
        <f>IF(ISBLANK(Values!E34),"","EAN")</f>
        <v>EAN</v>
      </c>
      <c r="F35" s="28" t="str">
        <f>IF(ISBLANK(Values!E34),"",IF(Values!J34, SUBSTITUTE(Values!$B$1, "{language}", Values!H34) &amp; " " &amp;Values!$B$3, SUBSTITUTE(Values!$B$2, "{language}", Values!$H34) &amp; " " &amp;Values!$B$3))</f>
        <v>sostituzione della tastiera Ungherese retroilluminata per Lenovo Thinkpad T460s T470s</v>
      </c>
      <c r="G35" s="32" t="str">
        <f>IF(ISBLANK(Values!E34),"","TellusRem")</f>
        <v>TellusRem</v>
      </c>
      <c r="H35" s="27" t="str">
        <f>IF(ISBLANK(Values!E34),"",Values!$B$16)</f>
        <v>computer-keyboards</v>
      </c>
      <c r="I35" s="27" t="str">
        <f>IF(ISBLANK(Values!E34),"","4730574031")</f>
        <v>4730574031</v>
      </c>
      <c r="J35" s="39" t="str">
        <f>IF(ISBLANK(Values!E34),"",Values!F34 )</f>
        <v>Lenovo T460s - HU</v>
      </c>
      <c r="K35" s="29" t="str">
        <f>IF(IF(ISBLANK(Values!E34),"",IF(Values!J34, Values!$B$4, Values!$B$5))=0,"",IF(ISBLANK(Values!E34),"",IF(Values!J34, Values!$B$4, Values!$B$5)))</f>
        <v/>
      </c>
      <c r="L35" s="40">
        <f>IF(ISBLANK(Values!E34),"",IF($CO35="DEFAULT", Values!$B$18, ""))</f>
        <v>5</v>
      </c>
      <c r="M35" s="28" t="str">
        <f>IF(ISBLANK(Values!E34),"",Values!$M34)</f>
        <v>https://download.lenovo.com/Images/Parts/01YT115/01YT115_A.jpg</v>
      </c>
      <c r="N35" s="28" t="str">
        <f>IF(ISBLANK(Values!$F34),"",Values!N34)</f>
        <v>https://download.lenovo.com/Images/Parts/01YT115/01YT115_B.jpg</v>
      </c>
      <c r="O35" s="28" t="str">
        <f>IF(ISBLANK(Values!$F34),"",Values!O34)</f>
        <v>https://download.lenovo.com/Images/Parts/01YT115/01YT115_details.jpg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T460s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LAYOUT - {flag} {language} NO retroilluminato.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Ungherese</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T460s - NL</v>
      </c>
      <c r="C36" s="32" t="str">
        <f>IF(ISBLANK(Values!E35),"","TellusRem")</f>
        <v>TellusRem</v>
      </c>
      <c r="D36" s="30">
        <f>IF(ISBLANK(Values!E35),"",Values!E35)</f>
        <v>5714401460121</v>
      </c>
      <c r="E36" s="31" t="str">
        <f>IF(ISBLANK(Values!E35),"","EAN")</f>
        <v>EAN</v>
      </c>
      <c r="F36" s="28" t="str">
        <f>IF(ISBLANK(Values!E35),"",IF(Values!J35, SUBSTITUTE(Values!$B$1, "{language}", Values!H35) &amp; " " &amp;Values!$B$3, SUBSTITUTE(Values!$B$2, "{language}", Values!$H35) &amp; " " &amp;Values!$B$3))</f>
        <v>sostituzione della tastiera Olandese retroilluminata per Lenovo Thinkpad T460s T470s</v>
      </c>
      <c r="G36" s="32" t="str">
        <f>IF(ISBLANK(Values!E35),"","TellusRem")</f>
        <v>TellusRem</v>
      </c>
      <c r="H36" s="27" t="str">
        <f>IF(ISBLANK(Values!E35),"",Values!$B$16)</f>
        <v>computer-keyboards</v>
      </c>
      <c r="I36" s="27" t="str">
        <f>IF(ISBLANK(Values!E35),"","4730574031")</f>
        <v>4730574031</v>
      </c>
      <c r="J36" s="39" t="str">
        <f>IF(ISBLANK(Values!E35),"",Values!F35 )</f>
        <v>Lenovo T460s - NL</v>
      </c>
      <c r="K36" s="29" t="str">
        <f>IF(IF(ISBLANK(Values!E35),"",IF(Values!J35, Values!$B$4, Values!$B$5))=0,"",IF(ISBLANK(Values!E35),"",IF(Values!J35, Values!$B$4, Values!$B$5)))</f>
        <v/>
      </c>
      <c r="L36" s="40">
        <f>IF(ISBLANK(Values!E35),"",IF($CO36="DEFAULT", Values!$B$18, ""))</f>
        <v>5</v>
      </c>
      <c r="M36" s="28" t="str">
        <f>IF(ISBLANK(Values!E35),"",Values!$M35)</f>
        <v>https://download.lenovo.com/Images/Parts/01YT119/01YT119_A.jpg</v>
      </c>
      <c r="N36" s="28" t="str">
        <f>IF(ISBLANK(Values!$F35),"",Values!N35)</f>
        <v>https://download.lenovo.com/Images/Parts/01YT119/01YT119_B.jpg</v>
      </c>
      <c r="O36" s="28" t="str">
        <f>IF(ISBLANK(Values!$F35),"",Values!O35)</f>
        <v>https://download.lenovo.com/Images/Parts/01YT119/01YT119_details.jpg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T460s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LAYOUT - {flag} {language} NO retroilluminato.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Olandese</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T460s - NO</v>
      </c>
      <c r="C37" s="32" t="str">
        <f>IF(ISBLANK(Values!E36),"","TellusRem")</f>
        <v>TellusRem</v>
      </c>
      <c r="D37" s="30">
        <f>IF(ISBLANK(Values!E36),"",Values!E36)</f>
        <v>5714401460138</v>
      </c>
      <c r="E37" s="31" t="str">
        <f>IF(ISBLANK(Values!E36),"","EAN")</f>
        <v>EAN</v>
      </c>
      <c r="F37" s="28" t="str">
        <f>IF(ISBLANK(Values!E36),"",IF(Values!J36, SUBSTITUTE(Values!$B$1, "{language}", Values!H36) &amp; " " &amp;Values!$B$3, SUBSTITUTE(Values!$B$2, "{language}", Values!$H36) &amp; " " &amp;Values!$B$3))</f>
        <v>sostituzione della tastiera Norvegese retroilluminata per Lenovo Thinkpad T460s T470s</v>
      </c>
      <c r="G37" s="32" t="str">
        <f>IF(ISBLANK(Values!E36),"","TellusRem")</f>
        <v>TellusRem</v>
      </c>
      <c r="H37" s="27" t="str">
        <f>IF(ISBLANK(Values!E36),"",Values!$B$16)</f>
        <v>computer-keyboards</v>
      </c>
      <c r="I37" s="27" t="str">
        <f>IF(ISBLANK(Values!E36),"","4730574031")</f>
        <v>4730574031</v>
      </c>
      <c r="J37" s="39" t="str">
        <f>IF(ISBLANK(Values!E36),"",Values!F36 )</f>
        <v>Lenovo T460s - NO</v>
      </c>
      <c r="K37" s="29" t="str">
        <f>IF(IF(ISBLANK(Values!E36),"",IF(Values!J36, Values!$B$4, Values!$B$5))=0,"",IF(ISBLANK(Values!E36),"",IF(Values!J36, Values!$B$4, Values!$B$5)))</f>
        <v/>
      </c>
      <c r="L37" s="40">
        <f>IF(ISBLANK(Values!E36),"",IF($CO37="DEFAULT", Values!$B$18, ""))</f>
        <v>5</v>
      </c>
      <c r="M37" s="28" t="str">
        <f>IF(ISBLANK(Values!E36),"",Values!$M36)</f>
        <v>https://download.lenovo.com/Images/Parts/01YT120/01YT120_A.jpg</v>
      </c>
      <c r="N37" s="28" t="str">
        <f>IF(ISBLANK(Values!$F36),"",Values!N36)</f>
        <v>https://download.lenovo.com/Images/Parts/01YT120/01YT120_B.jpg</v>
      </c>
      <c r="O37" s="28" t="str">
        <f>IF(ISBLANK(Values!$F36),"",Values!O36)</f>
        <v>https://download.lenovo.com/Images/Parts/01YT120/01YT120_details.jpg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T460s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LAYOUT - {flag} {language} NO retroilluminato.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Norvegese</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T460s - PL</v>
      </c>
      <c r="C38" s="32" t="str">
        <f>IF(ISBLANK(Values!E37),"","TellusRem")</f>
        <v>TellusRem</v>
      </c>
      <c r="D38" s="30">
        <f>IF(ISBLANK(Values!E37),"",Values!E37)</f>
        <v>5714401460145</v>
      </c>
      <c r="E38" s="31" t="str">
        <f>IF(ISBLANK(Values!E37),"","EAN")</f>
        <v>EAN</v>
      </c>
      <c r="F38" s="28" t="str">
        <f>IF(ISBLANK(Values!E37),"",IF(Values!J37, SUBSTITUTE(Values!$B$1, "{language}", Values!H37) &amp; " " &amp;Values!$B$3, SUBSTITUTE(Values!$B$2, "{language}", Values!$H37) &amp; " " &amp;Values!$B$3))</f>
        <v>sostituzione della tastiera Polacco retroilluminata per Lenovo Thinkpad T460s T470s</v>
      </c>
      <c r="G38" s="32" t="str">
        <f>IF(ISBLANK(Values!E37),"","TellusRem")</f>
        <v>TellusRem</v>
      </c>
      <c r="H38" s="27" t="str">
        <f>IF(ISBLANK(Values!E37),"",Values!$B$16)</f>
        <v>computer-keyboards</v>
      </c>
      <c r="I38" s="27" t="str">
        <f>IF(ISBLANK(Values!E37),"","4730574031")</f>
        <v>4730574031</v>
      </c>
      <c r="J38" s="39" t="str">
        <f>IF(ISBLANK(Values!E37),"",Values!F37 )</f>
        <v>Lenovo T460s - PL</v>
      </c>
      <c r="K38" s="29" t="str">
        <f>IF(IF(ISBLANK(Values!E37),"",IF(Values!J37, Values!$B$4, Values!$B$5))=0,"",IF(ISBLANK(Values!E37),"",IF(Values!J37, Values!$B$4, Values!$B$5)))</f>
        <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T460s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LAYOUT - {flag} {language} NO retroilluminato.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Polacco</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T460s - PT</v>
      </c>
      <c r="C39" s="32" t="str">
        <f>IF(ISBLANK(Values!E38),"","TellusRem")</f>
        <v>TellusRem</v>
      </c>
      <c r="D39" s="30">
        <f>IF(ISBLANK(Values!E38),"",Values!E38)</f>
        <v>5714401460152</v>
      </c>
      <c r="E39" s="31" t="str">
        <f>IF(ISBLANK(Values!E38),"","EAN")</f>
        <v>EAN</v>
      </c>
      <c r="F39" s="28" t="str">
        <f>IF(ISBLANK(Values!E38),"",IF(Values!J38, SUBSTITUTE(Values!$B$1, "{language}", Values!H38) &amp; " " &amp;Values!$B$3, SUBSTITUTE(Values!$B$2, "{language}", Values!$H38) &amp; " " &amp;Values!$B$3))</f>
        <v>sostituzione della tastiera Portoghese retroilluminata per Lenovo Thinkpad T460s T470s</v>
      </c>
      <c r="G39" s="32" t="str">
        <f>IF(ISBLANK(Values!E38),"","TellusRem")</f>
        <v>TellusRem</v>
      </c>
      <c r="H39" s="27" t="str">
        <f>IF(ISBLANK(Values!E38),"",Values!$B$16)</f>
        <v>computer-keyboards</v>
      </c>
      <c r="I39" s="27" t="str">
        <f>IF(ISBLANK(Values!E38),"","4730574031")</f>
        <v>4730574031</v>
      </c>
      <c r="J39" s="39" t="str">
        <f>IF(ISBLANK(Values!E38),"",Values!F38 )</f>
        <v>Lenovo T460s - PT</v>
      </c>
      <c r="K39" s="29" t="str">
        <f>IF(IF(ISBLANK(Values!E38),"",IF(Values!J38, Values!$B$4, Values!$B$5))=0,"",IF(ISBLANK(Values!E38),"",IF(Values!J38, Values!$B$4, Values!$B$5)))</f>
        <v/>
      </c>
      <c r="L39" s="40">
        <f>IF(ISBLANK(Values!E38),"",IF($CO39="DEFAULT", Values!$B$18, ""))</f>
        <v>5</v>
      </c>
      <c r="M39" s="28" t="str">
        <f>IF(ISBLANK(Values!E38),"",Values!$M38)</f>
        <v>https://download.lenovo.com/Images/Parts/01YT122/01YT122_A.jpg</v>
      </c>
      <c r="N39" s="28" t="str">
        <f>IF(ISBLANK(Values!$F38),"",Values!N38)</f>
        <v>https://download.lenovo.com/Images/Parts/01YT122/01YT122_B.jpg</v>
      </c>
      <c r="O39" s="28" t="str">
        <f>IF(ISBLANK(Values!$F38),"",Values!O38)</f>
        <v>https://download.lenovo.com/Images/Parts/01YT122/01YT122_details.jpg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T460s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LAYOUT - {flag} {language} NO retroilluminato.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Portoghese</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T460s - SE/FI</v>
      </c>
      <c r="C40" s="32" t="str">
        <f>IF(ISBLANK(Values!E39),"","TellusRem")</f>
        <v>TellusRem</v>
      </c>
      <c r="D40" s="30">
        <f>IF(ISBLANK(Values!E39),"",Values!E39)</f>
        <v>5714401460169</v>
      </c>
      <c r="E40" s="31" t="str">
        <f>IF(ISBLANK(Values!E39),"","EAN")</f>
        <v>EAN</v>
      </c>
      <c r="F40" s="28" t="str">
        <f>IF(ISBLANK(Values!E39),"",IF(Values!J39, SUBSTITUTE(Values!$B$1, "{language}", Values!H39) &amp; " " &amp;Values!$B$3, SUBSTITUTE(Values!$B$2, "{language}", Values!$H39) &amp; " " &amp;Values!$B$3))</f>
        <v>sostituzione della tastiera Svedese – Finlandese retroilluminata per Lenovo Thinkpad T460s T470s</v>
      </c>
      <c r="G40" s="32" t="str">
        <f>IF(ISBLANK(Values!E39),"","TellusRem")</f>
        <v>TellusRem</v>
      </c>
      <c r="H40" s="27" t="str">
        <f>IF(ISBLANK(Values!E39),"",Values!$B$16)</f>
        <v>computer-keyboards</v>
      </c>
      <c r="I40" s="27" t="str">
        <f>IF(ISBLANK(Values!E39),"","4730574031")</f>
        <v>4730574031</v>
      </c>
      <c r="J40" s="39" t="str">
        <f>IF(ISBLANK(Values!E39),"",Values!F39 )</f>
        <v>Lenovo T460s - SE/FI</v>
      </c>
      <c r="K40" s="29" t="str">
        <f>IF(IF(ISBLANK(Values!E39),"",IF(Values!J39, Values!$B$4, Values!$B$5))=0,"",IF(ISBLANK(Values!E39),"",IF(Values!J39, Values!$B$4, Values!$B$5)))</f>
        <v/>
      </c>
      <c r="L40" s="40">
        <f>IF(ISBLANK(Values!E39),"",IF($CO40="DEFAULT", Values!$B$18, ""))</f>
        <v>5</v>
      </c>
      <c r="M40" s="28" t="str">
        <f>IF(ISBLANK(Values!E39),"",Values!$M39)</f>
        <v>https://download.lenovo.com/Images/Parts/01YR072/01YR072_A.jpg</v>
      </c>
      <c r="N40" s="28" t="str">
        <f>IF(ISBLANK(Values!$F39),"",Values!N39)</f>
        <v>https://download.lenovo.com/Images/Parts/01YR072/01YR072_B.jpg</v>
      </c>
      <c r="O40" s="28" t="str">
        <f>IF(ISBLANK(Values!$F39),"",Values!O39)</f>
        <v>https://download.lenovo.com/Images/Parts/01YR072/01YR072_details.jpg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T460s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LAYOUT - {flag} {language} NO retroilluminato.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Svedese – Finlandese</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T460s - CH</v>
      </c>
      <c r="C41" s="32" t="str">
        <f>IF(ISBLANK(Values!E40),"","TellusRem")</f>
        <v>TellusRem</v>
      </c>
      <c r="D41" s="30">
        <f>IF(ISBLANK(Values!E40),"",Values!E40)</f>
        <v>5714401460176</v>
      </c>
      <c r="E41" s="31" t="str">
        <f>IF(ISBLANK(Values!E40),"","EAN")</f>
        <v>EAN</v>
      </c>
      <c r="F41" s="28" t="str">
        <f>IF(ISBLANK(Values!E40),"",IF(Values!J40, SUBSTITUTE(Values!$B$1, "{language}", Values!H40) &amp; " " &amp;Values!$B$3, SUBSTITUTE(Values!$B$2, "{language}", Values!$H40) &amp; " " &amp;Values!$B$3))</f>
        <v>sostituzione della tastiera Svizzero retroilluminata per Lenovo Thinkpad T460s T470s</v>
      </c>
      <c r="G41" s="32" t="str">
        <f>IF(ISBLANK(Values!E40),"","TellusRem")</f>
        <v>TellusRem</v>
      </c>
      <c r="H41" s="27" t="str">
        <f>IF(ISBLANK(Values!E40),"",Values!$B$16)</f>
        <v>computer-keyboards</v>
      </c>
      <c r="I41" s="27" t="str">
        <f>IF(ISBLANK(Values!E40),"","4730574031")</f>
        <v>4730574031</v>
      </c>
      <c r="J41" s="39" t="str">
        <f>IF(ISBLANK(Values!E40),"",Values!F40 )</f>
        <v>Lenovo T460s - CH</v>
      </c>
      <c r="K41" s="29" t="str">
        <f>IF(IF(ISBLANK(Values!E40),"",IF(Values!J40, Values!$B$4, Values!$B$5))=0,"",IF(ISBLANK(Values!E40),"",IF(Values!J40, Values!$B$4, Values!$B$5)))</f>
        <v/>
      </c>
      <c r="L41" s="40">
        <f>IF(ISBLANK(Values!E40),"",IF($CO41="DEFAULT", Values!$B$18, ""))</f>
        <v>5</v>
      </c>
      <c r="M41" s="28" t="str">
        <f>IF(ISBLANK(Values!E40),"",Values!$M40)</f>
        <v>https://download.lenovo.com/Images/Parts/01YT127/01YT127_A.jpg</v>
      </c>
      <c r="N41" s="28" t="str">
        <f>IF(ISBLANK(Values!$F40),"",Values!N40)</f>
        <v>https://download.lenovo.com/Images/Parts/01YT127/01YT127_B.jpg</v>
      </c>
      <c r="O41" s="28" t="str">
        <f>IF(ISBLANK(Values!$F40),"",Values!O40)</f>
        <v>https://download.lenovo.com/Images/Parts/01YT127/01YT127_details.jpg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T460s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LAYOUT - {flag} {language} NO retroilluminato.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Svizzero</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T460s - US INT</v>
      </c>
      <c r="C42" s="32" t="str">
        <f>IF(ISBLANK(Values!E41),"","TellusRem")</f>
        <v>TellusRem</v>
      </c>
      <c r="D42" s="30">
        <f>IF(ISBLANK(Values!E41),"",Values!E41)</f>
        <v>5714401460183</v>
      </c>
      <c r="E42" s="31" t="str">
        <f>IF(ISBLANK(Values!E41),"","EAN")</f>
        <v>EAN</v>
      </c>
      <c r="F42" s="28" t="str">
        <f>IF(ISBLANK(Values!E41),"",IF(Values!J41, SUBSTITUTE(Values!$B$1, "{language}", Values!H41) &amp; " " &amp;Values!$B$3, SUBSTITUTE(Values!$B$2, "{language}", Values!$H41) &amp; " " &amp;Values!$B$3))</f>
        <v>sostituzione della tastiera US international retroilluminata per Lenovo Thinkpad T460s T470s</v>
      </c>
      <c r="G42" s="32" t="str">
        <f>IF(ISBLANK(Values!E41),"","TellusRem")</f>
        <v>TellusRem</v>
      </c>
      <c r="H42" s="27" t="str">
        <f>IF(ISBLANK(Values!E41),"",Values!$B$16)</f>
        <v>computer-keyboards</v>
      </c>
      <c r="I42" s="27" t="str">
        <f>IF(ISBLANK(Values!E41),"","4730574031")</f>
        <v>4730574031</v>
      </c>
      <c r="J42" s="39" t="str">
        <f>IF(ISBLANK(Values!E41),"",Values!F41 )</f>
        <v>Lenovo T460s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https://raw.githubusercontent.com/PatrickVibild/TellusAmazonPictures/master/pictures/Lenovo/T460S/BL/USI/1.jpg</v>
      </c>
      <c r="N42" s="28" t="str">
        <f>IF(ISBLANK(Values!$F41),"",Values!N41)</f>
        <v>https://raw.githubusercontent.com/PatrickVibild/TellusAmazonPictures/master/pictures/Lenovo/T460S/BL/USI/2.jpg</v>
      </c>
      <c r="O42" s="28" t="str">
        <f>IF(ISBLANK(Values!$F41),"",Values!O41)</f>
        <v>https://raw.githubusercontent.com/PatrickVibild/TellusAmazonPictures/master/pictures/Lenovo/T460S/BL/USI/3.jpg</v>
      </c>
      <c r="P42" s="28" t="str">
        <f>IF(ISBLANK(Values!$F41),"",Values!P41)</f>
        <v>https://raw.githubusercontent.com/PatrickVibild/TellusAmazonPictures/master/pictures/Lenovo/T460S/BL/USI/4.jpg</v>
      </c>
      <c r="Q42" s="28" t="str">
        <f>IF(ISBLANK(Values!$F41),"",Values!Q41)</f>
        <v>https://raw.githubusercontent.com/PatrickVibild/TellusAmazonPictures/master/pictures/Lenovo/T460S/BL/USI/5.jpg</v>
      </c>
      <c r="R42" s="28" t="str">
        <f>IF(ISBLANK(Values!$F41),"",Values!R41)</f>
        <v>https://raw.githubusercontent.com/PatrickVibild/TellusAmazonPictures/master/pictures/Lenovo/T460S/BL/USI/6.jpg</v>
      </c>
      <c r="S42" s="28" t="str">
        <f>IF(ISBLANK(Values!$F41),"",Values!S41)</f>
        <v>https://raw.githubusercontent.com/PatrickVibild/TellusAmazonPictures/master/pictures/Lenovo/T460S/BL/USI/7.jpg</v>
      </c>
      <c r="T42" s="28" t="str">
        <f>IF(ISBLANK(Values!$F41),"",Values!T41)</f>
        <v>https://raw.githubusercontent.com/PatrickVibild/TellusAmazonPictures/master/pictures/Lenovo/T460S/BL/USI/8.jpg</v>
      </c>
      <c r="U42" s="28" t="str">
        <f>IF(ISBLANK(Values!$F41),"",Values!U41)</f>
        <v>https://raw.githubusercontent.com/PatrickVibild/TellusAmazonPictures/master/pictures/Lenovo/T460S/BL/USI/9.jpg</v>
      </c>
      <c r="W42" s="32" t="str">
        <f>IF(ISBLANK(Values!E41),"","Child")</f>
        <v>Child</v>
      </c>
      <c r="X42" s="32" t="str">
        <f>IF(ISBLANK(Values!E41),"",Values!$B$13)</f>
        <v>Lenovo T460s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LAYOUT - {flag} {language} NO retroilluminato.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6" x14ac:dyDescent="0.2">
      <c r="A43" s="27" t="str">
        <f>IF(ISBLANK(Values!E42),"",IF(Values!$B$37="EU","computercomponent","computer"))</f>
        <v>computercomponent</v>
      </c>
      <c r="B43" s="38" t="str">
        <f>IF(ISBLANK(Values!E42),"",Values!F42)</f>
        <v>Lenovo T460s - RUS</v>
      </c>
      <c r="C43" s="32" t="str">
        <f>IF(ISBLANK(Values!E42),"","TellusRem")</f>
        <v>TellusRem</v>
      </c>
      <c r="D43" s="30">
        <f>IF(ISBLANK(Values!E42),"",Values!E42)</f>
        <v>5714401460190</v>
      </c>
      <c r="E43" s="31" t="str">
        <f>IF(ISBLANK(Values!E42),"","EAN")</f>
        <v>EAN</v>
      </c>
      <c r="F43" s="28" t="str">
        <f>IF(ISBLANK(Values!E42),"",IF(Values!J42, SUBSTITUTE(Values!$B$1, "{language}", Values!H42) &amp; " " &amp;Values!$B$3, SUBSTITUTE(Values!$B$2, "{language}", Values!$H42) &amp; " " &amp;Values!$B$3))</f>
        <v>sostituzione della tastiera Russo retroilluminata per Lenovo Thinkpad T460s T470s</v>
      </c>
      <c r="G43" s="32" t="str">
        <f>IF(ISBLANK(Values!E42),"","TellusRem")</f>
        <v>TellusRem</v>
      </c>
      <c r="H43" s="27" t="str">
        <f>IF(ISBLANK(Values!E42),"",Values!$B$16)</f>
        <v>computer-keyboards</v>
      </c>
      <c r="I43" s="27" t="str">
        <f>IF(ISBLANK(Values!E42),"","4730574031")</f>
        <v>4730574031</v>
      </c>
      <c r="J43" s="39" t="str">
        <f>IF(ISBLANK(Values!E42),"",Values!F42 )</f>
        <v>Lenovo T460s - RUS</v>
      </c>
      <c r="K43" s="29" t="str">
        <f>IF(IF(ISBLANK(Values!E42),"",IF(Values!J42, Values!$B$4, Values!$B$5))=0,"",IF(ISBLANK(Values!E42),"",IF(Values!J42, Values!$B$4, Values!$B$5)))</f>
        <v/>
      </c>
      <c r="L43" s="40">
        <f>IF(ISBLANK(Values!E42),"",IF($CO43="DEFAULT", Values!$B$18, ""))</f>
        <v>5</v>
      </c>
      <c r="M43" s="28" t="str">
        <f>IF(ISBLANK(Values!E42),"",Values!$M42)</f>
        <v>https://download.lenovo.com/Images/Parts/01YR069/01YR069_A.jpg</v>
      </c>
      <c r="N43" s="28" t="str">
        <f>IF(ISBLANK(Values!$F42),"",Values!N42)</f>
        <v>https://download.lenovo.com/Images/Parts/01YR069/01YR069_B.jpg</v>
      </c>
      <c r="O43" s="28" t="str">
        <f>IF(ISBLANK(Values!$F42),"",Values!O42)</f>
        <v>https://download.lenovo.com/Images/Parts/01YR069/01YR069_details.jpg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T460s parent</v>
      </c>
      <c r="Y43" s="39" t="str">
        <f>IF(ISBLANK(Values!E42),"","Size-Color")</f>
        <v>Size-Color</v>
      </c>
      <c r="Z43" s="32" t="str">
        <f>IF(ISBLANK(Values!E42),"","variation")</f>
        <v>variation</v>
      </c>
      <c r="AA43" s="36"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LAYOUT - {flag} {language} NO retroilluminato.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3" s="28" t="str">
        <f>IF(ISBLANK(Values!E42),"",Values!H42)</f>
        <v>Russo</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27" t="str">
        <f>IF(ISBLANK(Values!E42),"","Parts")</f>
        <v>Parts</v>
      </c>
      <c r="DP43" s="27"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1"/>
      <c r="DY43" t="str">
        <f>IF(ISBLANK(Values!$E42), "", "not_applicable")</f>
        <v>not_applicable</v>
      </c>
      <c r="DZ43" s="31"/>
      <c r="EA43" s="31"/>
      <c r="EB43" s="31"/>
      <c r="EC43" s="31"/>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6" x14ac:dyDescent="0.2">
      <c r="A44" s="27" t="str">
        <f>IF(ISBLANK(Values!E43),"",IF(Values!$B$37="EU","computercomponent","computer"))</f>
        <v>computercomponent</v>
      </c>
      <c r="B44" s="38" t="str">
        <f>IF(ISBLANK(Values!E43),"",Values!F43)</f>
        <v>Lenovo T460s - US</v>
      </c>
      <c r="C44" s="32" t="str">
        <f>IF(ISBLANK(Values!E43),"","TellusRem")</f>
        <v>TellusRem</v>
      </c>
      <c r="D44" s="30">
        <f>IF(ISBLANK(Values!E43),"",Values!E43)</f>
        <v>5714401460206</v>
      </c>
      <c r="E44" s="31" t="str">
        <f>IF(ISBLANK(Values!E43),"","EAN")</f>
        <v>EAN</v>
      </c>
      <c r="F44" s="28" t="str">
        <f>IF(ISBLANK(Values!E43),"",IF(Values!J43, SUBSTITUTE(Values!$B$1, "{language}", Values!H43) &amp; " " &amp;Values!$B$3, SUBSTITUTE(Values!$B$2, "{language}", Values!$H43) &amp; " " &amp;Values!$B$3))</f>
        <v>sostituzione della tastiera US  retroilluminata per Lenovo Thinkpad T460s T470s</v>
      </c>
      <c r="G44" s="32" t="str">
        <f>IF(ISBLANK(Values!E43),"","TellusRem")</f>
        <v>TellusRem</v>
      </c>
      <c r="H44" s="27" t="str">
        <f>IF(ISBLANK(Values!E43),"",Values!$B$16)</f>
        <v>computer-keyboards</v>
      </c>
      <c r="I44" s="27" t="str">
        <f>IF(ISBLANK(Values!E43),"","4730574031")</f>
        <v>4730574031</v>
      </c>
      <c r="J44" s="39" t="str">
        <f>IF(ISBLANK(Values!E43),"",Values!F43 )</f>
        <v>Lenovo T460s - US</v>
      </c>
      <c r="K44" s="29" t="str">
        <f>IF(IF(ISBLANK(Values!E43),"",IF(Values!J43, Values!$B$4, Values!$B$5))=0,"",IF(ISBLANK(Values!E43),"",IF(Values!J43, Values!$B$4, Values!$B$5)))</f>
        <v/>
      </c>
      <c r="L44" s="40">
        <f>IF(ISBLANK(Values!E43),"",IF($CO44="DEFAULT", Values!$B$18, ""))</f>
        <v>5</v>
      </c>
      <c r="M44" s="28" t="str">
        <f>IF(ISBLANK(Values!E43),"",Values!$M43)</f>
        <v>https://raw.githubusercontent.com/PatrickVibild/TellusAmazonPictures/master/pictures/Lenovo/T460S/BL/US/1.jpg</v>
      </c>
      <c r="N44" s="28" t="str">
        <f>IF(ISBLANK(Values!$F43),"",Values!N43)</f>
        <v>https://raw.githubusercontent.com/PatrickVibild/TellusAmazonPictures/master/pictures/Lenovo/T460S/BL/US/2.jpg</v>
      </c>
      <c r="O44" s="28" t="str">
        <f>IF(ISBLANK(Values!$F43),"",Values!O43)</f>
        <v>https://raw.githubusercontent.com/PatrickVibild/TellusAmazonPictures/master/pictures/Lenovo/T460S/BL/US/3.jpg</v>
      </c>
      <c r="P44" s="28" t="str">
        <f>IF(ISBLANK(Values!$F43),"",Values!P43)</f>
        <v>https://raw.githubusercontent.com/PatrickVibild/TellusAmazonPictures/master/pictures/Lenovo/T460S/BL/US/4.jpg</v>
      </c>
      <c r="Q44" s="28" t="str">
        <f>IF(ISBLANK(Values!$F43),"",Values!Q43)</f>
        <v>https://raw.githubusercontent.com/PatrickVibild/TellusAmazonPictures/master/pictures/Lenovo/T460S/BL/US/5.jpg</v>
      </c>
      <c r="R44" s="28" t="str">
        <f>IF(ISBLANK(Values!$F43),"",Values!R43)</f>
        <v>https://raw.githubusercontent.com/PatrickVibild/TellusAmazonPictures/master/pictures/Lenovo/T460S/BL/US/6.jpg</v>
      </c>
      <c r="S44" s="28" t="str">
        <f>IF(ISBLANK(Values!$F43),"",Values!S43)</f>
        <v>https://raw.githubusercontent.com/PatrickVibild/TellusAmazonPictures/master/pictures/Lenovo/T460S/BL/US/7.jpg</v>
      </c>
      <c r="T44" s="28" t="str">
        <f>IF(ISBLANK(Values!$F43),"",Values!T43)</f>
        <v>https://raw.githubusercontent.com/PatrickVibild/TellusAmazonPictures/master/pictures/Lenovo/T460S/BL/US/8.jpg</v>
      </c>
      <c r="U44" s="28" t="str">
        <f>IF(ISBLANK(Values!$F43),"",Values!U43)</f>
        <v>https://raw.githubusercontent.com/PatrickVibild/TellusAmazonPictures/master/pictures/Lenovo/T460S/BL/US/9.jpg</v>
      </c>
      <c r="W44" s="32" t="str">
        <f>IF(ISBLANK(Values!E43),"","Child")</f>
        <v>Child</v>
      </c>
      <c r="X44" s="32" t="str">
        <f>IF(ISBLANK(Values!E43),"",Values!$B$13)</f>
        <v>Lenovo T460s parent</v>
      </c>
      <c r="Y44" s="39" t="str">
        <f>IF(ISBLANK(Values!E43),"","Size-Color")</f>
        <v>Size-Color</v>
      </c>
      <c r="Z44" s="32" t="str">
        <f>IF(ISBLANK(Values!E43),"","variation")</f>
        <v>variation</v>
      </c>
      <c r="AA44" s="36"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LAYOUT - {flag} {language} NO retroilluminato.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27" t="str">
        <f>IF(ISBLANK(Values!E43),"","Parts")</f>
        <v>Parts</v>
      </c>
      <c r="DP44" s="27"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1"/>
      <c r="DY44" t="str">
        <f>IF(ISBLANK(Values!$E43), "", "not_applicable")</f>
        <v>not_applicable</v>
      </c>
      <c r="DZ44" s="31"/>
      <c r="EA44" s="31"/>
      <c r="EB44" s="31"/>
      <c r="EC44" s="31"/>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48" t="s">
        <v>752</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5714401465010</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2" t="b">
        <f>TRUE()</f>
        <v>1</v>
      </c>
      <c r="J4" s="53" t="b">
        <f>FALSE()</f>
        <v>0</v>
      </c>
      <c r="K4" s="44" t="s">
        <v>744</v>
      </c>
      <c r="L4" s="54" t="b">
        <f>TRUE()</f>
        <v>1</v>
      </c>
      <c r="M4" s="55" t="str">
        <f>IF(ISBLANK(K4),"",IF(L4, "https://raw.githubusercontent.com/PatrickVibild/TellusAmazonPictures/master/pictures/"&amp;K4&amp;"/1.jpg","https://download.lenovo.com/Images/Parts/"&amp;K4&amp;"/"&amp;K4&amp;"_A.jpg"))</f>
        <v>https://raw.githubusercontent.com/PatrickVibild/TellusAmazonPictures/master/pictures/Lenovo/T460S/RG/DE/1.jpg</v>
      </c>
      <c r="N4" s="55" t="str">
        <f>IF(ISBLANK(K4),"",IF(L4, "https://raw.githubusercontent.com/PatrickVibild/TellusAmazonPictures/master/pictures/"&amp;K4&amp;"/2.jpg","https://download.lenovo.com/Images/Parts/"&amp;K4&amp;"/"&amp;K4&amp;"_B.jpg"))</f>
        <v>https://raw.githubusercontent.com/PatrickVibild/TellusAmazonPictures/master/pictures/Lenovo/T460S/RG/DE/2.jpg</v>
      </c>
      <c r="O4" s="56" t="str">
        <f>IF(ISBLANK(K4),"",IF(L4, "https://raw.githubusercontent.com/PatrickVibild/TellusAmazonPictures/master/pictures/"&amp;K4&amp;"/3.jpg","https://download.lenovo.com/Images/Parts/"&amp;K4&amp;"/"&amp;K4&amp;"_details.jpg"))</f>
        <v>https://raw.githubusercontent.com/PatrickVibild/TellusAmazonPictures/master/pictures/Lenovo/T460S/RG/DE/3.jpg</v>
      </c>
      <c r="P4" t="str">
        <f>IF(ISBLANK(K4),"",IF(L4, "https://raw.githubusercontent.com/PatrickVibild/TellusAmazonPictures/master/pictures/"&amp;K4&amp;"/4.jpg", ""))</f>
        <v>https://raw.githubusercontent.com/PatrickVibild/TellusAmazonPictures/master/pictures/Lenovo/T460S/RG/DE/4.jpg</v>
      </c>
      <c r="Q4" t="str">
        <f>IF(ISBLANK(K4),"",IF(L4, "https://raw.githubusercontent.com/PatrickVibild/TellusAmazonPictures/master/pictures/"&amp;K4&amp;"/5.jpg", ""))</f>
        <v>https://raw.githubusercontent.com/PatrickVibild/TellusAmazonPictures/master/pictures/Lenovo/T460S/RG/DE/5.jpg</v>
      </c>
      <c r="R4" t="str">
        <f>IF(ISBLANK(K4),"",IF(L4, "https://raw.githubusercontent.com/PatrickVibild/TellusAmazonPictures/master/pictures/"&amp;K4&amp;"/6.jpg", ""))</f>
        <v>https://raw.githubusercontent.com/PatrickVibild/TellusAmazonPictures/master/pictures/Lenovo/T460S/RG/DE/6.jpg</v>
      </c>
      <c r="S4" t="str">
        <f>IF(ISBLANK(K4),"",IF(L4, "https://raw.githubusercontent.com/PatrickVibild/TellusAmazonPictures/master/pictures/"&amp;K4&amp;"/7.jpg", ""))</f>
        <v>https://raw.githubusercontent.com/PatrickVibild/TellusAmazonPictures/master/pictures/Lenovo/T460S/RG/DE/7.jpg</v>
      </c>
      <c r="T4" t="str">
        <f>IF(ISBLANK(K4),"",IF(L4, "https://raw.githubusercontent.com/PatrickVibild/TellusAmazonPictures/master/pictures/"&amp;K4&amp;"/8.jpg",""))</f>
        <v>https://raw.githubusercontent.com/PatrickVibild/TellusAmazonPictures/master/pictures/Lenovo/T460S/RG/DE/8.jpg</v>
      </c>
      <c r="U4" t="str">
        <f>IF(ISBLANK(K4),"",IF(L4, "https://raw.githubusercontent.com/PatrickVibild/TellusAmazonPictures/master/pictures/"&amp;K4&amp;"/9.jpg", ""))</f>
        <v>https://raw.githubusercontent.com/PatrickVibild/TellusAmazonPictures/master/pictures/Lenovo/T460S/RG/DE/9.jpg</v>
      </c>
      <c r="V4" s="57">
        <f>MATCH(G4,options!$D$1:$D$20,0)</f>
        <v>1</v>
      </c>
    </row>
    <row r="5" spans="1:22" ht="28" x14ac:dyDescent="0.15">
      <c r="A5" s="45" t="s">
        <v>371</v>
      </c>
      <c r="B5" s="49"/>
      <c r="C5" s="50" t="b">
        <f>FALSE()</f>
        <v>0</v>
      </c>
      <c r="D5" s="50" t="b">
        <f>TRUE()</f>
        <v>1</v>
      </c>
      <c r="E5" s="44">
        <v>5714401465027</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2" t="b">
        <f>TRUE()</f>
        <v>1</v>
      </c>
      <c r="J5" s="53" t="b">
        <f>FALSE()</f>
        <v>0</v>
      </c>
      <c r="K5" s="44" t="s">
        <v>745</v>
      </c>
      <c r="L5" s="54" t="b">
        <f>TRUE()</f>
        <v>1</v>
      </c>
      <c r="M5" s="55" t="str">
        <f>IF(ISBLANK(K5),"",IF(L5, "https://raw.githubusercontent.com/PatrickVibild/TellusAmazonPictures/master/pictures/"&amp;K5&amp;"/1.jpg","https://download.lenovo.com/Images/Parts/"&amp;K5&amp;"/"&amp;K5&amp;"_A.jpg"))</f>
        <v>https://raw.githubusercontent.com/PatrickVibild/TellusAmazonPictures/master/pictures/Lenovo/T460S/RG/FR/1.jpg</v>
      </c>
      <c r="N5" s="55" t="str">
        <f>IF(ISBLANK(K5),"",IF(L5, "https://raw.githubusercontent.com/PatrickVibild/TellusAmazonPictures/master/pictures/"&amp;K5&amp;"/2.jpg","https://download.lenovo.com/Images/Parts/"&amp;K5&amp;"/"&amp;K5&amp;"_B.jpg"))</f>
        <v>https://raw.githubusercontent.com/PatrickVibild/TellusAmazonPictures/master/pictures/Lenovo/T460S/RG/FR/2.jpg</v>
      </c>
      <c r="O5" s="56" t="str">
        <f>IF(ISBLANK(K5),"",IF(L5, "https://raw.githubusercontent.com/PatrickVibild/TellusAmazonPictures/master/pictures/"&amp;K5&amp;"/3.jpg","https://download.lenovo.com/Images/Parts/"&amp;K5&amp;"/"&amp;K5&amp;"_details.jpg"))</f>
        <v>https://raw.githubusercontent.com/PatrickVibild/TellusAmazonPictures/master/pictures/Lenovo/T460S/RG/FR/3.jpg</v>
      </c>
      <c r="P5" t="str">
        <f>IF(ISBLANK(K5),"",IF(L5, "https://raw.githubusercontent.com/PatrickVibild/TellusAmazonPictures/master/pictures/"&amp;K5&amp;"/4.jpg", ""))</f>
        <v>https://raw.githubusercontent.com/PatrickVibild/TellusAmazonPictures/master/pictures/Lenovo/T460S/RG/FR/4.jpg</v>
      </c>
      <c r="Q5" t="str">
        <f>IF(ISBLANK(K5),"",IF(L5, "https://raw.githubusercontent.com/PatrickVibild/TellusAmazonPictures/master/pictures/"&amp;K5&amp;"/5.jpg", ""))</f>
        <v>https://raw.githubusercontent.com/PatrickVibild/TellusAmazonPictures/master/pictures/Lenovo/T460S/RG/FR/5.jpg</v>
      </c>
      <c r="R5" t="str">
        <f>IF(ISBLANK(K5),"",IF(L5, "https://raw.githubusercontent.com/PatrickVibild/TellusAmazonPictures/master/pictures/"&amp;K5&amp;"/6.jpg", ""))</f>
        <v>https://raw.githubusercontent.com/PatrickVibild/TellusAmazonPictures/master/pictures/Lenovo/T460S/RG/FR/6.jpg</v>
      </c>
      <c r="S5" t="str">
        <f>IF(ISBLANK(K5),"",IF(L5, "https://raw.githubusercontent.com/PatrickVibild/TellusAmazonPictures/master/pictures/"&amp;K5&amp;"/7.jpg", ""))</f>
        <v>https://raw.githubusercontent.com/PatrickVibild/TellusAmazonPictures/master/pictures/Lenovo/T460S/RG/FR/7.jpg</v>
      </c>
      <c r="T5" t="str">
        <f>IF(ISBLANK(K5),"",IF(L5, "https://raw.githubusercontent.com/PatrickVibild/TellusAmazonPictures/master/pictures/"&amp;K5&amp;"/8.jpg",""))</f>
        <v>https://raw.githubusercontent.com/PatrickVibild/TellusAmazonPictures/master/pictures/Lenovo/T460S/RG/FR/8.jpg</v>
      </c>
      <c r="U5" t="str">
        <f>IF(ISBLANK(K5),"",IF(L5, "https://raw.githubusercontent.com/PatrickVibild/TellusAmazonPictures/master/pictures/"&amp;K5&amp;"/9.jpg", ""))</f>
        <v>https://raw.githubusercontent.com/PatrickVibild/TellusAmazonPictures/master/pictures/Lenovo/T460S/RG/FR/9.jpg</v>
      </c>
      <c r="V5" s="57">
        <f>MATCH(G5,options!$D$1:$D$20,0)</f>
        <v>2</v>
      </c>
    </row>
    <row r="6" spans="1:22" ht="28" x14ac:dyDescent="0.15">
      <c r="A6" s="45" t="s">
        <v>373</v>
      </c>
      <c r="B6" s="58" t="s">
        <v>414</v>
      </c>
      <c r="C6" s="50" t="b">
        <f>FALSE()</f>
        <v>0</v>
      </c>
      <c r="D6" s="50" t="b">
        <f>TRUE()</f>
        <v>1</v>
      </c>
      <c r="E6" s="44">
        <v>5714401465034</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f>FALSE()</f>
        <v>0</v>
      </c>
      <c r="K6" s="44" t="s">
        <v>746</v>
      </c>
      <c r="L6" s="54" t="b">
        <f>TRUE()</f>
        <v>1</v>
      </c>
      <c r="M6" s="55" t="str">
        <f>IF(ISBLANK(K6),"",IF(L6, "https://raw.githubusercontent.com/PatrickVibild/TellusAmazonPictures/master/pictures/"&amp;K6&amp;"/1.jpg","https://download.lenovo.com/Images/Parts/"&amp;K6&amp;"/"&amp;K6&amp;"_A.jpg"))</f>
        <v>https://raw.githubusercontent.com/PatrickVibild/TellusAmazonPictures/master/pictures/Lenovo/T460S/RG/IT/1.jpg</v>
      </c>
      <c r="N6" s="55" t="str">
        <f>IF(ISBLANK(K6),"",IF(L6, "https://raw.githubusercontent.com/PatrickVibild/TellusAmazonPictures/master/pictures/"&amp;K6&amp;"/2.jpg","https://download.lenovo.com/Images/Parts/"&amp;K6&amp;"/"&amp;K6&amp;"_B.jpg"))</f>
        <v>https://raw.githubusercontent.com/PatrickVibild/TellusAmazonPictures/master/pictures/Lenovo/T460S/RG/IT/2.jpg</v>
      </c>
      <c r="O6" s="56" t="str">
        <f>IF(ISBLANK(K6),"",IF(L6, "https://raw.githubusercontent.com/PatrickVibild/TellusAmazonPictures/master/pictures/"&amp;K6&amp;"/3.jpg","https://download.lenovo.com/Images/Parts/"&amp;K6&amp;"/"&amp;K6&amp;"_details.jpg"))</f>
        <v>https://raw.githubusercontent.com/PatrickVibild/TellusAmazonPictures/master/pictures/Lenovo/T460S/RG/IT/3.jpg</v>
      </c>
      <c r="P6" t="str">
        <f>IF(ISBLANK(K6),"",IF(L6, "https://raw.githubusercontent.com/PatrickVibild/TellusAmazonPictures/master/pictures/"&amp;K6&amp;"/4.jpg", ""))</f>
        <v>https://raw.githubusercontent.com/PatrickVibild/TellusAmazonPictures/master/pictures/Lenovo/T460S/RG/IT/4.jpg</v>
      </c>
      <c r="Q6" t="str">
        <f>IF(ISBLANK(K6),"",IF(L6, "https://raw.githubusercontent.com/PatrickVibild/TellusAmazonPictures/master/pictures/"&amp;K6&amp;"/5.jpg", ""))</f>
        <v>https://raw.githubusercontent.com/PatrickVibild/TellusAmazonPictures/master/pictures/Lenovo/T460S/RG/IT/5.jpg</v>
      </c>
      <c r="R6" t="str">
        <f>IF(ISBLANK(K6),"",IF(L6, "https://raw.githubusercontent.com/PatrickVibild/TellusAmazonPictures/master/pictures/"&amp;K6&amp;"/6.jpg", ""))</f>
        <v>https://raw.githubusercontent.com/PatrickVibild/TellusAmazonPictures/master/pictures/Lenovo/T460S/RG/IT/6.jpg</v>
      </c>
      <c r="S6" t="str">
        <f>IF(ISBLANK(K6),"",IF(L6, "https://raw.githubusercontent.com/PatrickVibild/TellusAmazonPictures/master/pictures/"&amp;K6&amp;"/7.jpg", ""))</f>
        <v>https://raw.githubusercontent.com/PatrickVibild/TellusAmazonPictures/master/pictures/Lenovo/T460S/RG/IT/7.jpg</v>
      </c>
      <c r="T6" t="str">
        <f>IF(ISBLANK(K6),"",IF(L6, "https://raw.githubusercontent.com/PatrickVibild/TellusAmazonPictures/master/pictures/"&amp;K6&amp;"/8.jpg",""))</f>
        <v>https://raw.githubusercontent.com/PatrickVibild/TellusAmazonPictures/master/pictures/Lenovo/T460S/RG/IT/8.jpg</v>
      </c>
      <c r="U6" t="str">
        <f>IF(ISBLANK(K6),"",IF(L6, "https://raw.githubusercontent.com/PatrickVibild/TellusAmazonPictures/master/pictures/"&amp;K6&amp;"/9.jpg", ""))</f>
        <v>https://raw.githubusercontent.com/PatrickVibild/TellusAmazonPictures/master/pictures/Lenovo/T460S/RG/IT/9.jpg</v>
      </c>
      <c r="V6" s="57">
        <f>MATCH(G6,options!$D$1:$D$20,0)</f>
        <v>3</v>
      </c>
    </row>
    <row r="7" spans="1:22" ht="28" x14ac:dyDescent="0.15">
      <c r="A7" s="45" t="s">
        <v>376</v>
      </c>
      <c r="B7" s="59" t="str">
        <f>IF(B6=options!C1,"32","41")</f>
        <v>32</v>
      </c>
      <c r="C7" s="50" t="b">
        <f>FALSE()</f>
        <v>0</v>
      </c>
      <c r="D7" s="50" t="b">
        <f>TRUE()</f>
        <v>1</v>
      </c>
      <c r="E7" s="44">
        <v>5714401465041</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2" t="b">
        <f>TRUE()</f>
        <v>1</v>
      </c>
      <c r="J7" s="53" t="b">
        <f>FALSE()</f>
        <v>0</v>
      </c>
      <c r="K7" s="44" t="s">
        <v>747</v>
      </c>
      <c r="L7" s="54" t="b">
        <v>1</v>
      </c>
      <c r="M7" s="55" t="str">
        <f>IF(ISBLANK(K7),"",IF(L7, "https://raw.githubusercontent.com/PatrickVibild/TellusAmazonPictures/master/pictures/"&amp;K7&amp;"/1.jpg","https://download.lenovo.com/Images/Parts/"&amp;K7&amp;"/"&amp;K7&amp;"_A.jpg"))</f>
        <v>https://raw.githubusercontent.com/PatrickVibild/TellusAmazonPictures/master/pictures/Lenovo/T460S/RG/ES/1.jpg</v>
      </c>
      <c r="N7" s="55" t="str">
        <f>IF(ISBLANK(K7),"",IF(L7, "https://raw.githubusercontent.com/PatrickVibild/TellusAmazonPictures/master/pictures/"&amp;K7&amp;"/2.jpg","https://download.lenovo.com/Images/Parts/"&amp;K7&amp;"/"&amp;K7&amp;"_B.jpg"))</f>
        <v>https://raw.githubusercontent.com/PatrickVibild/TellusAmazonPictures/master/pictures/Lenovo/T460S/RG/ES/2.jpg</v>
      </c>
      <c r="O7" s="56" t="str">
        <f>IF(ISBLANK(K7),"",IF(L7, "https://raw.githubusercontent.com/PatrickVibild/TellusAmazonPictures/master/pictures/"&amp;K7&amp;"/3.jpg","https://download.lenovo.com/Images/Parts/"&amp;K7&amp;"/"&amp;K7&amp;"_details.jpg"))</f>
        <v>https://raw.githubusercontent.com/PatrickVibild/TellusAmazonPictures/master/pictures/Lenovo/T460S/RG/ES/3.jpg</v>
      </c>
      <c r="P7" t="str">
        <f>IF(ISBLANK(K7),"",IF(L7, "https://raw.githubusercontent.com/PatrickVibild/TellusAmazonPictures/master/pictures/"&amp;K7&amp;"/4.jpg", ""))</f>
        <v>https://raw.githubusercontent.com/PatrickVibild/TellusAmazonPictures/master/pictures/Lenovo/T460S/RG/ES/4.jpg</v>
      </c>
      <c r="Q7" t="str">
        <f>IF(ISBLANK(K7),"",IF(L7, "https://raw.githubusercontent.com/PatrickVibild/TellusAmazonPictures/master/pictures/"&amp;K7&amp;"/5.jpg", ""))</f>
        <v>https://raw.githubusercontent.com/PatrickVibild/TellusAmazonPictures/master/pictures/Lenovo/T460S/RG/ES/5.jpg</v>
      </c>
      <c r="R7" t="str">
        <f>IF(ISBLANK(K7),"",IF(L7, "https://raw.githubusercontent.com/PatrickVibild/TellusAmazonPictures/master/pictures/"&amp;K7&amp;"/6.jpg", ""))</f>
        <v>https://raw.githubusercontent.com/PatrickVibild/TellusAmazonPictures/master/pictures/Lenovo/T460S/RG/ES/6.jpg</v>
      </c>
      <c r="S7" t="str">
        <f>IF(ISBLANK(K7),"",IF(L7, "https://raw.githubusercontent.com/PatrickVibild/TellusAmazonPictures/master/pictures/"&amp;K7&amp;"/7.jpg", ""))</f>
        <v>https://raw.githubusercontent.com/PatrickVibild/TellusAmazonPictures/master/pictures/Lenovo/T460S/RG/ES/7.jpg</v>
      </c>
      <c r="T7" t="str">
        <f>IF(ISBLANK(K7),"",IF(L7, "https://raw.githubusercontent.com/PatrickVibild/TellusAmazonPictures/master/pictures/"&amp;K7&amp;"/8.jpg",""))</f>
        <v>https://raw.githubusercontent.com/PatrickVibild/TellusAmazonPictures/master/pictures/Lenovo/T460S/RG/ES/8.jpg</v>
      </c>
      <c r="U7" t="str">
        <f>IF(ISBLANK(K7),"",IF(L7, "https://raw.githubusercontent.com/PatrickVibild/TellusAmazonPictures/master/pictures/"&amp;K7&amp;"/9.jpg", ""))</f>
        <v>https://raw.githubusercontent.com/PatrickVibild/TellusAmazonPictures/master/pictures/Lenovo/T460S/RG/ES/9.jpg</v>
      </c>
      <c r="V7" s="57">
        <f>MATCH(G7,options!$D$1:$D$20,0)</f>
        <v>4</v>
      </c>
    </row>
    <row r="8" spans="1:22" ht="28" x14ac:dyDescent="0.15">
      <c r="A8" s="45" t="s">
        <v>378</v>
      </c>
      <c r="B8" s="59" t="str">
        <f>IF(B6=options!C1,"18","17")</f>
        <v>18</v>
      </c>
      <c r="C8" s="50" t="b">
        <f>FALSE()</f>
        <v>0</v>
      </c>
      <c r="D8" s="50" t="b">
        <f>TRUE()</f>
        <v>1</v>
      </c>
      <c r="E8" s="44">
        <v>5714401465058</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f>FALSE()</f>
        <v>0</v>
      </c>
      <c r="K8" s="44" t="s">
        <v>748</v>
      </c>
      <c r="L8" s="54" t="b">
        <f>TRUE()</f>
        <v>1</v>
      </c>
      <c r="M8" s="55" t="str">
        <f>IF(ISBLANK(K8),"",IF(L8, "https://raw.githubusercontent.com/PatrickVibild/TellusAmazonPictures/master/pictures/"&amp;K8&amp;"/1.jpg","https://download.lenovo.com/Images/Parts/"&amp;K8&amp;"/"&amp;K8&amp;"_A.jpg"))</f>
        <v>https://raw.githubusercontent.com/PatrickVibild/TellusAmazonPictures/master/pictures/Lenovo/T460S/RG/UK/1.jpg</v>
      </c>
      <c r="N8" s="55" t="str">
        <f>IF(ISBLANK(K8),"",IF(L8, "https://raw.githubusercontent.com/PatrickVibild/TellusAmazonPictures/master/pictures/"&amp;K8&amp;"/2.jpg","https://download.lenovo.com/Images/Parts/"&amp;K8&amp;"/"&amp;K8&amp;"_B.jpg"))</f>
        <v>https://raw.githubusercontent.com/PatrickVibild/TellusAmazonPictures/master/pictures/Lenovo/T460S/RG/UK/2.jpg</v>
      </c>
      <c r="O8" s="56" t="str">
        <f>IF(ISBLANK(K8),"",IF(L8, "https://raw.githubusercontent.com/PatrickVibild/TellusAmazonPictures/master/pictures/"&amp;K8&amp;"/3.jpg","https://download.lenovo.com/Images/Parts/"&amp;K8&amp;"/"&amp;K8&amp;"_details.jpg"))</f>
        <v>https://raw.githubusercontent.com/PatrickVibild/TellusAmazonPictures/master/pictures/Lenovo/T460S/RG/UK/3.jpg</v>
      </c>
      <c r="P8" t="str">
        <f>IF(ISBLANK(K8),"",IF(L8, "https://raw.githubusercontent.com/PatrickVibild/TellusAmazonPictures/master/pictures/"&amp;K8&amp;"/4.jpg", ""))</f>
        <v>https://raw.githubusercontent.com/PatrickVibild/TellusAmazonPictures/master/pictures/Lenovo/T460S/RG/UK/4.jpg</v>
      </c>
      <c r="Q8" t="str">
        <f>IF(ISBLANK(K8),"",IF(L8, "https://raw.githubusercontent.com/PatrickVibild/TellusAmazonPictures/master/pictures/"&amp;K8&amp;"/5.jpg", ""))</f>
        <v>https://raw.githubusercontent.com/PatrickVibild/TellusAmazonPictures/master/pictures/Lenovo/T460S/RG/UK/5.jpg</v>
      </c>
      <c r="R8" t="str">
        <f>IF(ISBLANK(K8),"",IF(L8, "https://raw.githubusercontent.com/PatrickVibild/TellusAmazonPictures/master/pictures/"&amp;K8&amp;"/6.jpg", ""))</f>
        <v>https://raw.githubusercontent.com/PatrickVibild/TellusAmazonPictures/master/pictures/Lenovo/T460S/RG/UK/6.jpg</v>
      </c>
      <c r="S8" t="str">
        <f>IF(ISBLANK(K8),"",IF(L8, "https://raw.githubusercontent.com/PatrickVibild/TellusAmazonPictures/master/pictures/"&amp;K8&amp;"/7.jpg", ""))</f>
        <v>https://raw.githubusercontent.com/PatrickVibild/TellusAmazonPictures/master/pictures/Lenovo/T460S/RG/UK/7.jpg</v>
      </c>
      <c r="T8" t="str">
        <f>IF(ISBLANK(K8),"",IF(L8, "https://raw.githubusercontent.com/PatrickVibild/TellusAmazonPictures/master/pictures/"&amp;K8&amp;"/8.jpg",""))</f>
        <v>https://raw.githubusercontent.com/PatrickVibild/TellusAmazonPictures/master/pictures/Lenovo/T460S/RG/UK/8.jpg</v>
      </c>
      <c r="U8" t="str">
        <f>IF(ISBLANK(K8),"",IF(L8, "https://raw.githubusercontent.com/PatrickVibild/TellusAmazonPictures/master/pictures/"&amp;K8&amp;"/9.jpg", ""))</f>
        <v>https://raw.githubusercontent.com/PatrickVibild/TellusAmazonPictures/master/pictures/Lenovo/T460S/RG/UK/9.jpg</v>
      </c>
      <c r="V8" s="57">
        <f>MATCH(G8,options!$D$1:$D$20,0)</f>
        <v>5</v>
      </c>
    </row>
    <row r="9" spans="1:22" ht="28" x14ac:dyDescent="0.15">
      <c r="A9" s="45" t="s">
        <v>380</v>
      </c>
      <c r="B9" s="59" t="str">
        <f>IF(B6=options!C1,"2","5")</f>
        <v>2</v>
      </c>
      <c r="C9" s="50" t="b">
        <f>FALSE()</f>
        <v>0</v>
      </c>
      <c r="D9" s="50" t="b">
        <f>FALSE()</f>
        <v>0</v>
      </c>
      <c r="E9" s="44">
        <v>5714401465065</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2" t="b">
        <f>TRUE()</f>
        <v>1</v>
      </c>
      <c r="J9" s="53" t="b">
        <f>FALSE()</f>
        <v>0</v>
      </c>
      <c r="K9" s="44" t="s">
        <v>749</v>
      </c>
      <c r="L9" s="54" t="b">
        <f>TRUE()</f>
        <v>1</v>
      </c>
      <c r="M9" s="55" t="str">
        <f>IF(ISBLANK(K9),"",IF(L9, "https://raw.githubusercontent.com/PatrickVibild/TellusAmazonPictures/master/pictures/"&amp;K9&amp;"/1.jpg","https://download.lenovo.com/Images/Parts/"&amp;K9&amp;"/"&amp;K9&amp;"_A.jpg"))</f>
        <v>https://raw.githubusercontent.com/PatrickVibild/TellusAmazonPictures/master/pictures/Lenovo/T460S/RG/NOR/1.jpg</v>
      </c>
      <c r="N9" s="55" t="str">
        <f>IF(ISBLANK(K9),"",IF(L9, "https://raw.githubusercontent.com/PatrickVibild/TellusAmazonPictures/master/pictures/"&amp;K9&amp;"/2.jpg","https://download.lenovo.com/Images/Parts/"&amp;K9&amp;"/"&amp;K9&amp;"_B.jpg"))</f>
        <v>https://raw.githubusercontent.com/PatrickVibild/TellusAmazonPictures/master/pictures/Lenovo/T460S/RG/NOR/2.jpg</v>
      </c>
      <c r="O9" s="56" t="str">
        <f>IF(ISBLANK(K9),"",IF(L9, "https://raw.githubusercontent.com/PatrickVibild/TellusAmazonPictures/master/pictures/"&amp;K9&amp;"/3.jpg","https://download.lenovo.com/Images/Parts/"&amp;K9&amp;"/"&amp;K9&amp;"_details.jpg"))</f>
        <v>https://raw.githubusercontent.com/PatrickVibild/TellusAmazonPictures/master/pictures/Lenovo/T460S/RG/NOR/3.jpg</v>
      </c>
      <c r="P9" t="str">
        <f>IF(ISBLANK(K9),"",IF(L9, "https://raw.githubusercontent.com/PatrickVibild/TellusAmazonPictures/master/pictures/"&amp;K9&amp;"/4.jpg", ""))</f>
        <v>https://raw.githubusercontent.com/PatrickVibild/TellusAmazonPictures/master/pictures/Lenovo/T460S/RG/NOR/4.jpg</v>
      </c>
      <c r="Q9" t="str">
        <f>IF(ISBLANK(K9),"",IF(L9, "https://raw.githubusercontent.com/PatrickVibild/TellusAmazonPictures/master/pictures/"&amp;K9&amp;"/5.jpg", ""))</f>
        <v>https://raw.githubusercontent.com/PatrickVibild/TellusAmazonPictures/master/pictures/Lenovo/T460S/RG/NOR/5.jpg</v>
      </c>
      <c r="R9" t="str">
        <f>IF(ISBLANK(K9),"",IF(L9, "https://raw.githubusercontent.com/PatrickVibild/TellusAmazonPictures/master/pictures/"&amp;K9&amp;"/6.jpg", ""))</f>
        <v>https://raw.githubusercontent.com/PatrickVibild/TellusAmazonPictures/master/pictures/Lenovo/T460S/RG/NOR/6.jpg</v>
      </c>
      <c r="S9" t="str">
        <f>IF(ISBLANK(K9),"",IF(L9, "https://raw.githubusercontent.com/PatrickVibild/TellusAmazonPictures/master/pictures/"&amp;K9&amp;"/7.jpg", ""))</f>
        <v>https://raw.githubusercontent.com/PatrickVibild/TellusAmazonPictures/master/pictures/Lenovo/T460S/RG/NOR/7.jpg</v>
      </c>
      <c r="T9" t="str">
        <f>IF(ISBLANK(K9),"",IF(L9, "https://raw.githubusercontent.com/PatrickVibild/TellusAmazonPictures/master/pictures/"&amp;K9&amp;"/8.jpg",""))</f>
        <v>https://raw.githubusercontent.com/PatrickVibild/TellusAmazonPictures/master/pictures/Lenovo/T460S/RG/NOR/8.jpg</v>
      </c>
      <c r="U9" t="str">
        <f>IF(ISBLANK(K9),"",IF(L9, "https://raw.githubusercontent.com/PatrickVibild/TellusAmazonPictures/master/pictures/"&amp;K9&amp;"/9.jpg", ""))</f>
        <v>https://raw.githubusercontent.com/PatrickVibild/TellusAmazonPictures/master/pictures/Lenovo/T460S/RG/NOR/9.jpg</v>
      </c>
      <c r="V9" s="57">
        <f>MATCH(G9,options!$D$1:$D$20,0)</f>
        <v>6</v>
      </c>
    </row>
    <row r="10" spans="1:22" ht="14" x14ac:dyDescent="0.15">
      <c r="A10" t="s">
        <v>382</v>
      </c>
      <c r="B10" s="60"/>
      <c r="C10" s="50" t="b">
        <f>FALSE()</f>
        <v>0</v>
      </c>
      <c r="D10" s="50" t="b">
        <f>FALSE()</f>
        <v>0</v>
      </c>
      <c r="E10" s="44">
        <v>5714401465072</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f>FALSE()</f>
        <v>0</v>
      </c>
      <c r="K10" s="44" t="s">
        <v>726</v>
      </c>
      <c r="L10" s="54" t="b">
        <f>FALSE()</f>
        <v>0</v>
      </c>
      <c r="M10" s="55" t="str">
        <f>IF(ISBLANK(K10),"",IF(L10, "https://raw.githubusercontent.com/PatrickVibild/TellusAmazonPictures/master/pictures/"&amp;K10&amp;"/1.jpg","https://download.lenovo.com/Images/Parts/"&amp;K10&amp;"/"&amp;K10&amp;"_A.jpg"))</f>
        <v>https://download.lenovo.com/Images/Parts/01YR094/01YR094_A.jpg</v>
      </c>
      <c r="N10" s="55" t="str">
        <f>IF(ISBLANK(K10),"",IF(L10, "https://raw.githubusercontent.com/PatrickVibild/TellusAmazonPictures/master/pictures/"&amp;K10&amp;"/2.jpg","https://download.lenovo.com/Images/Parts/"&amp;K10&amp;"/"&amp;K10&amp;"_B.jpg"))</f>
        <v>https://download.lenovo.com/Images/Parts/01YR094/01YR094_B.jpg</v>
      </c>
      <c r="O10" s="56" t="str">
        <f>IF(ISBLANK(K10),"",IF(L10, "https://raw.githubusercontent.com/PatrickVibild/TellusAmazonPictures/master/pictures/"&amp;K10&amp;"/3.jpg","https://download.lenovo.com/Images/Parts/"&amp;K10&amp;"/"&amp;K10&amp;"_details.jpg"))</f>
        <v>https://download.lenovo.com/Images/Parts/01YR094/01YR094_details.jpg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57">
        <f>MATCH(G10,options!$D$1:$D$20,0)</f>
        <v>7</v>
      </c>
    </row>
    <row r="11" spans="1:22" ht="14" x14ac:dyDescent="0.15">
      <c r="A11" s="45" t="s">
        <v>384</v>
      </c>
      <c r="B11" s="61">
        <v>150</v>
      </c>
      <c r="C11" s="50" t="b">
        <f>FALSE()</f>
        <v>0</v>
      </c>
      <c r="D11" s="50" t="b">
        <f>FALSE()</f>
        <v>0</v>
      </c>
      <c r="E11" s="44">
        <v>5714401465089</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2" t="b">
        <f>TRUE()</f>
        <v>1</v>
      </c>
      <c r="J11" s="53" t="b">
        <f>FALSE()</f>
        <v>0</v>
      </c>
      <c r="L11" s="54" t="b">
        <f>FALSE()</f>
        <v>0</v>
      </c>
      <c r="M11" s="55" t="str">
        <f>IF(ISBLANK(K11),"",IF(L11, "https://raw.githubusercontent.com/PatrickVibild/TellusAmazonPictures/master/pictures/"&amp;K11&amp;"/1.jpg","https://download.lenovo.com/Images/Parts/"&amp;K11&amp;"/"&amp;K11&amp;"_A.jpg"))</f>
        <v/>
      </c>
      <c r="N11" s="55" t="str">
        <f>IF(ISBLANK(K11),"",IF(L11, "https://raw.githubusercontent.com/PatrickVibild/TellusAmazonPictures/master/pictures/"&amp;K11&amp;"/2.jpg","https://download.lenovo.com/Images/Parts/"&amp;K11&amp;"/"&amp;K11&amp;"_B.jpg"))</f>
        <v/>
      </c>
      <c r="O11" s="56" t="str">
        <f>IF(ISBLANK(K11),"",IF(L11, "https://raw.githubusercontent.com/PatrickVibild/TellusAmazonPictures/master/pictures/"&amp;K11&amp;"/3.jpg","https://download.lenovo.com/Images/Parts/"&amp;K11&amp;"/"&amp;K11&amp;"_details.jpg"))</f>
        <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57">
        <f>MATCH(G11,options!$D$1:$D$20,0)</f>
        <v>8</v>
      </c>
    </row>
    <row r="12" spans="1:22" ht="14" x14ac:dyDescent="0.15">
      <c r="B12" s="60"/>
      <c r="C12" s="50" t="b">
        <f>FALSE()</f>
        <v>0</v>
      </c>
      <c r="D12" s="50" t="b">
        <f>FALSE()</f>
        <v>0</v>
      </c>
      <c r="E12" s="44">
        <v>5714401465096</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2" t="b">
        <f>TRUE()</f>
        <v>1</v>
      </c>
      <c r="J12" s="53" t="b">
        <f>FALSE()</f>
        <v>0</v>
      </c>
      <c r="K12" s="44" t="s">
        <v>727</v>
      </c>
      <c r="L12" s="54" t="b">
        <f>FALSE()</f>
        <v>0</v>
      </c>
      <c r="M12" s="55" t="str">
        <f>IF(ISBLANK(K12),"",IF(L12, "https://raw.githubusercontent.com/PatrickVibild/TellusAmazonPictures/master/pictures/"&amp;K12&amp;"/1.jpg","https://download.lenovo.com/Images/Parts/"&amp;K12&amp;"/"&amp;K12&amp;"_A.jpg"))</f>
        <v>https://download.lenovo.com/Images/Parts/01YR096/01YR096_A.jpg</v>
      </c>
      <c r="N12" s="55" t="str">
        <f>IF(ISBLANK(K12),"",IF(L12, "https://raw.githubusercontent.com/PatrickVibild/TellusAmazonPictures/master/pictures/"&amp;K12&amp;"/2.jpg","https://download.lenovo.com/Images/Parts/"&amp;K12&amp;"/"&amp;K12&amp;"_B.jpg"))</f>
        <v>https://download.lenovo.com/Images/Parts/01YR096/01YR096_B.jpg</v>
      </c>
      <c r="O12" s="56" t="str">
        <f>IF(ISBLANK(K12),"",IF(L12, "https://raw.githubusercontent.com/PatrickVibild/TellusAmazonPictures/master/pictures/"&amp;K12&amp;"/3.jpg","https://download.lenovo.com/Images/Parts/"&amp;K12&amp;"/"&amp;K12&amp;"_details.jpg"))</f>
        <v>https://download.lenovo.com/Images/Parts/01YR096/01YR096_details.jpg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7">
        <f>MATCH(G12,options!$D$1:$D$20,0)</f>
        <v>20</v>
      </c>
    </row>
    <row r="13" spans="1:22" ht="14" x14ac:dyDescent="0.15">
      <c r="A13" s="45" t="s">
        <v>387</v>
      </c>
      <c r="B13" s="44" t="s">
        <v>735</v>
      </c>
      <c r="C13" s="50" t="b">
        <f>FALSE()</f>
        <v>0</v>
      </c>
      <c r="D13" s="50" t="b">
        <f>FALSE()</f>
        <v>0</v>
      </c>
      <c r="E13" s="44">
        <v>5714401465102</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2" t="b">
        <f>TRUE()</f>
        <v>1</v>
      </c>
      <c r="J13" s="53" t="b">
        <f>FALSE()</f>
        <v>0</v>
      </c>
      <c r="K13" s="44" t="s">
        <v>728</v>
      </c>
      <c r="L13" s="54" t="b">
        <f>FALSE()</f>
        <v>0</v>
      </c>
      <c r="M13" s="55" t="str">
        <f>IF(ISBLANK(K13),"",IF(L13, "https://raw.githubusercontent.com/PatrickVibild/TellusAmazonPictures/master/pictures/"&amp;K13&amp;"/1.jpg","https://download.lenovo.com/Images/Parts/"&amp;K13&amp;"/"&amp;K13&amp;"_A.jpg"))</f>
        <v>https://download.lenovo.com/Images/Parts/01YR097/01YR097_A.jpg</v>
      </c>
      <c r="N13" s="55" t="str">
        <f>IF(ISBLANK(K13),"",IF(L13, "https://raw.githubusercontent.com/PatrickVibild/TellusAmazonPictures/master/pictures/"&amp;K13&amp;"/2.jpg","https://download.lenovo.com/Images/Parts/"&amp;K13&amp;"/"&amp;K13&amp;"_B.jpg"))</f>
        <v>https://download.lenovo.com/Images/Parts/01YR097/01YR097_B.jpg</v>
      </c>
      <c r="O13" s="56" t="str">
        <f>IF(ISBLANK(K13),"",IF(L13, "https://raw.githubusercontent.com/PatrickVibild/TellusAmazonPictures/master/pictures/"&amp;K13&amp;"/3.jpg","https://download.lenovo.com/Images/Parts/"&amp;K13&amp;"/"&amp;K13&amp;"_details.jpg"))</f>
        <v>https://download.lenovo.com/Images/Parts/01YR097/01YR097_details.jpg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7">
        <f>MATCH(G13,options!$D$1:$D$20,0)</f>
        <v>9</v>
      </c>
    </row>
    <row r="14" spans="1:22" ht="14" x14ac:dyDescent="0.15">
      <c r="A14" s="45" t="s">
        <v>389</v>
      </c>
      <c r="B14" s="44">
        <v>5714401460992</v>
      </c>
      <c r="C14" s="50" t="b">
        <f>FALSE()</f>
        <v>0</v>
      </c>
      <c r="D14" s="50" t="b">
        <f>FALSE()</f>
        <v>0</v>
      </c>
      <c r="E14" s="44">
        <v>5714401465119</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2" t="b">
        <f>TRUE()</f>
        <v>1</v>
      </c>
      <c r="J14" s="53" t="b">
        <f>FALSE()</f>
        <v>0</v>
      </c>
      <c r="K14" s="44" t="s">
        <v>729</v>
      </c>
      <c r="L14" s="54" t="b">
        <f>FALSE()</f>
        <v>0</v>
      </c>
      <c r="M14" s="55" t="str">
        <f>IF(ISBLANK(K14),"",IF(L14, "https://raw.githubusercontent.com/PatrickVibild/TellusAmazonPictures/master/pictures/"&amp;K14&amp;"/1.jpg","https://download.lenovo.com/Images/Parts/"&amp;K14&amp;"/"&amp;K14&amp;"_A.jpg"))</f>
        <v>https://download.lenovo.com/Images/Parts/01YR103/01YR103_A.jpg</v>
      </c>
      <c r="N14" s="55" t="str">
        <f>IF(ISBLANK(K14),"",IF(L14, "https://raw.githubusercontent.com/PatrickVibild/TellusAmazonPictures/master/pictures/"&amp;K14&amp;"/2.jpg","https://download.lenovo.com/Images/Parts/"&amp;K14&amp;"/"&amp;K14&amp;"_B.jpg"))</f>
        <v>https://download.lenovo.com/Images/Parts/01YR103/01YR103_B.jpg</v>
      </c>
      <c r="O14" s="56" t="str">
        <f>IF(ISBLANK(K14),"",IF(L14, "https://raw.githubusercontent.com/PatrickVibild/TellusAmazonPictures/master/pictures/"&amp;K14&amp;"/3.jpg","https://download.lenovo.com/Images/Parts/"&amp;K14&amp;"/"&amp;K14&amp;"_details.jpg"))</f>
        <v>https://download.lenovo.com/Images/Parts/01YR103/01YR103_details.jpg</v>
      </c>
      <c r="P14" t="str">
        <f>IF(ISBLANK(K14),"",IF(L14, "https://raw.githubusercontent.com/PatrickVibild/TellusAmazonPictures/master/pictures/"&amp;K14&amp;"/4.jpg", ""))</f>
        <v/>
      </c>
      <c r="Q14" t="str">
        <f>IF(ISBLANK(K14),"",IF(L14, "https://raw.githubusercontent.com/PatrickVibild/TellusAmazonPictures/master/pictures/"&amp;K14&amp;"/5.jpg", ""))</f>
        <v/>
      </c>
      <c r="R14" t="str">
        <f>IF(ISBLANK(K14),"",IF(L14, "https://raw.githubusercontent.com/PatrickVibild/TellusAmazonPictures/master/pictures/"&amp;K14&amp;"/6.jpg", ""))</f>
        <v/>
      </c>
      <c r="S14" t="str">
        <f>IF(ISBLANK(K14),"",IF(L14, "https://raw.githubusercontent.com/PatrickVibild/TellusAmazonPictures/master/pictures/"&amp;K14&amp;"/7.jpg", ""))</f>
        <v/>
      </c>
      <c r="T14" t="str">
        <f>IF(ISBLANK(K14),"",IF(L14, "https://raw.githubusercontent.com/PatrickVibild/TellusAmazonPictures/master/pictures/"&amp;K14&amp;"/8.jpg",""))</f>
        <v/>
      </c>
      <c r="U14" t="str">
        <f>IF(ISBLANK(K14),"",IF(L14, "https://raw.githubusercontent.com/PatrickVibild/TellusAmazonPictures/master/pictures/"&amp;K14&amp;"/9.jpg", ""))</f>
        <v/>
      </c>
      <c r="V14" s="57">
        <f>MATCH(G14,options!$D$1:$D$20,0)</f>
        <v>19</v>
      </c>
    </row>
    <row r="15" spans="1:22" ht="14" x14ac:dyDescent="0.15">
      <c r="B15" s="60"/>
      <c r="C15" s="50" t="b">
        <f>FALSE()</f>
        <v>0</v>
      </c>
      <c r="D15" s="50" t="b">
        <f>FALSE()</f>
        <v>0</v>
      </c>
      <c r="E15" s="44">
        <v>5714401465126</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2" t="b">
        <f>TRUE()</f>
        <v>1</v>
      </c>
      <c r="J15" s="53" t="b">
        <f>FALSE()</f>
        <v>0</v>
      </c>
      <c r="K15" s="44" t="s">
        <v>720</v>
      </c>
      <c r="L15" s="54" t="b">
        <f>FALSE()</f>
        <v>0</v>
      </c>
      <c r="M15" s="55" t="str">
        <f>IF(ISBLANK(K15),"",IF(L15, "https://raw.githubusercontent.com/PatrickVibild/TellusAmazonPictures/master/pictures/"&amp;K15&amp;"/1.jpg","https://download.lenovo.com/Images/Parts/"&amp;K15&amp;"/"&amp;K15&amp;"_A.jpg"))</f>
        <v>https://download.lenovo.com/Images/Parts/01YT119/01YT119_A.jpg</v>
      </c>
      <c r="N15" s="55" t="str">
        <f>IF(ISBLANK(K15),"",IF(L15, "https://raw.githubusercontent.com/PatrickVibild/TellusAmazonPictures/master/pictures/"&amp;K15&amp;"/2.jpg","https://download.lenovo.com/Images/Parts/"&amp;K15&amp;"/"&amp;K15&amp;"_B.jpg"))</f>
        <v>https://download.lenovo.com/Images/Parts/01YT119/01YT119_B.jpg</v>
      </c>
      <c r="O15" s="56" t="str">
        <f>IF(ISBLANK(K15),"",IF(L15, "https://raw.githubusercontent.com/PatrickVibild/TellusAmazonPictures/master/pictures/"&amp;K15&amp;"/3.jpg","https://download.lenovo.com/Images/Parts/"&amp;K15&amp;"/"&amp;K15&amp;"_details.jpg"))</f>
        <v>https://download.lenovo.com/Images/Parts/01YT119/01YT119_details.jpg</v>
      </c>
      <c r="P15" t="str">
        <f>IF(ISBLANK(K15),"",IF(L15, "https://raw.githubusercontent.com/PatrickVibild/TellusAmazonPictures/master/pictures/"&amp;K15&amp;"/4.jpg", ""))</f>
        <v/>
      </c>
      <c r="Q15" t="str">
        <f>IF(ISBLANK(K15),"",IF(L15, "https://raw.githubusercontent.com/PatrickVibild/TellusAmazonPictures/master/pictures/"&amp;K15&amp;"/5.jpg", ""))</f>
        <v/>
      </c>
      <c r="R15" t="str">
        <f>IF(ISBLANK(K15),"",IF(L15, "https://raw.githubusercontent.com/PatrickVibild/TellusAmazonPictures/master/pictures/"&amp;K15&amp;"/6.jpg", ""))</f>
        <v/>
      </c>
      <c r="S15" t="str">
        <f>IF(ISBLANK(K15),"",IF(L15, "https://raw.githubusercontent.com/PatrickVibild/TellusAmazonPictures/master/pictures/"&amp;K15&amp;"/7.jpg", ""))</f>
        <v/>
      </c>
      <c r="T15" t="str">
        <f>IF(ISBLANK(K15),"",IF(L15, "https://raw.githubusercontent.com/PatrickVibild/TellusAmazonPictures/master/pictures/"&amp;K15&amp;"/8.jpg",""))</f>
        <v/>
      </c>
      <c r="U15" t="str">
        <f>IF(ISBLANK(K15),"",IF(L15, "https://raw.githubusercontent.com/PatrickVibild/TellusAmazonPictures/master/pictures/"&amp;K15&amp;"/9.jpg", ""))</f>
        <v/>
      </c>
      <c r="V15" s="57">
        <f>MATCH(G15,options!$D$1:$D$20,0)</f>
        <v>10</v>
      </c>
    </row>
    <row r="16" spans="1:22" ht="14" x14ac:dyDescent="0.15">
      <c r="A16" s="45" t="s">
        <v>392</v>
      </c>
      <c r="B16" s="70" t="s">
        <v>589</v>
      </c>
      <c r="C16" s="50" t="b">
        <f>FALSE()</f>
        <v>0</v>
      </c>
      <c r="D16" s="50" t="b">
        <f>FALSE()</f>
        <v>0</v>
      </c>
      <c r="E16" s="44">
        <v>5714401465133</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2" t="b">
        <f>TRUE()</f>
        <v>1</v>
      </c>
      <c r="J16" s="53" t="b">
        <f>FALSE()</f>
        <v>0</v>
      </c>
      <c r="K16" s="44" t="s">
        <v>730</v>
      </c>
      <c r="L16" s="54" t="b">
        <f>FALSE()</f>
        <v>0</v>
      </c>
      <c r="M16" s="55" t="str">
        <f>IF(ISBLANK(K16),"",IF(L16, "https://raw.githubusercontent.com/PatrickVibild/TellusAmazonPictures/master/pictures/"&amp;K16&amp;"/1.jpg","https://download.lenovo.com/Images/Parts/"&amp;K16&amp;"/"&amp;K16&amp;"_A.jpg"))</f>
        <v>https://download.lenovo.com/Images/Parts/01YT162/01YT162_A.jpg</v>
      </c>
      <c r="N16" s="55" t="str">
        <f>IF(ISBLANK(K16),"",IF(L16, "https://raw.githubusercontent.com/PatrickVibild/TellusAmazonPictures/master/pictures/"&amp;K16&amp;"/2.jpg","https://download.lenovo.com/Images/Parts/"&amp;K16&amp;"/"&amp;K16&amp;"_B.jpg"))</f>
        <v>https://download.lenovo.com/Images/Parts/01YT162/01YT162_B.jpg</v>
      </c>
      <c r="O16" s="56" t="str">
        <f>IF(ISBLANK(K16),"",IF(L16, "https://raw.githubusercontent.com/PatrickVibild/TellusAmazonPictures/master/pictures/"&amp;K16&amp;"/3.jpg","https://download.lenovo.com/Images/Parts/"&amp;K16&amp;"/"&amp;K16&amp;"_details.jpg"))</f>
        <v>https://download.lenovo.com/Images/Parts/01YT162/01YT162_details.jpg</v>
      </c>
      <c r="P16" t="str">
        <f>IF(ISBLANK(K16),"",IF(L16, "https://raw.githubusercontent.com/PatrickVibild/TellusAmazonPictures/master/pictures/"&amp;K16&amp;"/4.jpg", ""))</f>
        <v/>
      </c>
      <c r="Q16" t="str">
        <f>IF(ISBLANK(K16),"",IF(L16, "https://raw.githubusercontent.com/PatrickVibild/TellusAmazonPictures/master/pictures/"&amp;K16&amp;"/5.jpg", ""))</f>
        <v/>
      </c>
      <c r="R16" t="str">
        <f>IF(ISBLANK(K16),"",IF(L16, "https://raw.githubusercontent.com/PatrickVibild/TellusAmazonPictures/master/pictures/"&amp;K16&amp;"/6.jpg", ""))</f>
        <v/>
      </c>
      <c r="S16" t="str">
        <f>IF(ISBLANK(K16),"",IF(L16, "https://raw.githubusercontent.com/PatrickVibild/TellusAmazonPictures/master/pictures/"&amp;K16&amp;"/7.jpg", ""))</f>
        <v/>
      </c>
      <c r="T16" t="str">
        <f>IF(ISBLANK(K16),"",IF(L16, "https://raw.githubusercontent.com/PatrickVibild/TellusAmazonPictures/master/pictures/"&amp;K16&amp;"/8.jpg",""))</f>
        <v/>
      </c>
      <c r="U16" t="str">
        <f>IF(ISBLANK(K16),"",IF(L16, "https://raw.githubusercontent.com/PatrickVibild/TellusAmazonPictures/master/pictures/"&amp;K16&amp;"/9.jpg", ""))</f>
        <v/>
      </c>
      <c r="V16" s="57">
        <f>MATCH(G16,options!$D$1:$D$20,0)</f>
        <v>11</v>
      </c>
    </row>
    <row r="17" spans="1:22" ht="14" x14ac:dyDescent="0.15">
      <c r="B17" s="60"/>
      <c r="C17" s="50" t="b">
        <f>FALSE()</f>
        <v>0</v>
      </c>
      <c r="D17" s="50" t="b">
        <f>FALSE()</f>
        <v>0</v>
      </c>
      <c r="E17" s="44">
        <v>5714401465140</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2" t="b">
        <f>TRUE()</f>
        <v>1</v>
      </c>
      <c r="J17" s="53" t="b">
        <f>FALSE()</f>
        <v>0</v>
      </c>
      <c r="L17" s="54" t="b">
        <f>FALSE()</f>
        <v>0</v>
      </c>
      <c r="M17" s="55" t="str">
        <f>IF(ISBLANK(K17),"",IF(L17, "https://raw.githubusercontent.com/PatrickVibild/TellusAmazonPictures/master/pictures/"&amp;K17&amp;"/1.jpg","https://download.lenovo.com/Images/Parts/"&amp;K17&amp;"/"&amp;K17&amp;"_A.jpg"))</f>
        <v/>
      </c>
      <c r="N17" s="55" t="str">
        <f>IF(ISBLANK(K17),"",IF(L17, "https://raw.githubusercontent.com/PatrickVibild/TellusAmazonPictures/master/pictures/"&amp;K17&amp;"/2.jpg","https://download.lenovo.com/Images/Parts/"&amp;K17&amp;"/"&amp;K17&amp;"_B.jpg"))</f>
        <v/>
      </c>
      <c r="O17" s="56"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7">
        <f>MATCH(G17,options!$D$1:$D$20,0)</f>
        <v>12</v>
      </c>
    </row>
    <row r="18" spans="1:22" ht="14" x14ac:dyDescent="0.15">
      <c r="A18" s="45" t="s">
        <v>395</v>
      </c>
      <c r="B18" s="61">
        <v>5</v>
      </c>
      <c r="C18" s="50" t="b">
        <f>FALSE()</f>
        <v>0</v>
      </c>
      <c r="D18" s="50" t="b">
        <f>FALSE()</f>
        <v>0</v>
      </c>
      <c r="E18" s="44">
        <v>5714401465157</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2" t="b">
        <f>TRUE()</f>
        <v>1</v>
      </c>
      <c r="J18" s="53" t="b">
        <f>FALSE()</f>
        <v>0</v>
      </c>
      <c r="K18" s="44" t="s">
        <v>731</v>
      </c>
      <c r="L18" s="54" t="b">
        <f>FALSE()</f>
        <v>0</v>
      </c>
      <c r="M18" s="55" t="str">
        <f>IF(ISBLANK(K18),"",IF(L18, "https://raw.githubusercontent.com/PatrickVibild/TellusAmazonPictures/master/pictures/"&amp;K18&amp;"/1.jpg","https://download.lenovo.com/Images/Parts/"&amp;K18&amp;"/"&amp;K18&amp;"_A.jpg"))</f>
        <v>https://download.lenovo.com/Images/Parts/01YR110/01YR110_A.jpg</v>
      </c>
      <c r="N18" s="55" t="str">
        <f>IF(ISBLANK(K18),"",IF(L18, "https://raw.githubusercontent.com/PatrickVibild/TellusAmazonPictures/master/pictures/"&amp;K18&amp;"/2.jpg","https://download.lenovo.com/Images/Parts/"&amp;K18&amp;"/"&amp;K18&amp;"_B.jpg"))</f>
        <v>https://download.lenovo.com/Images/Parts/01YR110/01YR110_B.jpg</v>
      </c>
      <c r="O18" s="56" t="str">
        <f>IF(ISBLANK(K18),"",IF(L18, "https://raw.githubusercontent.com/PatrickVibild/TellusAmazonPictures/master/pictures/"&amp;K18&amp;"/3.jpg","https://download.lenovo.com/Images/Parts/"&amp;K18&amp;"/"&amp;K18&amp;"_details.jpg"))</f>
        <v>https://download.lenovo.com/Images/Parts/01YR110/01YR110_details.jpg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7">
        <f>MATCH(G18,options!$D$1:$D$20,0)</f>
        <v>13</v>
      </c>
    </row>
    <row r="19" spans="1:22" ht="14" x14ac:dyDescent="0.15">
      <c r="B19" s="60"/>
      <c r="C19" s="50" t="b">
        <f>FALSE()</f>
        <v>0</v>
      </c>
      <c r="D19" s="50" t="b">
        <f>FALSE()</f>
        <v>0</v>
      </c>
      <c r="E19" s="44">
        <v>5714401465164</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2" t="b">
        <f>TRUE()</f>
        <v>1</v>
      </c>
      <c r="J19" s="53" t="b">
        <f>FALSE()</f>
        <v>0</v>
      </c>
      <c r="K19" s="44" t="s">
        <v>732</v>
      </c>
      <c r="L19" s="54" t="b">
        <f>FALSE()</f>
        <v>0</v>
      </c>
      <c r="M19" s="55" t="str">
        <f>IF(ISBLANK(K19),"",IF(L19, "https://raw.githubusercontent.com/PatrickVibild/TellusAmazonPictures/master/pictures/"&amp;K19&amp;"/1.jpg","https://download.lenovo.com/Images/Parts/"&amp;K19&amp;"/"&amp;K19&amp;"_A.jpg"))</f>
        <v>https://download.lenovo.com/Images/Parts/01YR114/01YR114_A.jpg</v>
      </c>
      <c r="N19" s="55" t="str">
        <f>IF(ISBLANK(K19),"",IF(L19, "https://raw.githubusercontent.com/PatrickVibild/TellusAmazonPictures/master/pictures/"&amp;K19&amp;"/2.jpg","https://download.lenovo.com/Images/Parts/"&amp;K19&amp;"/"&amp;K19&amp;"_B.jpg"))</f>
        <v>https://download.lenovo.com/Images/Parts/01YR114/01YR114_B.jpg</v>
      </c>
      <c r="O19" s="56" t="str">
        <f>IF(ISBLANK(K19),"",IF(L19, "https://raw.githubusercontent.com/PatrickVibild/TellusAmazonPictures/master/pictures/"&amp;K19&amp;"/3.jpg","https://download.lenovo.com/Images/Parts/"&amp;K19&amp;"/"&amp;K19&amp;"_details.jpg"))</f>
        <v>https://download.lenovo.com/Images/Parts/01YR114/01YR114_details.jpg</v>
      </c>
      <c r="P19" t="str">
        <f>IF(ISBLANK(K19),"",IF(L19, "https://raw.githubusercontent.com/PatrickVibild/TellusAmazonPictures/master/pictures/"&amp;K19&amp;"/4.jpg", ""))</f>
        <v/>
      </c>
      <c r="Q19" t="str">
        <f>IF(ISBLANK(K19),"",IF(L19, "https://raw.githubusercontent.com/PatrickVibild/TellusAmazonPictures/master/pictures/"&amp;K19&amp;"/5.jpg", ""))</f>
        <v/>
      </c>
      <c r="R19" t="str">
        <f>IF(ISBLANK(K19),"",IF(L19, "https://raw.githubusercontent.com/PatrickVibild/TellusAmazonPictures/master/pictures/"&amp;K19&amp;"/6.jpg", ""))</f>
        <v/>
      </c>
      <c r="S19" t="str">
        <f>IF(ISBLANK(K19),"",IF(L19, "https://raw.githubusercontent.com/PatrickVibild/TellusAmazonPictures/master/pictures/"&amp;K19&amp;"/7.jpg", ""))</f>
        <v/>
      </c>
      <c r="T19" t="str">
        <f>IF(ISBLANK(K19),"",IF(L19, "https://raw.githubusercontent.com/PatrickVibild/TellusAmazonPictures/master/pictures/"&amp;K19&amp;"/8.jpg",""))</f>
        <v/>
      </c>
      <c r="U19" t="str">
        <f>IF(ISBLANK(K19),"",IF(L19, "https://raw.githubusercontent.com/PatrickVibild/TellusAmazonPictures/master/pictures/"&amp;K19&amp;"/9.jpg", ""))</f>
        <v/>
      </c>
      <c r="V19" s="57">
        <f>MATCH(G19,options!$D$1:$D$20,0)</f>
        <v>14</v>
      </c>
    </row>
    <row r="20" spans="1:22" ht="14" x14ac:dyDescent="0.15">
      <c r="A20" s="45" t="s">
        <v>398</v>
      </c>
      <c r="B20" s="62" t="s">
        <v>417</v>
      </c>
      <c r="C20" s="50" t="b">
        <f>FALSE()</f>
        <v>0</v>
      </c>
      <c r="D20" s="50" t="b">
        <f>FALSE()</f>
        <v>0</v>
      </c>
      <c r="E20" s="44">
        <v>5714401465171</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2" t="b">
        <f>TRUE()</f>
        <v>1</v>
      </c>
      <c r="J20" s="53" t="b">
        <f>FALSE()</f>
        <v>0</v>
      </c>
      <c r="K20" s="44" t="s">
        <v>733</v>
      </c>
      <c r="L20" s="54" t="b">
        <f>FALSE()</f>
        <v>0</v>
      </c>
      <c r="M20" s="55" t="str">
        <f>IF(ISBLANK(K20),"",IF(L20, "https://raw.githubusercontent.com/PatrickVibild/TellusAmazonPictures/master/pictures/"&amp;K20&amp;"/1.jpg","https://download.lenovo.com/Images/Parts/"&amp;K20&amp;"/"&amp;K20&amp;"_A.jpg"))</f>
        <v>https://download.lenovo.com/Images/Parts/01YR115/01YR115_A.jpg</v>
      </c>
      <c r="N20" s="55" t="str">
        <f>IF(ISBLANK(K20),"",IF(L20, "https://raw.githubusercontent.com/PatrickVibild/TellusAmazonPictures/master/pictures/"&amp;K20&amp;"/2.jpg","https://download.lenovo.com/Images/Parts/"&amp;K20&amp;"/"&amp;K20&amp;"_B.jpg"))</f>
        <v>https://download.lenovo.com/Images/Parts/01YR115/01YR115_B.jpg</v>
      </c>
      <c r="O20" s="56" t="str">
        <f>IF(ISBLANK(K20),"",IF(L20, "https://raw.githubusercontent.com/PatrickVibild/TellusAmazonPictures/master/pictures/"&amp;K20&amp;"/3.jpg","https://download.lenovo.com/Images/Parts/"&amp;K20&amp;"/"&amp;K20&amp;"_details.jpg"))</f>
        <v>https://download.lenovo.com/Images/Parts/01YR115/01YR115_details.jpg</v>
      </c>
      <c r="P20" t="str">
        <f>IF(ISBLANK(K20),"",IF(L20, "https://raw.githubusercontent.com/PatrickVibild/TellusAmazonPictures/master/pictures/"&amp;K20&amp;"/4.jpg", ""))</f>
        <v/>
      </c>
      <c r="Q20" t="str">
        <f>IF(ISBLANK(K20),"",IF(L20, "https://raw.githubusercontent.com/PatrickVibild/TellusAmazonPictures/master/pictures/"&amp;K20&amp;"/5.jpg", ""))</f>
        <v/>
      </c>
      <c r="R20" t="str">
        <f>IF(ISBLANK(K20),"",IF(L20, "https://raw.githubusercontent.com/PatrickVibild/TellusAmazonPictures/master/pictures/"&amp;K20&amp;"/6.jpg", ""))</f>
        <v/>
      </c>
      <c r="S20" t="str">
        <f>IF(ISBLANK(K20),"",IF(L20, "https://raw.githubusercontent.com/PatrickVibild/TellusAmazonPictures/master/pictures/"&amp;K20&amp;"/7.jpg", ""))</f>
        <v/>
      </c>
      <c r="T20" t="str">
        <f>IF(ISBLANK(K20),"",IF(L20, "https://raw.githubusercontent.com/PatrickVibild/TellusAmazonPictures/master/pictures/"&amp;K20&amp;"/8.jpg",""))</f>
        <v/>
      </c>
      <c r="U20" t="str">
        <f>IF(ISBLANK(K20),"",IF(L20, "https://raw.githubusercontent.com/PatrickVibild/TellusAmazonPictures/master/pictures/"&amp;K20&amp;"/9.jpg", ""))</f>
        <v/>
      </c>
      <c r="V20" s="57">
        <f>MATCH(G20,options!$D$1:$D$20,0)</f>
        <v>15</v>
      </c>
    </row>
    <row r="21" spans="1:22" ht="28" x14ac:dyDescent="0.15">
      <c r="B21" s="60"/>
      <c r="C21" s="50" t="b">
        <f>FALSE()</f>
        <v>0</v>
      </c>
      <c r="D21" s="50" t="b">
        <f>FALSE()</f>
        <v>0</v>
      </c>
      <c r="E21" s="44">
        <v>5714401465188</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2" t="b">
        <f>TRUE()</f>
        <v>1</v>
      </c>
      <c r="J21" s="53" t="b">
        <f>FALSE()</f>
        <v>0</v>
      </c>
      <c r="K21" s="44" t="s">
        <v>750</v>
      </c>
      <c r="L21" s="54" t="b">
        <f>TRUE()</f>
        <v>1</v>
      </c>
      <c r="M21" s="55" t="str">
        <f>IF(ISBLANK(K21),"",IF(L21, "https://raw.githubusercontent.com/PatrickVibild/TellusAmazonPictures/master/pictures/"&amp;K21&amp;"/1.jpg","https://download.lenovo.com/Images/Parts/"&amp;K21&amp;"/"&amp;K21&amp;"_A.jpg"))</f>
        <v>https://raw.githubusercontent.com/PatrickVibild/TellusAmazonPictures/master/pictures/Lenovo/T460S/RG/USI/1.jpg</v>
      </c>
      <c r="N21" s="55" t="str">
        <f>IF(ISBLANK(K21),"",IF(L21, "https://raw.githubusercontent.com/PatrickVibild/TellusAmazonPictures/master/pictures/"&amp;K21&amp;"/2.jpg","https://download.lenovo.com/Images/Parts/"&amp;K21&amp;"/"&amp;K21&amp;"_B.jpg"))</f>
        <v>https://raw.githubusercontent.com/PatrickVibild/TellusAmazonPictures/master/pictures/Lenovo/T460S/RG/USI/2.jpg</v>
      </c>
      <c r="O21" s="56" t="str">
        <f>IF(ISBLANK(K21),"",IF(L21, "https://raw.githubusercontent.com/PatrickVibild/TellusAmazonPictures/master/pictures/"&amp;K21&amp;"/3.jpg","https://download.lenovo.com/Images/Parts/"&amp;K21&amp;"/"&amp;K21&amp;"_details.jpg"))</f>
        <v>https://raw.githubusercontent.com/PatrickVibild/TellusAmazonPictures/master/pictures/Lenovo/T460S/RG/USI/3.jpg</v>
      </c>
      <c r="P21" t="str">
        <f>IF(ISBLANK(K21),"",IF(L21, "https://raw.githubusercontent.com/PatrickVibild/TellusAmazonPictures/master/pictures/"&amp;K21&amp;"/4.jpg", ""))</f>
        <v>https://raw.githubusercontent.com/PatrickVibild/TellusAmazonPictures/master/pictures/Lenovo/T460S/RG/USI/4.jpg</v>
      </c>
      <c r="Q21" t="str">
        <f>IF(ISBLANK(K21),"",IF(L21, "https://raw.githubusercontent.com/PatrickVibild/TellusAmazonPictures/master/pictures/"&amp;K21&amp;"/5.jpg", ""))</f>
        <v>https://raw.githubusercontent.com/PatrickVibild/TellusAmazonPictures/master/pictures/Lenovo/T460S/RG/USI/5.jpg</v>
      </c>
      <c r="R21" t="str">
        <f>IF(ISBLANK(K21),"",IF(L21, "https://raw.githubusercontent.com/PatrickVibild/TellusAmazonPictures/master/pictures/"&amp;K21&amp;"/6.jpg", ""))</f>
        <v>https://raw.githubusercontent.com/PatrickVibild/TellusAmazonPictures/master/pictures/Lenovo/T460S/RG/USI/6.jpg</v>
      </c>
      <c r="S21" t="str">
        <f>IF(ISBLANK(K21),"",IF(L21, "https://raw.githubusercontent.com/PatrickVibild/TellusAmazonPictures/master/pictures/"&amp;K21&amp;"/7.jpg", ""))</f>
        <v>https://raw.githubusercontent.com/PatrickVibild/TellusAmazonPictures/master/pictures/Lenovo/T460S/RG/USI/7.jpg</v>
      </c>
      <c r="T21" t="str">
        <f>IF(ISBLANK(K21),"",IF(L21, "https://raw.githubusercontent.com/PatrickVibild/TellusAmazonPictures/master/pictures/"&amp;K21&amp;"/8.jpg",""))</f>
        <v>https://raw.githubusercontent.com/PatrickVibild/TellusAmazonPictures/master/pictures/Lenovo/T460S/RG/USI/8.jpg</v>
      </c>
      <c r="U21" t="str">
        <f>IF(ISBLANK(K21),"",IF(L21, "https://raw.githubusercontent.com/PatrickVibild/TellusAmazonPictures/master/pictures/"&amp;K21&amp;"/9.jpg", ""))</f>
        <v>https://raw.githubusercontent.com/PatrickVibild/TellusAmazonPictures/master/pictures/Lenovo/T460S/RG/USI/9.jpg</v>
      </c>
      <c r="V21" s="57">
        <f>MATCH(G21,options!$D$1:$D$20,0)</f>
        <v>16</v>
      </c>
    </row>
    <row r="22" spans="1:22" ht="14" x14ac:dyDescent="0.15">
      <c r="B22" s="60"/>
      <c r="C22" s="50" t="b">
        <f>FALSE()</f>
        <v>0</v>
      </c>
      <c r="D22" s="50" t="b">
        <f>FALSE()</f>
        <v>0</v>
      </c>
      <c r="E22" s="44">
        <v>5714401465195</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52" t="b">
        <f>TRUE()</f>
        <v>1</v>
      </c>
      <c r="J22" s="53" t="b">
        <f>FALSE()</f>
        <v>0</v>
      </c>
      <c r="K22" s="44" t="s">
        <v>734</v>
      </c>
      <c r="L22" s="54" t="b">
        <f>FALSE()</f>
        <v>0</v>
      </c>
      <c r="M22" s="55" t="str">
        <f>IF(ISBLANK(K22),"",IF(L22, "https://raw.githubusercontent.com/PatrickVibild/TellusAmazonPictures/master/pictures/"&amp;K22&amp;"/1.jpg","https://download.lenovo.com/Images/Parts/"&amp;K22&amp;"/"&amp;K22&amp;"_A.jpg"))</f>
        <v>https://download.lenovo.com/Images/Parts/01YT165/01YT165_A.jpg</v>
      </c>
      <c r="N22" s="55" t="str">
        <f>IF(ISBLANK(K22),"",IF(L22, "https://raw.githubusercontent.com/PatrickVibild/TellusAmazonPictures/master/pictures/"&amp;K22&amp;"/2.jpg","https://download.lenovo.com/Images/Parts/"&amp;K22&amp;"/"&amp;K22&amp;"_B.jpg"))</f>
        <v>https://download.lenovo.com/Images/Parts/01YT165/01YT165_B.jpg</v>
      </c>
      <c r="O22" s="56" t="str">
        <f>IF(ISBLANK(K22),"",IF(L22, "https://raw.githubusercontent.com/PatrickVibild/TellusAmazonPictures/master/pictures/"&amp;K22&amp;"/3.jpg","https://download.lenovo.com/Images/Parts/"&amp;K22&amp;"/"&amp;K22&amp;"_details.jpg"))</f>
        <v>https://download.lenovo.com/Images/Parts/01YT165/01YT165_details.jpg</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f>TRUE()</f>
        <v>1</v>
      </c>
      <c r="D23" s="50" t="b">
        <f>FALSE()</f>
        <v>0</v>
      </c>
      <c r="E23" s="44">
        <v>5714401465201</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2" t="b">
        <f>TRUE()</f>
        <v>1</v>
      </c>
      <c r="J23" s="53" t="b">
        <f>FALSE()</f>
        <v>0</v>
      </c>
      <c r="K23" s="44" t="s">
        <v>751</v>
      </c>
      <c r="L23" s="54" t="b">
        <f>TRUE()</f>
        <v>1</v>
      </c>
      <c r="M23" s="55" t="str">
        <f>IF(ISBLANK(K23),"",IF(L23, "https://raw.githubusercontent.com/PatrickVibild/TellusAmazonPictures/master/pictures/"&amp;K23&amp;"/1.jpg","https://download.lenovo.com/Images/Parts/"&amp;K23&amp;"/"&amp;K23&amp;"_A.jpg"))</f>
        <v>https://raw.githubusercontent.com/PatrickVibild/TellusAmazonPictures/master/pictures/Lenovo/T460S/RG/US/1.jpg</v>
      </c>
      <c r="N23" s="55" t="str">
        <f>IF(ISBLANK(K23),"",IF(L23, "https://raw.githubusercontent.com/PatrickVibild/TellusAmazonPictures/master/pictures/"&amp;K23&amp;"/2.jpg","https://download.lenovo.com/Images/Parts/"&amp;K23&amp;"/"&amp;K23&amp;"_B.jpg"))</f>
        <v>https://raw.githubusercontent.com/PatrickVibild/TellusAmazonPictures/master/pictures/Lenovo/T460S/RG/US/2.jpg</v>
      </c>
      <c r="O23" s="56" t="str">
        <f>IF(ISBLANK(K23),"",IF(L23, "https://raw.githubusercontent.com/PatrickVibild/TellusAmazonPictures/master/pictures/"&amp;K23&amp;"/3.jpg","https://download.lenovo.com/Images/Parts/"&amp;K23&amp;"/"&amp;K23&amp;"_details.jpg"))</f>
        <v>https://raw.githubusercontent.com/PatrickVibild/TellusAmazonPictures/master/pictures/Lenovo/T460S/RG/US/3.jpg</v>
      </c>
      <c r="P23" t="str">
        <f>IF(ISBLANK(K23),"",IF(L23, "https://raw.githubusercontent.com/PatrickVibild/TellusAmazonPictures/master/pictures/"&amp;K23&amp;"/4.jpg", ""))</f>
        <v>https://raw.githubusercontent.com/PatrickVibild/TellusAmazonPictures/master/pictures/Lenovo/T460S/RG/US/4.jpg</v>
      </c>
      <c r="Q23" t="str">
        <f>IF(ISBLANK(K23),"",IF(L23, "https://raw.githubusercontent.com/PatrickVibild/TellusAmazonPictures/master/pictures/"&amp;K23&amp;"/5.jpg", ""))</f>
        <v>https://raw.githubusercontent.com/PatrickVibild/TellusAmazonPictures/master/pictures/Lenovo/T460S/RG/US/5.jpg</v>
      </c>
      <c r="R23" t="str">
        <f>IF(ISBLANK(K23),"",IF(L23, "https://raw.githubusercontent.com/PatrickVibild/TellusAmazonPictures/master/pictures/"&amp;K23&amp;"/6.jpg", ""))</f>
        <v>https://raw.githubusercontent.com/PatrickVibild/TellusAmazonPictures/master/pictures/Lenovo/T460S/RG/US/6.jpg</v>
      </c>
      <c r="S23" t="str">
        <f>IF(ISBLANK(K23),"",IF(L23, "https://raw.githubusercontent.com/PatrickVibild/TellusAmazonPictures/master/pictures/"&amp;K23&amp;"/7.jpg", ""))</f>
        <v>https://raw.githubusercontent.com/PatrickVibild/TellusAmazonPictures/master/pictures/Lenovo/T460S/RG/US/7.jpg</v>
      </c>
      <c r="T23" t="str">
        <f>IF(ISBLANK(K23),"",IF(L23, "https://raw.githubusercontent.com/PatrickVibild/TellusAmazonPictures/master/pictures/"&amp;K23&amp;"/8.jpg",""))</f>
        <v>https://raw.githubusercontent.com/PatrickVibild/TellusAmazonPictures/master/pictures/Lenovo/T460S/RG/US/8.jpg</v>
      </c>
      <c r="U23" t="str">
        <f>IF(ISBLANK(K23),"",IF(L23, "https://raw.githubusercontent.com/PatrickVibild/TellusAmazonPictures/master/pictures/"&amp;K23&amp;"/9.jpg", ""))</f>
        <v>https://raw.githubusercontent.com/PatrickVibild/TellusAmazonPictures/master/pictures/Lenovo/T460S/RG/US/9.jpg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0" t="b">
        <f>FALSE()</f>
        <v>0</v>
      </c>
      <c r="D24" s="50" t="b">
        <f>TRUE()</f>
        <v>1</v>
      </c>
      <c r="E24" s="44">
        <v>5714401460015</v>
      </c>
      <c r="F24" s="44" t="s">
        <v>696</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52"/>
      <c r="J24" s="53" t="b">
        <f>TRUE()</f>
        <v>1</v>
      </c>
      <c r="K24" s="44" t="s">
        <v>736</v>
      </c>
      <c r="L24" s="54" t="b">
        <f>TRUE()</f>
        <v>1</v>
      </c>
      <c r="M24" s="55" t="str">
        <f>IF(ISBLANK(K24),"",IF(L24, "https://raw.githubusercontent.com/PatrickVibild/TellusAmazonPictures/master/pictures/"&amp;K24&amp;"/1.jpg","https://download.lenovo.com/Images/Parts/"&amp;K24&amp;"/"&amp;K24&amp;"_A.jpg"))</f>
        <v>https://raw.githubusercontent.com/PatrickVibild/TellusAmazonPictures/master/pictures/Lenovo/T460S/BL/DE/1.jpg</v>
      </c>
      <c r="N24" s="55" t="str">
        <f>IF(ISBLANK(K24),"",IF(L24, "https://raw.githubusercontent.com/PatrickVibild/TellusAmazonPictures/master/pictures/"&amp;K24&amp;"/2.jpg","https://download.lenovo.com/Images/Parts/"&amp;K24&amp;"/"&amp;K24&amp;"_B.jpg"))</f>
        <v>https://raw.githubusercontent.com/PatrickVibild/TellusAmazonPictures/master/pictures/Lenovo/T460S/BL/DE/2.jpg</v>
      </c>
      <c r="O24" s="56" t="str">
        <f>IF(ISBLANK(K24),"",IF(L24, "https://raw.githubusercontent.com/PatrickVibild/TellusAmazonPictures/master/pictures/"&amp;K24&amp;"/3.jpg","https://download.lenovo.com/Images/Parts/"&amp;K24&amp;"/"&amp;K24&amp;"_details.jpg"))</f>
        <v>https://raw.githubusercontent.com/PatrickVibild/TellusAmazonPictures/master/pictures/Lenovo/T460S/BL/DE/3.jpg</v>
      </c>
      <c r="P24" t="str">
        <f>IF(ISBLANK(K24),"",IF(L24, "https://raw.githubusercontent.com/PatrickVibild/TellusAmazonPictures/master/pictures/"&amp;K24&amp;"/4.jpg", ""))</f>
        <v>https://raw.githubusercontent.com/PatrickVibild/TellusAmazonPictures/master/pictures/Lenovo/T460S/BL/DE/4.jpg</v>
      </c>
      <c r="Q24" t="str">
        <f>IF(ISBLANK(K24),"",IF(L24, "https://raw.githubusercontent.com/PatrickVibild/TellusAmazonPictures/master/pictures/"&amp;K24&amp;"/5.jpg", ""))</f>
        <v>https://raw.githubusercontent.com/PatrickVibild/TellusAmazonPictures/master/pictures/Lenovo/T460S/BL/DE/5.jpg</v>
      </c>
      <c r="R24" t="str">
        <f>IF(ISBLANK(K24),"",IF(L24, "https://raw.githubusercontent.com/PatrickVibild/TellusAmazonPictures/master/pictures/"&amp;K24&amp;"/6.jpg", ""))</f>
        <v>https://raw.githubusercontent.com/PatrickVibild/TellusAmazonPictures/master/pictures/Lenovo/T460S/BL/DE/6.jpg</v>
      </c>
      <c r="S24" t="str">
        <f>IF(ISBLANK(K24),"",IF(L24, "https://raw.githubusercontent.com/PatrickVibild/TellusAmazonPictures/master/pictures/"&amp;K24&amp;"/7.jpg", ""))</f>
        <v>https://raw.githubusercontent.com/PatrickVibild/TellusAmazonPictures/master/pictures/Lenovo/T460S/BL/DE/7.jpg</v>
      </c>
      <c r="T24" t="str">
        <f>IF(ISBLANK(K24),"",IF(L24, "https://raw.githubusercontent.com/PatrickVibild/TellusAmazonPictures/master/pictures/"&amp;K24&amp;"/8.jpg",""))</f>
        <v>https://raw.githubusercontent.com/PatrickVibild/TellusAmazonPictures/master/pictures/Lenovo/T460S/BL/DE/8.jpg</v>
      </c>
      <c r="U24" t="str">
        <f>IF(ISBLANK(K24),"",IF(L24, "https://raw.githubusercontent.com/PatrickVibild/TellusAmazonPictures/master/pictures/"&amp;K24&amp;"/9.jpg", ""))</f>
        <v>https://raw.githubusercontent.com/PatrickVibild/TellusAmazonPictures/master/pictures/Lenovo/T460S/BL/DE/9.jpg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50" t="b">
        <f>FALSE()</f>
        <v>0</v>
      </c>
      <c r="D25" s="50" t="b">
        <f>TRUE()</f>
        <v>1</v>
      </c>
      <c r="E25" s="44">
        <v>5714401460022</v>
      </c>
      <c r="F25" s="44" t="s">
        <v>697</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52"/>
      <c r="J25" s="53" t="b">
        <f>TRUE()</f>
        <v>1</v>
      </c>
      <c r="K25" s="44" t="s">
        <v>737</v>
      </c>
      <c r="L25" s="54" t="b">
        <f>TRUE()</f>
        <v>1</v>
      </c>
      <c r="M25" s="55" t="str">
        <f>IF(ISBLANK(K25),"",IF(L25, "https://raw.githubusercontent.com/PatrickVibild/TellusAmazonPictures/master/pictures/"&amp;K25&amp;"/1.jpg","https://download.lenovo.com/Images/Parts/"&amp;K25&amp;"/"&amp;K25&amp;"_A.jpg"))</f>
        <v>https://raw.githubusercontent.com/PatrickVibild/TellusAmazonPictures/master/pictures/Lenovo/T460S/BL/FR/1.jpg</v>
      </c>
      <c r="N25" s="55" t="str">
        <f>IF(ISBLANK(K25),"",IF(L25, "https://raw.githubusercontent.com/PatrickVibild/TellusAmazonPictures/master/pictures/"&amp;K25&amp;"/2.jpg","https://download.lenovo.com/Images/Parts/"&amp;K25&amp;"/"&amp;K25&amp;"_B.jpg"))</f>
        <v>https://raw.githubusercontent.com/PatrickVibild/TellusAmazonPictures/master/pictures/Lenovo/T460S/BL/FR/2.jpg</v>
      </c>
      <c r="O25" s="56" t="str">
        <f>IF(ISBLANK(K25),"",IF(L25, "https://raw.githubusercontent.com/PatrickVibild/TellusAmazonPictures/master/pictures/"&amp;K25&amp;"/3.jpg","https://download.lenovo.com/Images/Parts/"&amp;K25&amp;"/"&amp;K25&amp;"_details.jpg"))</f>
        <v>https://raw.githubusercontent.com/PatrickVibild/TellusAmazonPictures/master/pictures/Lenovo/T460S/BL/FR/3.jpg</v>
      </c>
      <c r="P25" t="str">
        <f>IF(ISBLANK(K25),"",IF(L25, "https://raw.githubusercontent.com/PatrickVibild/TellusAmazonPictures/master/pictures/"&amp;K25&amp;"/4.jpg", ""))</f>
        <v>https://raw.githubusercontent.com/PatrickVibild/TellusAmazonPictures/master/pictures/Lenovo/T460S/BL/FR/4.jpg</v>
      </c>
      <c r="Q25" t="str">
        <f>IF(ISBLANK(K25),"",IF(L25, "https://raw.githubusercontent.com/PatrickVibild/TellusAmazonPictures/master/pictures/"&amp;K25&amp;"/5.jpg", ""))</f>
        <v>https://raw.githubusercontent.com/PatrickVibild/TellusAmazonPictures/master/pictures/Lenovo/T460S/BL/FR/5.jpg</v>
      </c>
      <c r="R25" t="str">
        <f>IF(ISBLANK(K25),"",IF(L25, "https://raw.githubusercontent.com/PatrickVibild/TellusAmazonPictures/master/pictures/"&amp;K25&amp;"/6.jpg", ""))</f>
        <v>https://raw.githubusercontent.com/PatrickVibild/TellusAmazonPictures/master/pictures/Lenovo/T460S/BL/FR/6.jpg</v>
      </c>
      <c r="S25" t="str">
        <f>IF(ISBLANK(K25),"",IF(L25, "https://raw.githubusercontent.com/PatrickVibild/TellusAmazonPictures/master/pictures/"&amp;K25&amp;"/7.jpg", ""))</f>
        <v>https://raw.githubusercontent.com/PatrickVibild/TellusAmazonPictures/master/pictures/Lenovo/T460S/BL/FR/7.jpg</v>
      </c>
      <c r="T25" t="str">
        <f>IF(ISBLANK(K25),"",IF(L25, "https://raw.githubusercontent.com/PatrickVibild/TellusAmazonPictures/master/pictures/"&amp;K25&amp;"/8.jpg",""))</f>
        <v>https://raw.githubusercontent.com/PatrickVibild/TellusAmazonPictures/master/pictures/Lenovo/T460S/BL/FR/8.jpg</v>
      </c>
      <c r="U25" t="str">
        <f>IF(ISBLANK(K25),"",IF(L25, "https://raw.githubusercontent.com/PatrickVibild/TellusAmazonPictures/master/pictures/"&amp;K25&amp;"/9.jpg", ""))</f>
        <v>https://raw.githubusercontent.com/PatrickVibild/TellusAmazonPictures/master/pictures/Lenovo/T460S/BL/FR/9.jpg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50" t="b">
        <f>FALSE()</f>
        <v>0</v>
      </c>
      <c r="D26" s="50" t="b">
        <f>TRUE()</f>
        <v>1</v>
      </c>
      <c r="E26" s="44">
        <v>5714401460039</v>
      </c>
      <c r="F26" s="44" t="s">
        <v>698</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t="b">
        <f>TRUE()</f>
        <v>1</v>
      </c>
      <c r="K26" s="44" t="s">
        <v>738</v>
      </c>
      <c r="L26" s="54" t="b">
        <f>TRUE()</f>
        <v>1</v>
      </c>
      <c r="M26" s="55" t="str">
        <f>IF(ISBLANK(K26),"",IF(L26, "https://raw.githubusercontent.com/PatrickVibild/TellusAmazonPictures/master/pictures/"&amp;K26&amp;"/1.jpg","https://download.lenovo.com/Images/Parts/"&amp;K26&amp;"/"&amp;K26&amp;"_A.jpg"))</f>
        <v>https://raw.githubusercontent.com/PatrickVibild/TellusAmazonPictures/master/pictures/Lenovo/T460S/BL/IT/1.jpg</v>
      </c>
      <c r="N26" s="55" t="str">
        <f>IF(ISBLANK(K26),"",IF(L26, "https://raw.githubusercontent.com/PatrickVibild/TellusAmazonPictures/master/pictures/"&amp;K26&amp;"/2.jpg","https://download.lenovo.com/Images/Parts/"&amp;K26&amp;"/"&amp;K26&amp;"_B.jpg"))</f>
        <v>https://raw.githubusercontent.com/PatrickVibild/TellusAmazonPictures/master/pictures/Lenovo/T460S/BL/IT/2.jpg</v>
      </c>
      <c r="O26" s="56" t="str">
        <f>IF(ISBLANK(K26),"",IF(L26, "https://raw.githubusercontent.com/PatrickVibild/TellusAmazonPictures/master/pictures/"&amp;K26&amp;"/3.jpg","https://download.lenovo.com/Images/Parts/"&amp;K26&amp;"/"&amp;K26&amp;"_details.jpg"))</f>
        <v>https://raw.githubusercontent.com/PatrickVibild/TellusAmazonPictures/master/pictures/Lenovo/T460S/BL/IT/3.jpg</v>
      </c>
      <c r="P26" t="str">
        <f>IF(ISBLANK(K26),"",IF(L26, "https://raw.githubusercontent.com/PatrickVibild/TellusAmazonPictures/master/pictures/"&amp;K26&amp;"/4.jpg", ""))</f>
        <v>https://raw.githubusercontent.com/PatrickVibild/TellusAmazonPictures/master/pictures/Lenovo/T460S/BL/IT/4.jpg</v>
      </c>
      <c r="Q26" t="str">
        <f>IF(ISBLANK(K26),"",IF(L26, "https://raw.githubusercontent.com/PatrickVibild/TellusAmazonPictures/master/pictures/"&amp;K26&amp;"/5.jpg", ""))</f>
        <v>https://raw.githubusercontent.com/PatrickVibild/TellusAmazonPictures/master/pictures/Lenovo/T460S/BL/IT/5.jpg</v>
      </c>
      <c r="R26" t="str">
        <f>IF(ISBLANK(K26),"",IF(L26, "https://raw.githubusercontent.com/PatrickVibild/TellusAmazonPictures/master/pictures/"&amp;K26&amp;"/6.jpg", ""))</f>
        <v>https://raw.githubusercontent.com/PatrickVibild/TellusAmazonPictures/master/pictures/Lenovo/T460S/BL/IT/6.jpg</v>
      </c>
      <c r="S26" t="str">
        <f>IF(ISBLANK(K26),"",IF(L26, "https://raw.githubusercontent.com/PatrickVibild/TellusAmazonPictures/master/pictures/"&amp;K26&amp;"/7.jpg", ""))</f>
        <v>https://raw.githubusercontent.com/PatrickVibild/TellusAmazonPictures/master/pictures/Lenovo/T460S/BL/IT/7.jpg</v>
      </c>
      <c r="T26" t="str">
        <f>IF(ISBLANK(K26),"",IF(L26, "https://raw.githubusercontent.com/PatrickVibild/TellusAmazonPictures/master/pictures/"&amp;K26&amp;"/8.jpg",""))</f>
        <v>https://raw.githubusercontent.com/PatrickVibild/TellusAmazonPictures/master/pictures/Lenovo/T460S/BL/IT/8.jpg</v>
      </c>
      <c r="U26" t="str">
        <f>IF(ISBLANK(K26),"",IF(L26, "https://raw.githubusercontent.com/PatrickVibild/TellusAmazonPictures/master/pictures/"&amp;K26&amp;"/9.jpg", ""))</f>
        <v>https://raw.githubusercontent.com/PatrickVibild/TellusAmazonPictures/master/pictures/Lenovo/T460S/BL/IT/9.jpg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50" t="b">
        <f>FALSE()</f>
        <v>0</v>
      </c>
      <c r="D27" s="50" t="b">
        <f>TRUE()</f>
        <v>1</v>
      </c>
      <c r="E27" s="44">
        <v>5714401460046</v>
      </c>
      <c r="F27" s="44" t="s">
        <v>699</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52"/>
      <c r="J27" s="53" t="b">
        <f>TRUE()</f>
        <v>1</v>
      </c>
      <c r="K27" s="44" t="s">
        <v>739</v>
      </c>
      <c r="L27" s="54" t="b">
        <f>FALSE()</f>
        <v>0</v>
      </c>
      <c r="M27" s="55" t="str">
        <f>IF(ISBLANK(K27),"",IF(L27, "https://raw.githubusercontent.com/PatrickVibild/TellusAmazonPictures/master/pictures/"&amp;K27&amp;"/1.jpg","https://download.lenovo.com/Images/Parts/"&amp;K27&amp;"/"&amp;K27&amp;"_A.jpg"))</f>
        <v>https://download.lenovo.com/Images/Parts/Lenovo/T460S/BL/ES/Lenovo/T460S/BL/ES_A.jpg</v>
      </c>
      <c r="N27" s="55" t="str">
        <f>IF(ISBLANK(K27),"",IF(L27, "https://raw.githubusercontent.com/PatrickVibild/TellusAmazonPictures/master/pictures/"&amp;K27&amp;"/2.jpg","https://download.lenovo.com/Images/Parts/"&amp;K27&amp;"/"&amp;K27&amp;"_B.jpg"))</f>
        <v>https://download.lenovo.com/Images/Parts/Lenovo/T460S/BL/ES/Lenovo/T460S/BL/ES_B.jpg</v>
      </c>
      <c r="O27" s="56" t="str">
        <f>IF(ISBLANK(K27),"",IF(L27, "https://raw.githubusercontent.com/PatrickVibild/TellusAmazonPictures/master/pictures/"&amp;K27&amp;"/3.jpg","https://download.lenovo.com/Images/Parts/"&amp;K27&amp;"/"&amp;K27&amp;"_details.jpg"))</f>
        <v>https://download.lenovo.com/Images/Parts/Lenovo/T460S/BL/ES/Lenovo/T460S/BL/ES_details.jpg</v>
      </c>
      <c r="P27" t="str">
        <f>IF(ISBLANK(K27),"",IF(L27, "https://raw.githubusercontent.com/PatrickVibild/TellusAmazonPictures/master/pictures/"&amp;K27&amp;"/4.jpg", ""))</f>
        <v/>
      </c>
      <c r="Q27" t="str">
        <f>IF(ISBLANK(K27),"",IF(L27, "https://raw.githubusercontent.com/PatrickVibild/TellusAmazonPictures/master/pictures/"&amp;K27&amp;"/5.jpg", ""))</f>
        <v/>
      </c>
      <c r="R27" t="str">
        <f>IF(ISBLANK(K27),"",IF(L27, "https://raw.githubusercontent.com/PatrickVibild/TellusAmazonPictures/master/pictures/"&amp;K27&amp;"/6.jpg", ""))</f>
        <v/>
      </c>
      <c r="S27" t="str">
        <f>IF(ISBLANK(K27),"",IF(L27, "https://raw.githubusercontent.com/PatrickVibild/TellusAmazonPictures/master/pictures/"&amp;K27&amp;"/7.jpg", ""))</f>
        <v/>
      </c>
      <c r="T27" t="str">
        <f>IF(ISBLANK(K27),"",IF(L27, "https://raw.githubusercontent.com/PatrickVibild/TellusAmazonPictures/master/pictures/"&amp;K27&amp;"/8.jpg",""))</f>
        <v/>
      </c>
      <c r="U27" t="str">
        <f>IF(ISBLANK(K27),"",IF(L27, "https://raw.githubusercontent.com/PatrickVibild/TellusAmazonPictures/master/pictures/"&amp;K27&amp;"/9.jpg", ""))</f>
        <v/>
      </c>
      <c r="V27" s="57">
        <f>MATCH(G27,options!$D$1:$D$20,0)</f>
        <v>4</v>
      </c>
    </row>
    <row r="28" spans="1:22" ht="28" x14ac:dyDescent="0.15">
      <c r="B28" s="63"/>
      <c r="C28" s="50" t="b">
        <f>FALSE()</f>
        <v>0</v>
      </c>
      <c r="D28" s="50" t="b">
        <f>TRUE()</f>
        <v>1</v>
      </c>
      <c r="E28" s="44">
        <v>5714401460053</v>
      </c>
      <c r="F28" s="44" t="s">
        <v>700</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f>TRUE()</f>
        <v>1</v>
      </c>
      <c r="K28" s="44" t="s">
        <v>740</v>
      </c>
      <c r="L28" s="54" t="b">
        <f>TRUE()</f>
        <v>1</v>
      </c>
      <c r="M28" s="55" t="str">
        <f>IF(ISBLANK(K28),"",IF(L28, "https://raw.githubusercontent.com/PatrickVibild/TellusAmazonPictures/master/pictures/"&amp;K28&amp;"/1.jpg","https://download.lenovo.com/Images/Parts/"&amp;K28&amp;"/"&amp;K28&amp;"_A.jpg"))</f>
        <v>https://raw.githubusercontent.com/PatrickVibild/TellusAmazonPictures/master/pictures/Lenovo/T460S/BL/UK/1.jpg</v>
      </c>
      <c r="N28" s="55" t="str">
        <f>IF(ISBLANK(K28),"",IF(L28, "https://raw.githubusercontent.com/PatrickVibild/TellusAmazonPictures/master/pictures/"&amp;K28&amp;"/2.jpg","https://download.lenovo.com/Images/Parts/"&amp;K28&amp;"/"&amp;K28&amp;"_B.jpg"))</f>
        <v>https://raw.githubusercontent.com/PatrickVibild/TellusAmazonPictures/master/pictures/Lenovo/T460S/BL/UK/2.jpg</v>
      </c>
      <c r="O28" s="56" t="str">
        <f>IF(ISBLANK(K28),"",IF(L28, "https://raw.githubusercontent.com/PatrickVibild/TellusAmazonPictures/master/pictures/"&amp;K28&amp;"/3.jpg","https://download.lenovo.com/Images/Parts/"&amp;K28&amp;"/"&amp;K28&amp;"_details.jpg"))</f>
        <v>https://raw.githubusercontent.com/PatrickVibild/TellusAmazonPictures/master/pictures/Lenovo/T460S/BL/UK/3.jpg</v>
      </c>
      <c r="P28" t="str">
        <f>IF(ISBLANK(K28),"",IF(L28, "https://raw.githubusercontent.com/PatrickVibild/TellusAmazonPictures/master/pictures/"&amp;K28&amp;"/4.jpg", ""))</f>
        <v>https://raw.githubusercontent.com/PatrickVibild/TellusAmazonPictures/master/pictures/Lenovo/T460S/BL/UK/4.jpg</v>
      </c>
      <c r="Q28" t="str">
        <f>IF(ISBLANK(K28),"",IF(L28, "https://raw.githubusercontent.com/PatrickVibild/TellusAmazonPictures/master/pictures/"&amp;K28&amp;"/5.jpg", ""))</f>
        <v>https://raw.githubusercontent.com/PatrickVibild/TellusAmazonPictures/master/pictures/Lenovo/T460S/BL/UK/5.jpg</v>
      </c>
      <c r="R28" t="str">
        <f>IF(ISBLANK(K28),"",IF(L28, "https://raw.githubusercontent.com/PatrickVibild/TellusAmazonPictures/master/pictures/"&amp;K28&amp;"/6.jpg", ""))</f>
        <v>https://raw.githubusercontent.com/PatrickVibild/TellusAmazonPictures/master/pictures/Lenovo/T460S/BL/UK/6.jpg</v>
      </c>
      <c r="S28" t="str">
        <f>IF(ISBLANK(K28),"",IF(L28, "https://raw.githubusercontent.com/PatrickVibild/TellusAmazonPictures/master/pictures/"&amp;K28&amp;"/7.jpg", ""))</f>
        <v>https://raw.githubusercontent.com/PatrickVibild/TellusAmazonPictures/master/pictures/Lenovo/T460S/BL/UK/7.jpg</v>
      </c>
      <c r="T28" t="str">
        <f>IF(ISBLANK(K28),"",IF(L28, "https://raw.githubusercontent.com/PatrickVibild/TellusAmazonPictures/master/pictures/"&amp;K28&amp;"/8.jpg",""))</f>
        <v>https://raw.githubusercontent.com/PatrickVibild/TellusAmazonPictures/master/pictures/Lenovo/T460S/BL/UK/8.jpg</v>
      </c>
      <c r="U28" t="str">
        <f>IF(ISBLANK(K28),"",IF(L28, "https://raw.githubusercontent.com/PatrickVibild/TellusAmazonPictures/master/pictures/"&amp;K28&amp;"/9.jpg", ""))</f>
        <v>https://raw.githubusercontent.com/PatrickVibild/TellusAmazonPictures/master/pictures/Lenovo/T460S/BL/UK/9.jpg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0" t="b">
        <f>FALSE()</f>
        <v>0</v>
      </c>
      <c r="D29" s="50" t="b">
        <f>FALSE()</f>
        <v>0</v>
      </c>
      <c r="E29" s="44">
        <v>5714401460060</v>
      </c>
      <c r="F29" s="44" t="s">
        <v>701</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52"/>
      <c r="J29" s="53" t="b">
        <f>TRUE()</f>
        <v>1</v>
      </c>
      <c r="K29" s="44" t="s">
        <v>741</v>
      </c>
      <c r="L29" s="54" t="b">
        <f>TRUE()</f>
        <v>1</v>
      </c>
      <c r="M29" s="55" t="str">
        <f>IF(ISBLANK(K29),"",IF(L29, "https://raw.githubusercontent.com/PatrickVibild/TellusAmazonPictures/master/pictures/"&amp;K29&amp;"/1.jpg","https://download.lenovo.com/Images/Parts/"&amp;K29&amp;"/"&amp;K29&amp;"_A.jpg"))</f>
        <v>https://raw.githubusercontent.com/PatrickVibild/TellusAmazonPictures/master/pictures/Lenovo/T460S/BL/NOR/1.jpg</v>
      </c>
      <c r="N29" s="55" t="str">
        <f>IF(ISBLANK(K29),"",IF(L29, "https://raw.githubusercontent.com/PatrickVibild/TellusAmazonPictures/master/pictures/"&amp;K29&amp;"/2.jpg","https://download.lenovo.com/Images/Parts/"&amp;K29&amp;"/"&amp;K29&amp;"_B.jpg"))</f>
        <v>https://raw.githubusercontent.com/PatrickVibild/TellusAmazonPictures/master/pictures/Lenovo/T460S/BL/NOR/2.jpg</v>
      </c>
      <c r="O29" s="56" t="str">
        <f>IF(ISBLANK(K29),"",IF(L29, "https://raw.githubusercontent.com/PatrickVibild/TellusAmazonPictures/master/pictures/"&amp;K29&amp;"/3.jpg","https://download.lenovo.com/Images/Parts/"&amp;K29&amp;"/"&amp;K29&amp;"_details.jpg"))</f>
        <v>https://raw.githubusercontent.com/PatrickVibild/TellusAmazonPictures/master/pictures/Lenovo/T460S/BL/NOR/3.jpg</v>
      </c>
      <c r="P29" t="str">
        <f>IF(ISBLANK(K29),"",IF(L29, "https://raw.githubusercontent.com/PatrickVibild/TellusAmazonPictures/master/pictures/"&amp;K29&amp;"/4.jpg", ""))</f>
        <v>https://raw.githubusercontent.com/PatrickVibild/TellusAmazonPictures/master/pictures/Lenovo/T460S/BL/NOR/4.jpg</v>
      </c>
      <c r="Q29" t="str">
        <f>IF(ISBLANK(K29),"",IF(L29, "https://raw.githubusercontent.com/PatrickVibild/TellusAmazonPictures/master/pictures/"&amp;K29&amp;"/5.jpg", ""))</f>
        <v>https://raw.githubusercontent.com/PatrickVibild/TellusAmazonPictures/master/pictures/Lenovo/T460S/BL/NOR/5.jpg</v>
      </c>
      <c r="R29" t="str">
        <f>IF(ISBLANK(K29),"",IF(L29, "https://raw.githubusercontent.com/PatrickVibild/TellusAmazonPictures/master/pictures/"&amp;K29&amp;"/6.jpg", ""))</f>
        <v>https://raw.githubusercontent.com/PatrickVibild/TellusAmazonPictures/master/pictures/Lenovo/T460S/BL/NOR/6.jpg</v>
      </c>
      <c r="S29" t="str">
        <f>IF(ISBLANK(K29),"",IF(L29, "https://raw.githubusercontent.com/PatrickVibild/TellusAmazonPictures/master/pictures/"&amp;K29&amp;"/7.jpg", ""))</f>
        <v>https://raw.githubusercontent.com/PatrickVibild/TellusAmazonPictures/master/pictures/Lenovo/T460S/BL/NOR/7.jpg</v>
      </c>
      <c r="T29" t="str">
        <f>IF(ISBLANK(K29),"",IF(L29, "https://raw.githubusercontent.com/PatrickVibild/TellusAmazonPictures/master/pictures/"&amp;K29&amp;"/8.jpg",""))</f>
        <v>https://raw.githubusercontent.com/PatrickVibild/TellusAmazonPictures/master/pictures/Lenovo/T460S/BL/NOR/8.jpg</v>
      </c>
      <c r="U29" t="str">
        <f>IF(ISBLANK(K29),"",IF(L29, "https://raw.githubusercontent.com/PatrickVibild/TellusAmazonPictures/master/pictures/"&amp;K29&amp;"/9.jpg", ""))</f>
        <v>https://raw.githubusercontent.com/PatrickVibild/TellusAmazonPictures/master/pictures/Lenovo/T460S/BL/NOR/9.jpg</v>
      </c>
      <c r="V29" s="57">
        <f>MATCH(G29,options!$D$1:$D$20,0)</f>
        <v>6</v>
      </c>
    </row>
    <row r="30" spans="1:22" ht="14" x14ac:dyDescent="0.15">
      <c r="B30" s="63"/>
      <c r="C30" s="50" t="b">
        <f>FALSE()</f>
        <v>0</v>
      </c>
      <c r="D30" s="50" t="b">
        <f>FALSE()</f>
        <v>0</v>
      </c>
      <c r="E30" s="44">
        <v>5714401460077</v>
      </c>
      <c r="F30" s="44" t="s">
        <v>702</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t="b">
        <f>TRUE()</f>
        <v>1</v>
      </c>
      <c r="K30" s="44" t="s">
        <v>716</v>
      </c>
      <c r="L30" s="54" t="b">
        <f>FALSE()</f>
        <v>0</v>
      </c>
      <c r="M30" s="55" t="str">
        <f>IF(ISBLANK(K30),"",IF(L30, "https://raw.githubusercontent.com/PatrickVibild/TellusAmazonPictures/master/pictures/"&amp;K30&amp;"/1.jpg","https://download.lenovo.com/Images/Parts/"&amp;K30&amp;"/"&amp;K30&amp;"_A.jpg"))</f>
        <v>https://download.lenovo.com/Images/Parts/01YR052/01YR052_A.jpg</v>
      </c>
      <c r="N30" s="55" t="str">
        <f>IF(ISBLANK(K30),"",IF(L30, "https://raw.githubusercontent.com/PatrickVibild/TellusAmazonPictures/master/pictures/"&amp;K30&amp;"/2.jpg","https://download.lenovo.com/Images/Parts/"&amp;K30&amp;"/"&amp;K30&amp;"_B.jpg"))</f>
        <v>https://download.lenovo.com/Images/Parts/01YR052/01YR052_B.jpg</v>
      </c>
      <c r="O30" s="56" t="str">
        <f>IF(ISBLANK(K30),"",IF(L30, "https://raw.githubusercontent.com/PatrickVibild/TellusAmazonPictures/master/pictures/"&amp;K30&amp;"/3.jpg","https://download.lenovo.com/Images/Parts/"&amp;K30&amp;"/"&amp;K30&amp;"_details.jpg"))</f>
        <v>https://download.lenovo.com/Images/Parts/01YR052/01YR052_details.jpg</v>
      </c>
      <c r="P30" t="str">
        <f>IF(ISBLANK(K30),"",IF(L30, "https://raw.githubusercontent.com/PatrickVibild/TellusAmazonPictures/master/pictures/"&amp;K30&amp;"/4.jpg", ""))</f>
        <v/>
      </c>
      <c r="Q30" t="str">
        <f>IF(ISBLANK(K30),"",IF(L30, "https://raw.githubusercontent.com/PatrickVibild/TellusAmazonPictures/master/pictures/"&amp;K30&amp;"/5.jpg", ""))</f>
        <v/>
      </c>
      <c r="R30" t="str">
        <f>IF(ISBLANK(K30),"",IF(L30, "https://raw.githubusercontent.com/PatrickVibild/TellusAmazonPictures/master/pictures/"&amp;K30&amp;"/6.jpg", ""))</f>
        <v/>
      </c>
      <c r="S30" t="str">
        <f>IF(ISBLANK(K30),"",IF(L30, "https://raw.githubusercontent.com/PatrickVibild/TellusAmazonPictures/master/pictures/"&amp;K30&amp;"/7.jpg", ""))</f>
        <v/>
      </c>
      <c r="T30" t="str">
        <f>IF(ISBLANK(K30),"",IF(L30, "https://raw.githubusercontent.com/PatrickVibild/TellusAmazonPictures/master/pictures/"&amp;K30&amp;"/8.jpg",""))</f>
        <v/>
      </c>
      <c r="U30" t="str">
        <f>IF(ISBLANK(K30),"",IF(L30, "https://raw.githubusercontent.com/PatrickVibild/TellusAmazonPictures/master/pictures/"&amp;K30&amp;"/9.jpg", ""))</f>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50" t="b">
        <f>FALSE()</f>
        <v>0</v>
      </c>
      <c r="D31" s="50" t="b">
        <f>FALSE()</f>
        <v>0</v>
      </c>
      <c r="E31" s="44">
        <v>5714401460084</v>
      </c>
      <c r="F31" s="44" t="s">
        <v>703</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52"/>
      <c r="J31" s="53" t="b">
        <f>TRUE()</f>
        <v>1</v>
      </c>
      <c r="K31" s="44"/>
      <c r="L31" s="54" t="b">
        <f>FALSE()</f>
        <v>0</v>
      </c>
      <c r="M31" s="55" t="str">
        <f>IF(ISBLANK(K31),"",IF(L31, "https://raw.githubusercontent.com/PatrickVibild/TellusAmazonPictures/master/pictures/"&amp;K31&amp;"/1.jpg","https://download.lenovo.com/Images/Parts/"&amp;K31&amp;"/"&amp;K31&amp;"_A.jpg"))</f>
        <v/>
      </c>
      <c r="N31" s="55" t="str">
        <f>IF(ISBLANK(K31),"",IF(L31, "https://raw.githubusercontent.com/PatrickVibild/TellusAmazonPictures/master/pictures/"&amp;K31&amp;"/2.jpg","https://download.lenovo.com/Images/Parts/"&amp;K31&amp;"/"&amp;K31&amp;"_B.jpg"))</f>
        <v/>
      </c>
      <c r="O31" s="56" t="str">
        <f>IF(ISBLANK(K31),"",IF(L31, "https://raw.githubusercontent.com/PatrickVibild/TellusAmazonPictures/master/pictures/"&amp;K31&amp;"/3.jpg","https://download.lenovo.com/Images/Parts/"&amp;K31&amp;"/"&amp;K31&amp;"_details.jpg"))</f>
        <v/>
      </c>
      <c r="P31" t="str">
        <f>IF(ISBLANK(K31),"",IF(L31, "https://raw.githubusercontent.com/PatrickVibild/TellusAmazonPictures/master/pictures/"&amp;K31&amp;"/4.jpg", ""))</f>
        <v/>
      </c>
      <c r="Q31" t="str">
        <f>IF(ISBLANK(K31),"",IF(L31, "https://raw.githubusercontent.com/PatrickVibild/TellusAmazonPictures/master/pictures/"&amp;K31&amp;"/5.jpg", ""))</f>
        <v/>
      </c>
      <c r="R31" t="str">
        <f>IF(ISBLANK(K31),"",IF(L31, "https://raw.githubusercontent.com/PatrickVibild/TellusAmazonPictures/master/pictures/"&amp;K31&amp;"/6.jpg", ""))</f>
        <v/>
      </c>
      <c r="S31" t="str">
        <f>IF(ISBLANK(K31),"",IF(L31, "https://raw.githubusercontent.com/PatrickVibild/TellusAmazonPictures/master/pictures/"&amp;K31&amp;"/7.jpg", ""))</f>
        <v/>
      </c>
      <c r="T31" t="str">
        <f>IF(ISBLANK(K31),"",IF(L31, "https://raw.githubusercontent.com/PatrickVibild/TellusAmazonPictures/master/pictures/"&amp;K31&amp;"/8.jpg",""))</f>
        <v/>
      </c>
      <c r="U31" t="str">
        <f>IF(ISBLANK(K31),"",IF(L31, "https://raw.githubusercontent.com/PatrickVibild/TellusAmazonPictures/master/pictures/"&amp;K31&amp;"/9.jpg", ""))</f>
        <v/>
      </c>
      <c r="V31" s="57">
        <f>MATCH(G31,options!$D$1:$D$20,0)</f>
        <v>8</v>
      </c>
    </row>
    <row r="32" spans="1:22" ht="14" x14ac:dyDescent="0.15">
      <c r="C32" s="50" t="b">
        <f>FALSE()</f>
        <v>0</v>
      </c>
      <c r="D32" s="50" t="b">
        <f>FALSE()</f>
        <v>0</v>
      </c>
      <c r="E32" s="44">
        <v>5714401460091</v>
      </c>
      <c r="F32" s="44" t="s">
        <v>704</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52"/>
      <c r="J32" s="53" t="b">
        <f>TRUE()</f>
        <v>1</v>
      </c>
      <c r="K32" s="44" t="s">
        <v>717</v>
      </c>
      <c r="L32" s="54" t="b">
        <f>FALSE()</f>
        <v>0</v>
      </c>
      <c r="M32" s="55" t="str">
        <f>IF(ISBLANK(K32),"",IF(L32, "https://raw.githubusercontent.com/PatrickVibild/TellusAmazonPictures/master/pictures/"&amp;K32&amp;"/1.jpg","https://download.lenovo.com/Images/Parts/"&amp;K32&amp;"/"&amp;K32&amp;"_A.jpg"))</f>
        <v>https://download.lenovo.com/Images/Parts/01YT108/01YT108_A.jpg</v>
      </c>
      <c r="N32" s="55" t="str">
        <f>IF(ISBLANK(K32),"",IF(L32, "https://raw.githubusercontent.com/PatrickVibild/TellusAmazonPictures/master/pictures/"&amp;K32&amp;"/2.jpg","https://download.lenovo.com/Images/Parts/"&amp;K32&amp;"/"&amp;K32&amp;"_B.jpg"))</f>
        <v>https://download.lenovo.com/Images/Parts/01YT108/01YT108_B.jpg</v>
      </c>
      <c r="O32" s="56" t="str">
        <f>IF(ISBLANK(K32),"",IF(L32, "https://raw.githubusercontent.com/PatrickVibild/TellusAmazonPictures/master/pictures/"&amp;K32&amp;"/3.jpg","https://download.lenovo.com/Images/Parts/"&amp;K32&amp;"/"&amp;K32&amp;"_details.jpg"))</f>
        <v>https://download.lenovo.com/Images/Parts/01YT108/01YT108_details.jpg</v>
      </c>
      <c r="P32" t="str">
        <f>IF(ISBLANK(K32),"",IF(L32, "https://raw.githubusercontent.com/PatrickVibild/TellusAmazonPictures/master/pictures/"&amp;K32&amp;"/4.jpg", ""))</f>
        <v/>
      </c>
      <c r="Q32" t="str">
        <f>IF(ISBLANK(K32),"",IF(L32, "https://raw.githubusercontent.com/PatrickVibild/TellusAmazonPictures/master/pictures/"&amp;K32&amp;"/5.jpg", ""))</f>
        <v/>
      </c>
      <c r="R32" t="str">
        <f>IF(ISBLANK(K32),"",IF(L32, "https://raw.githubusercontent.com/PatrickVibild/TellusAmazonPictures/master/pictures/"&amp;K32&amp;"/6.jpg", ""))</f>
        <v/>
      </c>
      <c r="S32" t="str">
        <f>IF(ISBLANK(K32),"",IF(L32, "https://raw.githubusercontent.com/PatrickVibild/TellusAmazonPictures/master/pictures/"&amp;K32&amp;"/7.jpg", ""))</f>
        <v/>
      </c>
      <c r="T32" t="str">
        <f>IF(ISBLANK(K32),"",IF(L32, "https://raw.githubusercontent.com/PatrickVibild/TellusAmazonPictures/master/pictures/"&amp;K32&amp;"/8.jpg",""))</f>
        <v/>
      </c>
      <c r="U32" t="str">
        <f>IF(ISBLANK(K32),"",IF(L32, "https://raw.githubusercontent.com/PatrickVibild/TellusAmazonPictures/master/pictures/"&amp;K32&amp;"/9.jpg", ""))</f>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50" t="b">
        <f>FALSE()</f>
        <v>0</v>
      </c>
      <c r="D33" s="50" t="b">
        <f>FALSE()</f>
        <v>0</v>
      </c>
      <c r="E33" s="44">
        <v>5714401460107</v>
      </c>
      <c r="F33" s="44" t="s">
        <v>705</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52"/>
      <c r="J33" s="53" t="b">
        <f>TRUE()</f>
        <v>1</v>
      </c>
      <c r="K33" s="44" t="s">
        <v>718</v>
      </c>
      <c r="L33" s="54" t="b">
        <f>FALSE()</f>
        <v>0</v>
      </c>
      <c r="M33" s="55" t="str">
        <f>IF(ISBLANK(K33),"",IF(L33, "https://raw.githubusercontent.com/PatrickVibild/TellusAmazonPictures/master/pictures/"&amp;K33&amp;"/1.jpg","https://download.lenovo.com/Images/Parts/"&amp;K33&amp;"/"&amp;K33&amp;"_A.jpg"))</f>
        <v>https://download.lenovo.com/Images/Parts/01YR055/01YR055_A.jpg</v>
      </c>
      <c r="N33" s="55" t="str">
        <f>IF(ISBLANK(K33),"",IF(L33, "https://raw.githubusercontent.com/PatrickVibild/TellusAmazonPictures/master/pictures/"&amp;K33&amp;"/2.jpg","https://download.lenovo.com/Images/Parts/"&amp;K33&amp;"/"&amp;K33&amp;"_B.jpg"))</f>
        <v>https://download.lenovo.com/Images/Parts/01YR055/01YR055_B.jpg</v>
      </c>
      <c r="O33" s="56" t="str">
        <f>IF(ISBLANK(K33),"",IF(L33, "https://raw.githubusercontent.com/PatrickVibild/TellusAmazonPictures/master/pictures/"&amp;K33&amp;"/3.jpg","https://download.lenovo.com/Images/Parts/"&amp;K33&amp;"/"&amp;K33&amp;"_details.jpg"))</f>
        <v>https://download.lenovo.com/Images/Parts/01YR055/01YR055_details.jpg</v>
      </c>
      <c r="P33" t="str">
        <f>IF(ISBLANK(K33),"",IF(L33, "https://raw.githubusercontent.com/PatrickVibild/TellusAmazonPictures/master/pictures/"&amp;K33&amp;"/4.jpg", ""))</f>
        <v/>
      </c>
      <c r="Q33" t="str">
        <f>IF(ISBLANK(K33),"",IF(L33, "https://raw.githubusercontent.com/PatrickVibild/TellusAmazonPictures/master/pictures/"&amp;K33&amp;"/5.jpg", ""))</f>
        <v/>
      </c>
      <c r="R33" t="str">
        <f>IF(ISBLANK(K33),"",IF(L33, "https://raw.githubusercontent.com/PatrickVibild/TellusAmazonPictures/master/pictures/"&amp;K33&amp;"/6.jpg", ""))</f>
        <v/>
      </c>
      <c r="S33" t="str">
        <f>IF(ISBLANK(K33),"",IF(L33, "https://raw.githubusercontent.com/PatrickVibild/TellusAmazonPictures/master/pictures/"&amp;K33&amp;"/7.jpg", ""))</f>
        <v/>
      </c>
      <c r="T33" t="str">
        <f>IF(ISBLANK(K33),"",IF(L33, "https://raw.githubusercontent.com/PatrickVibild/TellusAmazonPictures/master/pictures/"&amp;K33&amp;"/8.jpg",""))</f>
        <v/>
      </c>
      <c r="U33" t="str">
        <f>IF(ISBLANK(K33),"",IF(L33, "https://raw.githubusercontent.com/PatrickVibild/TellusAmazonPictures/master/pictures/"&amp;K33&amp;"/9.jpg", ""))</f>
        <v/>
      </c>
      <c r="V33" s="57">
        <f>MATCH(G33,options!$D$1:$D$20,0)</f>
        <v>9</v>
      </c>
    </row>
    <row r="34" spans="1:22" ht="14" x14ac:dyDescent="0.15">
      <c r="C34" s="50" t="b">
        <f>FALSE()</f>
        <v>0</v>
      </c>
      <c r="D34" s="50" t="b">
        <f>FALSE()</f>
        <v>0</v>
      </c>
      <c r="E34" s="44">
        <v>5714401460114</v>
      </c>
      <c r="F34" s="44" t="s">
        <v>706</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52"/>
      <c r="J34" s="53" t="b">
        <f>TRUE()</f>
        <v>1</v>
      </c>
      <c r="K34" s="44" t="s">
        <v>719</v>
      </c>
      <c r="L34" s="54" t="b">
        <f>FALSE()</f>
        <v>0</v>
      </c>
      <c r="M34" s="55" t="str">
        <f>IF(ISBLANK(K34),"",IF(L34, "https://raw.githubusercontent.com/PatrickVibild/TellusAmazonPictures/master/pictures/"&amp;K34&amp;"/1.jpg","https://download.lenovo.com/Images/Parts/"&amp;K34&amp;"/"&amp;K34&amp;"_A.jpg"))</f>
        <v>https://download.lenovo.com/Images/Parts/01YT115/01YT115_A.jpg</v>
      </c>
      <c r="N34" s="55" t="str">
        <f>IF(ISBLANK(K34),"",IF(L34, "https://raw.githubusercontent.com/PatrickVibild/TellusAmazonPictures/master/pictures/"&amp;K34&amp;"/2.jpg","https://download.lenovo.com/Images/Parts/"&amp;K34&amp;"/"&amp;K34&amp;"_B.jpg"))</f>
        <v>https://download.lenovo.com/Images/Parts/01YT115/01YT115_B.jpg</v>
      </c>
      <c r="O34" s="56" t="str">
        <f>IF(ISBLANK(K34),"",IF(L34, "https://raw.githubusercontent.com/PatrickVibild/TellusAmazonPictures/master/pictures/"&amp;K34&amp;"/3.jpg","https://download.lenovo.com/Images/Parts/"&amp;K34&amp;"/"&amp;K34&amp;"_details.jpg"))</f>
        <v>https://download.lenovo.com/Images/Parts/01YT115/01YT115_details.jpg</v>
      </c>
      <c r="P34" t="str">
        <f>IF(ISBLANK(K34),"",IF(L34, "https://raw.githubusercontent.com/PatrickVibild/TellusAmazonPictures/master/pictures/"&amp;K34&amp;"/4.jpg", ""))</f>
        <v/>
      </c>
      <c r="Q34" t="str">
        <f>IF(ISBLANK(K34),"",IF(L34, "https://raw.githubusercontent.com/PatrickVibild/TellusAmazonPictures/master/pictures/"&amp;K34&amp;"/5.jpg", ""))</f>
        <v/>
      </c>
      <c r="R34" t="str">
        <f>IF(ISBLANK(K34),"",IF(L34, "https://raw.githubusercontent.com/PatrickVibild/TellusAmazonPictures/master/pictures/"&amp;K34&amp;"/6.jpg", ""))</f>
        <v/>
      </c>
      <c r="S34" t="str">
        <f>IF(ISBLANK(K34),"",IF(L34, "https://raw.githubusercontent.com/PatrickVibild/TellusAmazonPictures/master/pictures/"&amp;K34&amp;"/7.jpg", ""))</f>
        <v/>
      </c>
      <c r="T34" t="str">
        <f>IF(ISBLANK(K34),"",IF(L34, "https://raw.githubusercontent.com/PatrickVibild/TellusAmazonPictures/master/pictures/"&amp;K34&amp;"/8.jpg",""))</f>
        <v/>
      </c>
      <c r="U34" t="str">
        <f>IF(ISBLANK(K34),"",IF(L34, "https://raw.githubusercontent.com/PatrickVibild/TellusAmazonPictures/master/pictures/"&amp;K34&amp;"/9.jpg", ""))</f>
        <v/>
      </c>
      <c r="V34" s="57">
        <f>MATCH(G34,options!$D$1:$D$20,0)</f>
        <v>19</v>
      </c>
    </row>
    <row r="35" spans="1:22" ht="14" x14ac:dyDescent="0.15">
      <c r="C35" s="50" t="b">
        <f>FALSE()</f>
        <v>0</v>
      </c>
      <c r="D35" s="50" t="b">
        <f>FALSE()</f>
        <v>0</v>
      </c>
      <c r="E35" s="44">
        <v>5714401460121</v>
      </c>
      <c r="F35" s="44" t="s">
        <v>707</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52"/>
      <c r="J35" s="53" t="b">
        <f>TRUE()</f>
        <v>1</v>
      </c>
      <c r="K35" s="44" t="s">
        <v>720</v>
      </c>
      <c r="L35" s="54" t="b">
        <f>FALSE()</f>
        <v>0</v>
      </c>
      <c r="M35" s="55" t="str">
        <f>IF(ISBLANK(K35),"",IF(L35, "https://raw.githubusercontent.com/PatrickVibild/TellusAmazonPictures/master/pictures/"&amp;K35&amp;"/1.jpg","https://download.lenovo.com/Images/Parts/"&amp;K35&amp;"/"&amp;K35&amp;"_A.jpg"))</f>
        <v>https://download.lenovo.com/Images/Parts/01YT119/01YT119_A.jpg</v>
      </c>
      <c r="N35" s="55" t="str">
        <f>IF(ISBLANK(K35),"",IF(L35, "https://raw.githubusercontent.com/PatrickVibild/TellusAmazonPictures/master/pictures/"&amp;K35&amp;"/2.jpg","https://download.lenovo.com/Images/Parts/"&amp;K35&amp;"/"&amp;K35&amp;"_B.jpg"))</f>
        <v>https://download.lenovo.com/Images/Parts/01YT119/01YT119_B.jpg</v>
      </c>
      <c r="O35" s="56" t="str">
        <f>IF(ISBLANK(K35),"",IF(L35, "https://raw.githubusercontent.com/PatrickVibild/TellusAmazonPictures/master/pictures/"&amp;K35&amp;"/3.jpg","https://download.lenovo.com/Images/Parts/"&amp;K35&amp;"/"&amp;K35&amp;"_details.jpg"))</f>
        <v>https://download.lenovo.com/Images/Parts/01YT119/01YT119_details.jpg</v>
      </c>
      <c r="P35" t="str">
        <f>IF(ISBLANK(K35),"",IF(L35, "https://raw.githubusercontent.com/PatrickVibild/TellusAmazonPictures/master/pictures/"&amp;K35&amp;"/4.jpg", ""))</f>
        <v/>
      </c>
      <c r="Q35" t="str">
        <f>IF(ISBLANK(K35),"",IF(L35, "https://raw.githubusercontent.com/PatrickVibild/TellusAmazonPictures/master/pictures/"&amp;K35&amp;"/5.jpg", ""))</f>
        <v/>
      </c>
      <c r="R35" t="str">
        <f>IF(ISBLANK(K35),"",IF(L35, "https://raw.githubusercontent.com/PatrickVibild/TellusAmazonPictures/master/pictures/"&amp;K35&amp;"/6.jpg", ""))</f>
        <v/>
      </c>
      <c r="S35" t="str">
        <f>IF(ISBLANK(K35),"",IF(L35, "https://raw.githubusercontent.com/PatrickVibild/TellusAmazonPictures/master/pictures/"&amp;K35&amp;"/7.jpg", ""))</f>
        <v/>
      </c>
      <c r="T35" t="str">
        <f>IF(ISBLANK(K35),"",IF(L35, "https://raw.githubusercontent.com/PatrickVibild/TellusAmazonPictures/master/pictures/"&amp;K35&amp;"/8.jpg",""))</f>
        <v/>
      </c>
      <c r="U35" t="str">
        <f>IF(ISBLANK(K35),"",IF(L35, "https://raw.githubusercontent.com/PatrickVibild/TellusAmazonPictures/master/pictures/"&amp;K35&amp;"/9.jpg", ""))</f>
        <v/>
      </c>
      <c r="V35" s="57">
        <f>MATCH(G35,options!$D$1:$D$20,0)</f>
        <v>10</v>
      </c>
    </row>
    <row r="36" spans="1:22" ht="14" x14ac:dyDescent="0.15">
      <c r="A36" s="45" t="s">
        <v>411</v>
      </c>
      <c r="B36" s="62" t="s">
        <v>375</v>
      </c>
      <c r="C36" s="50" t="b">
        <f>FALSE()</f>
        <v>0</v>
      </c>
      <c r="D36" s="50" t="b">
        <f>FALSE()</f>
        <v>0</v>
      </c>
      <c r="E36" s="44">
        <v>5714401460138</v>
      </c>
      <c r="F36" s="44" t="s">
        <v>708</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52"/>
      <c r="J36" s="53" t="b">
        <f>TRUE()</f>
        <v>1</v>
      </c>
      <c r="K36" s="44" t="s">
        <v>721</v>
      </c>
      <c r="L36" s="54" t="b">
        <f>FALSE()</f>
        <v>0</v>
      </c>
      <c r="M36" s="55" t="str">
        <f>IF(ISBLANK(K36),"",IF(L36, "https://raw.githubusercontent.com/PatrickVibild/TellusAmazonPictures/master/pictures/"&amp;K36&amp;"/1.jpg","https://download.lenovo.com/Images/Parts/"&amp;K36&amp;"/"&amp;K36&amp;"_A.jpg"))</f>
        <v>https://download.lenovo.com/Images/Parts/01YT120/01YT120_A.jpg</v>
      </c>
      <c r="N36" s="55" t="str">
        <f>IF(ISBLANK(K36),"",IF(L36, "https://raw.githubusercontent.com/PatrickVibild/TellusAmazonPictures/master/pictures/"&amp;K36&amp;"/2.jpg","https://download.lenovo.com/Images/Parts/"&amp;K36&amp;"/"&amp;K36&amp;"_B.jpg"))</f>
        <v>https://download.lenovo.com/Images/Parts/01YT120/01YT120_B.jpg</v>
      </c>
      <c r="O36" s="56" t="str">
        <f>IF(ISBLANK(K36),"",IF(L36, "https://raw.githubusercontent.com/PatrickVibild/TellusAmazonPictures/master/pictures/"&amp;K36&amp;"/3.jpg","https://download.lenovo.com/Images/Parts/"&amp;K36&amp;"/"&amp;K36&amp;"_details.jpg"))</f>
        <v>https://download.lenovo.com/Images/Parts/01YT120/01YT120_details.jpg</v>
      </c>
      <c r="P36" t="str">
        <f>IF(ISBLANK(K36),"",IF(L36, "https://raw.githubusercontent.com/PatrickVibild/TellusAmazonPictures/master/pictures/"&amp;K36&amp;"/4.jpg", ""))</f>
        <v/>
      </c>
      <c r="Q36" t="str">
        <f>IF(ISBLANK(K36),"",IF(L36, "https://raw.githubusercontent.com/PatrickVibild/TellusAmazonPictures/master/pictures/"&amp;K36&amp;"/5.jpg", ""))</f>
        <v/>
      </c>
      <c r="R36" t="str">
        <f>IF(ISBLANK(K36),"",IF(L36, "https://raw.githubusercontent.com/PatrickVibild/TellusAmazonPictures/master/pictures/"&amp;K36&amp;"/6.jpg", ""))</f>
        <v/>
      </c>
      <c r="S36" t="str">
        <f>IF(ISBLANK(K36),"",IF(L36, "https://raw.githubusercontent.com/PatrickVibild/TellusAmazonPictures/master/pictures/"&amp;K36&amp;"/7.jpg", ""))</f>
        <v/>
      </c>
      <c r="T36" t="str">
        <f>IF(ISBLANK(K36),"",IF(L36, "https://raw.githubusercontent.com/PatrickVibild/TellusAmazonPictures/master/pictures/"&amp;K36&amp;"/8.jpg",""))</f>
        <v/>
      </c>
      <c r="U36" t="str">
        <f>IF(ISBLANK(K36),"",IF(L36, "https://raw.githubusercontent.com/PatrickVibild/TellusAmazonPictures/master/pictures/"&amp;K36&amp;"/9.jpg", ""))</f>
        <v/>
      </c>
      <c r="V36" s="57">
        <f>MATCH(G36,options!$D$1:$D$20,0)</f>
        <v>11</v>
      </c>
    </row>
    <row r="37" spans="1:22" ht="14" x14ac:dyDescent="0.15">
      <c r="A37" t="s">
        <v>413</v>
      </c>
      <c r="B37" s="62" t="s">
        <v>416</v>
      </c>
      <c r="C37" s="50" t="b">
        <f>FALSE()</f>
        <v>0</v>
      </c>
      <c r="D37" s="50" t="b">
        <f>FALSE()</f>
        <v>0</v>
      </c>
      <c r="E37" s="44">
        <v>5714401460145</v>
      </c>
      <c r="F37" s="44" t="s">
        <v>709</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52"/>
      <c r="J37" s="53" t="b">
        <f>TRUE()</f>
        <v>1</v>
      </c>
      <c r="K37" s="44"/>
      <c r="L37" s="54" t="b">
        <f>FALSE()</f>
        <v>0</v>
      </c>
      <c r="M37" s="55" t="str">
        <f>IF(ISBLANK(K37),"",IF(L37, "https://raw.githubusercontent.com/PatrickVibild/TellusAmazonPictures/master/pictures/"&amp;K37&amp;"/1.jpg","https://download.lenovo.com/Images/Parts/"&amp;K37&amp;"/"&amp;K37&amp;"_A.jpg"))</f>
        <v/>
      </c>
      <c r="N37" s="55" t="str">
        <f>IF(ISBLANK(K37),"",IF(L37, "https://raw.githubusercontent.com/PatrickVibild/TellusAmazonPictures/master/pictures/"&amp;K37&amp;"/2.jpg","https://download.lenovo.com/Images/Parts/"&amp;K37&amp;"/"&amp;K37&amp;"_B.jpg"))</f>
        <v/>
      </c>
      <c r="O37" s="56" t="str">
        <f>IF(ISBLANK(K37),"",IF(L37, "https://raw.githubusercontent.com/PatrickVibild/TellusAmazonPictures/master/pictures/"&amp;K37&amp;"/3.jpg","https://download.lenovo.com/Images/Parts/"&amp;K37&amp;"/"&amp;K37&amp;"_details.jpg"))</f>
        <v/>
      </c>
      <c r="P37" t="str">
        <f>IF(ISBLANK(K37),"",IF(L37, "https://raw.githubusercontent.com/PatrickVibild/TellusAmazonPictures/master/pictures/"&amp;K37&amp;"/4.jpg", ""))</f>
        <v/>
      </c>
      <c r="Q37" t="str">
        <f>IF(ISBLANK(K37),"",IF(L37, "https://raw.githubusercontent.com/PatrickVibild/TellusAmazonPictures/master/pictures/"&amp;K37&amp;"/5.jpg", ""))</f>
        <v/>
      </c>
      <c r="R37" t="str">
        <f>IF(ISBLANK(K37),"",IF(L37, "https://raw.githubusercontent.com/PatrickVibild/TellusAmazonPictures/master/pictures/"&amp;K37&amp;"/6.jpg", ""))</f>
        <v/>
      </c>
      <c r="S37" t="str">
        <f>IF(ISBLANK(K37),"",IF(L37, "https://raw.githubusercontent.com/PatrickVibild/TellusAmazonPictures/master/pictures/"&amp;K37&amp;"/7.jpg", ""))</f>
        <v/>
      </c>
      <c r="T37" t="str">
        <f>IF(ISBLANK(K37),"",IF(L37, "https://raw.githubusercontent.com/PatrickVibild/TellusAmazonPictures/master/pictures/"&amp;K37&amp;"/8.jpg",""))</f>
        <v/>
      </c>
      <c r="U37" t="str">
        <f>IF(ISBLANK(K37),"",IF(L37, "https://raw.githubusercontent.com/PatrickVibild/TellusAmazonPictures/master/pictures/"&amp;K37&amp;"/9.jpg", ""))</f>
        <v/>
      </c>
      <c r="V37" s="57">
        <f>MATCH(G37,options!$D$1:$D$20,0)</f>
        <v>12</v>
      </c>
    </row>
    <row r="38" spans="1:22" ht="14" x14ac:dyDescent="0.15">
      <c r="C38" s="50" t="b">
        <f>FALSE()</f>
        <v>0</v>
      </c>
      <c r="D38" s="50" t="b">
        <f>FALSE()</f>
        <v>0</v>
      </c>
      <c r="E38" s="44">
        <v>5714401460152</v>
      </c>
      <c r="F38" s="44" t="s">
        <v>710</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52"/>
      <c r="J38" s="53" t="b">
        <f>TRUE()</f>
        <v>1</v>
      </c>
      <c r="K38" s="44" t="s">
        <v>722</v>
      </c>
      <c r="L38" s="54" t="b">
        <f>FALSE()</f>
        <v>0</v>
      </c>
      <c r="M38" s="55" t="str">
        <f>IF(ISBLANK(K38),"",IF(L38, "https://raw.githubusercontent.com/PatrickVibild/TellusAmazonPictures/master/pictures/"&amp;K38&amp;"/1.jpg","https://download.lenovo.com/Images/Parts/"&amp;K38&amp;"/"&amp;K38&amp;"_A.jpg"))</f>
        <v>https://download.lenovo.com/Images/Parts/01YT122/01YT122_A.jpg</v>
      </c>
      <c r="N38" s="55" t="str">
        <f>IF(ISBLANK(K38),"",IF(L38, "https://raw.githubusercontent.com/PatrickVibild/TellusAmazonPictures/master/pictures/"&amp;K38&amp;"/2.jpg","https://download.lenovo.com/Images/Parts/"&amp;K38&amp;"/"&amp;K38&amp;"_B.jpg"))</f>
        <v>https://download.lenovo.com/Images/Parts/01YT122/01YT122_B.jpg</v>
      </c>
      <c r="O38" s="56" t="str">
        <f>IF(ISBLANK(K38),"",IF(L38, "https://raw.githubusercontent.com/PatrickVibild/TellusAmazonPictures/master/pictures/"&amp;K38&amp;"/3.jpg","https://download.lenovo.com/Images/Parts/"&amp;K38&amp;"/"&amp;K38&amp;"_details.jpg"))</f>
        <v>https://download.lenovo.com/Images/Parts/01YT122/01YT122_details.jpg</v>
      </c>
      <c r="P38" t="str">
        <f>IF(ISBLANK(K38),"",IF(L38, "https://raw.githubusercontent.com/PatrickVibild/TellusAmazonPictures/master/pictures/"&amp;K38&amp;"/4.jpg", ""))</f>
        <v/>
      </c>
      <c r="Q38" t="str">
        <f>IF(ISBLANK(K38),"",IF(L38, "https://raw.githubusercontent.com/PatrickVibild/TellusAmazonPictures/master/pictures/"&amp;K38&amp;"/5.jpg", ""))</f>
        <v/>
      </c>
      <c r="R38" t="str">
        <f>IF(ISBLANK(K38),"",IF(L38, "https://raw.githubusercontent.com/PatrickVibild/TellusAmazonPictures/master/pictures/"&amp;K38&amp;"/6.jpg", ""))</f>
        <v/>
      </c>
      <c r="S38" t="str">
        <f>IF(ISBLANK(K38),"",IF(L38, "https://raw.githubusercontent.com/PatrickVibild/TellusAmazonPictures/master/pictures/"&amp;K38&amp;"/7.jpg", ""))</f>
        <v/>
      </c>
      <c r="T38" t="str">
        <f>IF(ISBLANK(K38),"",IF(L38, "https://raw.githubusercontent.com/PatrickVibild/TellusAmazonPictures/master/pictures/"&amp;K38&amp;"/8.jpg",""))</f>
        <v/>
      </c>
      <c r="U38" t="str">
        <f>IF(ISBLANK(K38),"",IF(L38, "https://raw.githubusercontent.com/PatrickVibild/TellusAmazonPictures/master/pictures/"&amp;K38&amp;"/9.jpg", ""))</f>
        <v/>
      </c>
      <c r="V38" s="57">
        <f>MATCH(G38,options!$D$1:$D$20,0)</f>
        <v>13</v>
      </c>
    </row>
    <row r="39" spans="1:22" ht="14" x14ac:dyDescent="0.15">
      <c r="C39" s="50" t="b">
        <f>FALSE()</f>
        <v>0</v>
      </c>
      <c r="D39" s="50" t="b">
        <f>FALSE()</f>
        <v>0</v>
      </c>
      <c r="E39" s="44">
        <v>5714401460169</v>
      </c>
      <c r="F39" s="44" t="s">
        <v>711</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52"/>
      <c r="J39" s="53" t="b">
        <f>TRUE()</f>
        <v>1</v>
      </c>
      <c r="K39" s="44" t="s">
        <v>723</v>
      </c>
      <c r="L39" s="54" t="b">
        <f>FALSE()</f>
        <v>0</v>
      </c>
      <c r="M39" s="55" t="str">
        <f>IF(ISBLANK(K39),"",IF(L39, "https://raw.githubusercontent.com/PatrickVibild/TellusAmazonPictures/master/pictures/"&amp;K39&amp;"/1.jpg","https://download.lenovo.com/Images/Parts/"&amp;K39&amp;"/"&amp;K39&amp;"_A.jpg"))</f>
        <v>https://download.lenovo.com/Images/Parts/01YR072/01YR072_A.jpg</v>
      </c>
      <c r="N39" s="55" t="str">
        <f>IF(ISBLANK(K39),"",IF(L39, "https://raw.githubusercontent.com/PatrickVibild/TellusAmazonPictures/master/pictures/"&amp;K39&amp;"/2.jpg","https://download.lenovo.com/Images/Parts/"&amp;K39&amp;"/"&amp;K39&amp;"_B.jpg"))</f>
        <v>https://download.lenovo.com/Images/Parts/01YR072/01YR072_B.jpg</v>
      </c>
      <c r="O39" s="56" t="str">
        <f>IF(ISBLANK(K39),"",IF(L39, "https://raw.githubusercontent.com/PatrickVibild/TellusAmazonPictures/master/pictures/"&amp;K39&amp;"/3.jpg","https://download.lenovo.com/Images/Parts/"&amp;K39&amp;"/"&amp;K39&amp;"_details.jpg"))</f>
        <v>https://download.lenovo.com/Images/Parts/01YR072/01YR072_details.jpg</v>
      </c>
      <c r="P39" t="str">
        <f>IF(ISBLANK(K39),"",IF(L39, "https://raw.githubusercontent.com/PatrickVibild/TellusAmazonPictures/master/pictures/"&amp;K39&amp;"/4.jpg", ""))</f>
        <v/>
      </c>
      <c r="Q39" t="str">
        <f>IF(ISBLANK(K39),"",IF(L39, "https://raw.githubusercontent.com/PatrickVibild/TellusAmazonPictures/master/pictures/"&amp;K39&amp;"/5.jpg", ""))</f>
        <v/>
      </c>
      <c r="R39" t="str">
        <f>IF(ISBLANK(K39),"",IF(L39, "https://raw.githubusercontent.com/PatrickVibild/TellusAmazonPictures/master/pictures/"&amp;K39&amp;"/6.jpg", ""))</f>
        <v/>
      </c>
      <c r="S39" t="str">
        <f>IF(ISBLANK(K39),"",IF(L39, "https://raw.githubusercontent.com/PatrickVibild/TellusAmazonPictures/master/pictures/"&amp;K39&amp;"/7.jpg", ""))</f>
        <v/>
      </c>
      <c r="T39" t="str">
        <f>IF(ISBLANK(K39),"",IF(L39, "https://raw.githubusercontent.com/PatrickVibild/TellusAmazonPictures/master/pictures/"&amp;K39&amp;"/8.jpg",""))</f>
        <v/>
      </c>
      <c r="U39" t="str">
        <f>IF(ISBLANK(K39),"",IF(L39, "https://raw.githubusercontent.com/PatrickVibild/TellusAmazonPictures/master/pictures/"&amp;K39&amp;"/9.jpg", ""))</f>
        <v/>
      </c>
      <c r="V39" s="57">
        <f>MATCH(G39,options!$D$1:$D$20,0)</f>
        <v>14</v>
      </c>
    </row>
    <row r="40" spans="1:22" ht="14" x14ac:dyDescent="0.15">
      <c r="C40" s="50" t="b">
        <f>FALSE()</f>
        <v>0</v>
      </c>
      <c r="D40" s="50" t="b">
        <f>FALSE()</f>
        <v>0</v>
      </c>
      <c r="E40" s="44">
        <v>5714401460176</v>
      </c>
      <c r="F40" s="44" t="s">
        <v>712</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52"/>
      <c r="J40" s="53" t="b">
        <f>TRUE()</f>
        <v>1</v>
      </c>
      <c r="K40" s="44" t="s">
        <v>724</v>
      </c>
      <c r="L40" s="54" t="b">
        <f>FALSE()</f>
        <v>0</v>
      </c>
      <c r="M40" s="55" t="str">
        <f>IF(ISBLANK(K40),"",IF(L40, "https://raw.githubusercontent.com/PatrickVibild/TellusAmazonPictures/master/pictures/"&amp;K40&amp;"/1.jpg","https://download.lenovo.com/Images/Parts/"&amp;K40&amp;"/"&amp;K40&amp;"_A.jpg"))</f>
        <v>https://download.lenovo.com/Images/Parts/01YT127/01YT127_A.jpg</v>
      </c>
      <c r="N40" s="55" t="str">
        <f>IF(ISBLANK(K40),"",IF(L40, "https://raw.githubusercontent.com/PatrickVibild/TellusAmazonPictures/master/pictures/"&amp;K40&amp;"/2.jpg","https://download.lenovo.com/Images/Parts/"&amp;K40&amp;"/"&amp;K40&amp;"_B.jpg"))</f>
        <v>https://download.lenovo.com/Images/Parts/01YT127/01YT127_B.jpg</v>
      </c>
      <c r="O40" s="56" t="str">
        <f>IF(ISBLANK(K40),"",IF(L40, "https://raw.githubusercontent.com/PatrickVibild/TellusAmazonPictures/master/pictures/"&amp;K40&amp;"/3.jpg","https://download.lenovo.com/Images/Parts/"&amp;K40&amp;"/"&amp;K40&amp;"_details.jpg"))</f>
        <v>https://download.lenovo.com/Images/Parts/01YT127/01YT127_details.jpg</v>
      </c>
      <c r="P40" t="str">
        <f>IF(ISBLANK(K40),"",IF(L40, "https://raw.githubusercontent.com/PatrickVibild/TellusAmazonPictures/master/pictures/"&amp;K40&amp;"/4.jpg", ""))</f>
        <v/>
      </c>
      <c r="Q40" t="str">
        <f>IF(ISBLANK(K40),"",IF(L40, "https://raw.githubusercontent.com/PatrickVibild/TellusAmazonPictures/master/pictures/"&amp;K40&amp;"/5.jpg", ""))</f>
        <v/>
      </c>
      <c r="R40" t="str">
        <f>IF(ISBLANK(K40),"",IF(L40, "https://raw.githubusercontent.com/PatrickVibild/TellusAmazonPictures/master/pictures/"&amp;K40&amp;"/6.jpg", ""))</f>
        <v/>
      </c>
      <c r="S40" t="str">
        <f>IF(ISBLANK(K40),"",IF(L40, "https://raw.githubusercontent.com/PatrickVibild/TellusAmazonPictures/master/pictures/"&amp;K40&amp;"/7.jpg", ""))</f>
        <v/>
      </c>
      <c r="T40" t="str">
        <f>IF(ISBLANK(K40),"",IF(L40, "https://raw.githubusercontent.com/PatrickVibild/TellusAmazonPictures/master/pictures/"&amp;K40&amp;"/8.jpg",""))</f>
        <v/>
      </c>
      <c r="U40" t="str">
        <f>IF(ISBLANK(K40),"",IF(L40, "https://raw.githubusercontent.com/PatrickVibild/TellusAmazonPictures/master/pictures/"&amp;K40&amp;"/9.jpg", ""))</f>
        <v/>
      </c>
      <c r="V40" s="57">
        <f>MATCH(G40,options!$D$1:$D$20,0)</f>
        <v>15</v>
      </c>
    </row>
    <row r="41" spans="1:22" ht="28" x14ac:dyDescent="0.15">
      <c r="C41" s="50" t="b">
        <f>FALSE()</f>
        <v>0</v>
      </c>
      <c r="D41" s="50" t="b">
        <f>FALSE()</f>
        <v>0</v>
      </c>
      <c r="E41" s="44">
        <v>5714401460183</v>
      </c>
      <c r="F41" s="44" t="s">
        <v>713</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t="s">
        <v>742</v>
      </c>
      <c r="L41" s="54" t="b">
        <f>TRUE()</f>
        <v>1</v>
      </c>
      <c r="M41" s="55" t="str">
        <f>IF(ISBLANK(K41),"",IF(L41, "https://raw.githubusercontent.com/PatrickVibild/TellusAmazonPictures/master/pictures/"&amp;K41&amp;"/1.jpg","https://download.lenovo.com/Images/Parts/"&amp;K41&amp;"/"&amp;K41&amp;"_A.jpg"))</f>
        <v>https://raw.githubusercontent.com/PatrickVibild/TellusAmazonPictures/master/pictures/Lenovo/T460S/BL/USI/1.jpg</v>
      </c>
      <c r="N41" s="55" t="str">
        <f>IF(ISBLANK(K41),"",IF(L41, "https://raw.githubusercontent.com/PatrickVibild/TellusAmazonPictures/master/pictures/"&amp;K41&amp;"/2.jpg","https://download.lenovo.com/Images/Parts/"&amp;K41&amp;"/"&amp;K41&amp;"_B.jpg"))</f>
        <v>https://raw.githubusercontent.com/PatrickVibild/TellusAmazonPictures/master/pictures/Lenovo/T460S/BL/USI/2.jpg</v>
      </c>
      <c r="O41" s="56" t="str">
        <f>IF(ISBLANK(K41),"",IF(L41, "https://raw.githubusercontent.com/PatrickVibild/TellusAmazonPictures/master/pictures/"&amp;K41&amp;"/3.jpg","https://download.lenovo.com/Images/Parts/"&amp;K41&amp;"/"&amp;K41&amp;"_details.jpg"))</f>
        <v>https://raw.githubusercontent.com/PatrickVibild/TellusAmazonPictures/master/pictures/Lenovo/T460S/BL/USI/3.jpg</v>
      </c>
      <c r="P41" t="str">
        <f>IF(ISBLANK(K41),"",IF(L41, "https://raw.githubusercontent.com/PatrickVibild/TellusAmazonPictures/master/pictures/"&amp;K41&amp;"/4.jpg", ""))</f>
        <v>https://raw.githubusercontent.com/PatrickVibild/TellusAmazonPictures/master/pictures/Lenovo/T460S/BL/USI/4.jpg</v>
      </c>
      <c r="Q41" t="str">
        <f>IF(ISBLANK(K41),"",IF(L41, "https://raw.githubusercontent.com/PatrickVibild/TellusAmazonPictures/master/pictures/"&amp;K41&amp;"/5.jpg", ""))</f>
        <v>https://raw.githubusercontent.com/PatrickVibild/TellusAmazonPictures/master/pictures/Lenovo/T460S/BL/USI/5.jpg</v>
      </c>
      <c r="R41" t="str">
        <f>IF(ISBLANK(K41),"",IF(L41, "https://raw.githubusercontent.com/PatrickVibild/TellusAmazonPictures/master/pictures/"&amp;K41&amp;"/6.jpg", ""))</f>
        <v>https://raw.githubusercontent.com/PatrickVibild/TellusAmazonPictures/master/pictures/Lenovo/T460S/BL/USI/6.jpg</v>
      </c>
      <c r="S41" t="str">
        <f>IF(ISBLANK(K41),"",IF(L41, "https://raw.githubusercontent.com/PatrickVibild/TellusAmazonPictures/master/pictures/"&amp;K41&amp;"/7.jpg", ""))</f>
        <v>https://raw.githubusercontent.com/PatrickVibild/TellusAmazonPictures/master/pictures/Lenovo/T460S/BL/USI/7.jpg</v>
      </c>
      <c r="T41" t="str">
        <f>IF(ISBLANK(K41),"",IF(L41, "https://raw.githubusercontent.com/PatrickVibild/TellusAmazonPictures/master/pictures/"&amp;K41&amp;"/8.jpg",""))</f>
        <v>https://raw.githubusercontent.com/PatrickVibild/TellusAmazonPictures/master/pictures/Lenovo/T460S/BL/USI/8.jpg</v>
      </c>
      <c r="U41" t="str">
        <f>IF(ISBLANK(K41),"",IF(L41, "https://raw.githubusercontent.com/PatrickVibild/TellusAmazonPictures/master/pictures/"&amp;K41&amp;"/9.jpg", ""))</f>
        <v>https://raw.githubusercontent.com/PatrickVibild/TellusAmazonPictures/master/pictures/Lenovo/T460S/BL/USI/9.jpg</v>
      </c>
      <c r="V41" s="57">
        <f>MATCH(G41,options!$D$1:$D$20,0)</f>
        <v>16</v>
      </c>
    </row>
    <row r="42" spans="1:22" ht="14" x14ac:dyDescent="0.15">
      <c r="C42" s="50" t="b">
        <f>FALSE()</f>
        <v>0</v>
      </c>
      <c r="D42" s="50" t="b">
        <f>FALSE()</f>
        <v>0</v>
      </c>
      <c r="E42" s="44">
        <v>5714401460190</v>
      </c>
      <c r="F42" s="44" t="s">
        <v>714</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2"/>
      <c r="J42" s="53" t="b">
        <f>TRUE()</f>
        <v>1</v>
      </c>
      <c r="K42" s="44" t="s">
        <v>725</v>
      </c>
      <c r="L42" s="54" t="b">
        <f>FALSE()</f>
        <v>0</v>
      </c>
      <c r="M42" s="55" t="str">
        <f>IF(ISBLANK(K42),"",IF(L42, "https://raw.githubusercontent.com/PatrickVibild/TellusAmazonPictures/master/pictures/"&amp;K42&amp;"/1.jpg","https://download.lenovo.com/Images/Parts/"&amp;K42&amp;"/"&amp;K42&amp;"_A.jpg"))</f>
        <v>https://download.lenovo.com/Images/Parts/01YR069/01YR069_A.jpg</v>
      </c>
      <c r="N42" s="55" t="str">
        <f>IF(ISBLANK(K42),"",IF(L42, "https://raw.githubusercontent.com/PatrickVibild/TellusAmazonPictures/master/pictures/"&amp;K42&amp;"/2.jpg","https://download.lenovo.com/Images/Parts/"&amp;K42&amp;"/"&amp;K42&amp;"_B.jpg"))</f>
        <v>https://download.lenovo.com/Images/Parts/01YR069/01YR069_B.jpg</v>
      </c>
      <c r="O42" s="56" t="str">
        <f>IF(ISBLANK(K42),"",IF(L42, "https://raw.githubusercontent.com/PatrickVibild/TellusAmazonPictures/master/pictures/"&amp;K42&amp;"/3.jpg","https://download.lenovo.com/Images/Parts/"&amp;K42&amp;"/"&amp;K42&amp;"_details.jpg"))</f>
        <v>https://download.lenovo.com/Images/Parts/01YR069/01YR069_details.jpg</v>
      </c>
      <c r="P42" t="str">
        <f>IF(ISBLANK(K42),"",IF(L42, "https://raw.githubusercontent.com/PatrickVibild/TellusAmazonPictures/master/pictures/"&amp;K42&amp;"/4.jpg", ""))</f>
        <v/>
      </c>
      <c r="Q42" t="str">
        <f>IF(ISBLANK(K42),"",IF(L42, "https://raw.githubusercontent.com/PatrickVibild/TellusAmazonPictures/master/pictures/"&amp;K42&amp;"/5.jpg", ""))</f>
        <v/>
      </c>
      <c r="R42" t="str">
        <f>IF(ISBLANK(K42),"",IF(L42, "https://raw.githubusercontent.com/PatrickVibild/TellusAmazonPictures/master/pictures/"&amp;K42&amp;"/6.jpg", ""))</f>
        <v/>
      </c>
      <c r="S42" t="str">
        <f>IF(ISBLANK(K42),"",IF(L42, "https://raw.githubusercontent.com/PatrickVibild/TellusAmazonPictures/master/pictures/"&amp;K42&amp;"/7.jpg", ""))</f>
        <v/>
      </c>
      <c r="T42" t="str">
        <f>IF(ISBLANK(K42),"",IF(L42, "https://raw.githubusercontent.com/PatrickVibild/TellusAmazonPictures/master/pictures/"&amp;K42&amp;"/8.jpg",""))</f>
        <v/>
      </c>
      <c r="U42" t="str">
        <f>IF(ISBLANK(K42),"",IF(L42, "https://raw.githubusercontent.com/PatrickVibild/TellusAmazonPictures/master/pictures/"&amp;K42&amp;"/9.jpg", ""))</f>
        <v/>
      </c>
      <c r="V42" s="57">
        <f>MATCH(G42,options!$D$1:$D$20,0)</f>
        <v>17</v>
      </c>
    </row>
    <row r="43" spans="1:22" ht="28" x14ac:dyDescent="0.15">
      <c r="C43" s="50" t="b">
        <f>TRUE()</f>
        <v>1</v>
      </c>
      <c r="D43" s="50" t="b">
        <f>FALSE()</f>
        <v>0</v>
      </c>
      <c r="E43" s="44">
        <v>5714401460206</v>
      </c>
      <c r="F43" s="44" t="s">
        <v>715</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2"/>
      <c r="J43" s="53" t="b">
        <f>TRUE()</f>
        <v>1</v>
      </c>
      <c r="K43" s="44" t="s">
        <v>743</v>
      </c>
      <c r="L43" s="54" t="b">
        <f>TRUE()</f>
        <v>1</v>
      </c>
      <c r="M43" s="55" t="str">
        <f>IF(ISBLANK(K43),"",IF(L43, "https://raw.githubusercontent.com/PatrickVibild/TellusAmazonPictures/master/pictures/"&amp;K43&amp;"/1.jpg","https://download.lenovo.com/Images/Parts/"&amp;K43&amp;"/"&amp;K43&amp;"_A.jpg"))</f>
        <v>https://raw.githubusercontent.com/PatrickVibild/TellusAmazonPictures/master/pictures/Lenovo/T460S/BL/US/1.jpg</v>
      </c>
      <c r="N43" s="55" t="str">
        <f>IF(ISBLANK(K43),"",IF(L43, "https://raw.githubusercontent.com/PatrickVibild/TellusAmazonPictures/master/pictures/"&amp;K43&amp;"/2.jpg","https://download.lenovo.com/Images/Parts/"&amp;K43&amp;"/"&amp;K43&amp;"_B.jpg"))</f>
        <v>https://raw.githubusercontent.com/PatrickVibild/TellusAmazonPictures/master/pictures/Lenovo/T460S/BL/US/2.jpg</v>
      </c>
      <c r="O43" s="56" t="str">
        <f>IF(ISBLANK(K43),"",IF(L43, "https://raw.githubusercontent.com/PatrickVibild/TellusAmazonPictures/master/pictures/"&amp;K43&amp;"/3.jpg","https://download.lenovo.com/Images/Parts/"&amp;K43&amp;"/"&amp;K43&amp;"_details.jpg"))</f>
        <v>https://raw.githubusercontent.com/PatrickVibild/TellusAmazonPictures/master/pictures/Lenovo/T460S/BL/US/3.jpg</v>
      </c>
      <c r="P43" t="str">
        <f>IF(ISBLANK(K43),"",IF(L43, "https://raw.githubusercontent.com/PatrickVibild/TellusAmazonPictures/master/pictures/"&amp;K43&amp;"/4.jpg", ""))</f>
        <v>https://raw.githubusercontent.com/PatrickVibild/TellusAmazonPictures/master/pictures/Lenovo/T460S/BL/US/4.jpg</v>
      </c>
      <c r="Q43" t="str">
        <f>IF(ISBLANK(K43),"",IF(L43, "https://raw.githubusercontent.com/PatrickVibild/TellusAmazonPictures/master/pictures/"&amp;K43&amp;"/5.jpg", ""))</f>
        <v>https://raw.githubusercontent.com/PatrickVibild/TellusAmazonPictures/master/pictures/Lenovo/T460S/BL/US/5.jpg</v>
      </c>
      <c r="R43" t="str">
        <f>IF(ISBLANK(K43),"",IF(L43, "https://raw.githubusercontent.com/PatrickVibild/TellusAmazonPictures/master/pictures/"&amp;K43&amp;"/6.jpg", ""))</f>
        <v>https://raw.githubusercontent.com/PatrickVibild/TellusAmazonPictures/master/pictures/Lenovo/T460S/BL/US/6.jpg</v>
      </c>
      <c r="S43" t="str">
        <f>IF(ISBLANK(K43),"",IF(L43, "https://raw.githubusercontent.com/PatrickVibild/TellusAmazonPictures/master/pictures/"&amp;K43&amp;"/7.jpg", ""))</f>
        <v>https://raw.githubusercontent.com/PatrickVibild/TellusAmazonPictures/master/pictures/Lenovo/T460S/BL/US/7.jpg</v>
      </c>
      <c r="T43" t="str">
        <f>IF(ISBLANK(K43),"",IF(L43, "https://raw.githubusercontent.com/PatrickVibild/TellusAmazonPictures/master/pictures/"&amp;K43&amp;"/8.jpg",""))</f>
        <v>https://raw.githubusercontent.com/PatrickVibild/TellusAmazonPictures/master/pictures/Lenovo/T460S/BL/US/8.jpg</v>
      </c>
      <c r="U43" t="str">
        <f>IF(ISBLANK(K43),"",IF(L43, "https://raw.githubusercontent.com/PatrickVibild/TellusAmazonPictures/master/pictures/"&amp;K43&amp;"/9.jpg", ""))</f>
        <v>https://raw.githubusercontent.com/PatrickVibild/TellusAmazonPictures/master/pictures/Lenovo/T460S/BL/US/9.jpg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ref="M36:M67" si="0">IF(ISBLANK(K44),"",IF(L44, "https://raw.githubusercontent.com/PatrickVibild/TellusAmazonPictures/master/pictures/"&amp;K44&amp;"/1.jpg","https://download.lenovo.com/Images/Parts/"&amp;K44&amp;"/"&amp;K44&amp;"_A.jpg"))</f>
        <v/>
      </c>
      <c r="N44" s="55" t="str">
        <f t="shared" ref="N36:N67" si="1">IF(ISBLANK(K44),"",IF(L44, "https://raw.githubusercontent.com/PatrickVibild/TellusAmazonPictures/master/pictures/"&amp;K44&amp;"/2.jpg","https://download.lenovo.com/Images/Parts/"&amp;K44&amp;"/"&amp;K44&amp;"_B.jpg"))</f>
        <v/>
      </c>
      <c r="O44" s="56" t="str">
        <f t="shared" ref="O36:O67" si="2">IF(ISBLANK(K44),"",IF(L44, "https://raw.githubusercontent.com/PatrickVibild/TellusAmazonPictures/master/pictures/"&amp;K44&amp;"/3.jpg","https://download.lenovo.com/Images/Parts/"&amp;K44&amp;"/"&amp;K44&amp;"_details.jpg"))</f>
        <v/>
      </c>
      <c r="P44" t="str">
        <f t="shared" ref="P36:P67" si="3">IF(ISBLANK(K44),"",IF(L44, "https://raw.githubusercontent.com/PatrickVibild/TellusAmazonPictures/master/pictures/"&amp;K44&amp;"/4.jpg", ""))</f>
        <v/>
      </c>
      <c r="Q44" t="str">
        <f t="shared" ref="Q36:Q67" si="4">IF(ISBLANK(K44),"",IF(L44, "https://raw.githubusercontent.com/PatrickVibild/TellusAmazonPictures/master/pictures/"&amp;K44&amp;"/5.jpg", ""))</f>
        <v/>
      </c>
      <c r="R44" t="str">
        <f t="shared" ref="R44:R62" si="5">IF(ISBLANK(K44),"",IF(L44, "https://raw.githubusercontent.com/PatrickVibild/TellusAmazonPictures/master/pictures/"&amp;K44&amp;"/6.jpg", ""))</f>
        <v/>
      </c>
      <c r="S44" t="str">
        <f t="shared" ref="S36:S67" si="6">IF(ISBLANK(K44),"",IF(L44, "https://raw.githubusercontent.com/PatrickVibild/TellusAmazonPictures/master/pictures/"&amp;K44&amp;"/7.jpg", ""))</f>
        <v/>
      </c>
      <c r="T44" t="str">
        <f t="shared" ref="T36:T67" si="7">IF(ISBLANK(K44),"",IF(L44, "https://raw.githubusercontent.com/PatrickVibild/TellusAmazonPictures/master/pictures/"&amp;K44&amp;"/8.jpg",""))</f>
        <v/>
      </c>
      <c r="U44" t="str">
        <f t="shared" ref="U36:U67" si="8">IF(ISBLANK(K44),"",IF(L44, "https://raw.githubusercontent.com/PatrickVibild/TellusAmazonPictures/master/pictures/"&amp;K44&amp;"/9.jpg", ""))</f>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0"/>
        <v/>
      </c>
      <c r="N45" s="55" t="str">
        <f t="shared" si="1"/>
        <v/>
      </c>
      <c r="O45" s="56" t="str">
        <f t="shared" si="2"/>
        <v/>
      </c>
      <c r="P45" t="str">
        <f t="shared" si="3"/>
        <v/>
      </c>
      <c r="Q45" t="str">
        <f t="shared" si="4"/>
        <v/>
      </c>
      <c r="R45" t="str">
        <f t="shared" si="5"/>
        <v/>
      </c>
      <c r="S45" t="str">
        <f t="shared" si="6"/>
        <v/>
      </c>
      <c r="T45" t="str">
        <f t="shared" si="7"/>
        <v/>
      </c>
      <c r="U45" t="str">
        <f t="shared" si="8"/>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0"/>
        <v/>
      </c>
      <c r="N46" s="55" t="str">
        <f t="shared" si="1"/>
        <v/>
      </c>
      <c r="O46" s="56" t="str">
        <f t="shared" si="2"/>
        <v/>
      </c>
      <c r="P46" t="str">
        <f t="shared" si="3"/>
        <v/>
      </c>
      <c r="Q46" t="str">
        <f t="shared" si="4"/>
        <v/>
      </c>
      <c r="R46" t="str">
        <f t="shared" si="5"/>
        <v/>
      </c>
      <c r="S46" t="str">
        <f t="shared" si="6"/>
        <v/>
      </c>
      <c r="T46" t="str">
        <f t="shared" si="7"/>
        <v/>
      </c>
      <c r="U46" t="str">
        <f t="shared" si="8"/>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0"/>
        <v/>
      </c>
      <c r="N47" s="55" t="str">
        <f t="shared" si="1"/>
        <v/>
      </c>
      <c r="O47" s="56" t="str">
        <f t="shared" si="2"/>
        <v/>
      </c>
      <c r="P47" t="str">
        <f t="shared" si="3"/>
        <v/>
      </c>
      <c r="Q47" t="str">
        <f t="shared" si="4"/>
        <v/>
      </c>
      <c r="R47" t="str">
        <f t="shared" si="5"/>
        <v/>
      </c>
      <c r="S47" t="str">
        <f t="shared" si="6"/>
        <v/>
      </c>
      <c r="T47" t="str">
        <f t="shared" si="7"/>
        <v/>
      </c>
      <c r="U47" t="str">
        <f t="shared" si="8"/>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0"/>
        <v/>
      </c>
      <c r="N48" s="55" t="str">
        <f t="shared" si="1"/>
        <v/>
      </c>
      <c r="O48" s="56" t="str">
        <f t="shared" si="2"/>
        <v/>
      </c>
      <c r="P48" t="str">
        <f t="shared" si="3"/>
        <v/>
      </c>
      <c r="Q48" t="str">
        <f t="shared" si="4"/>
        <v/>
      </c>
      <c r="R48" t="str">
        <f t="shared" si="5"/>
        <v/>
      </c>
      <c r="S48" t="str">
        <f t="shared" si="6"/>
        <v/>
      </c>
      <c r="T48" t="str">
        <f t="shared" si="7"/>
        <v/>
      </c>
      <c r="U48" t="str">
        <f t="shared" si="8"/>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0"/>
        <v/>
      </c>
      <c r="N49" s="55" t="str">
        <f t="shared" si="1"/>
        <v/>
      </c>
      <c r="O49" s="56" t="str">
        <f t="shared" si="2"/>
        <v/>
      </c>
      <c r="P49" t="str">
        <f t="shared" si="3"/>
        <v/>
      </c>
      <c r="Q49" t="str">
        <f t="shared" si="4"/>
        <v/>
      </c>
      <c r="R49" t="str">
        <f t="shared" si="5"/>
        <v/>
      </c>
      <c r="S49" t="str">
        <f t="shared" si="6"/>
        <v/>
      </c>
      <c r="T49" t="str">
        <f t="shared" si="7"/>
        <v/>
      </c>
      <c r="U49" t="str">
        <f t="shared" si="8"/>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0"/>
        <v/>
      </c>
      <c r="N50" s="55" t="str">
        <f t="shared" si="1"/>
        <v/>
      </c>
      <c r="O50" s="56" t="str">
        <f t="shared" si="2"/>
        <v/>
      </c>
      <c r="P50" t="str">
        <f t="shared" si="3"/>
        <v/>
      </c>
      <c r="Q50" t="str">
        <f t="shared" si="4"/>
        <v/>
      </c>
      <c r="R50" t="str">
        <f t="shared" si="5"/>
        <v/>
      </c>
      <c r="S50" t="str">
        <f t="shared" si="6"/>
        <v/>
      </c>
      <c r="T50" t="str">
        <f t="shared" si="7"/>
        <v/>
      </c>
      <c r="U50" t="str">
        <f t="shared" si="8"/>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0"/>
        <v/>
      </c>
      <c r="N51" s="55" t="str">
        <f t="shared" si="1"/>
        <v/>
      </c>
      <c r="O51" s="56" t="str">
        <f t="shared" si="2"/>
        <v/>
      </c>
      <c r="P51" t="str">
        <f t="shared" si="3"/>
        <v/>
      </c>
      <c r="Q51" t="str">
        <f t="shared" si="4"/>
        <v/>
      </c>
      <c r="R51" t="str">
        <f t="shared" si="5"/>
        <v/>
      </c>
      <c r="S51" t="str">
        <f t="shared" si="6"/>
        <v/>
      </c>
      <c r="T51" t="str">
        <f t="shared" si="7"/>
        <v/>
      </c>
      <c r="U51" t="str">
        <f t="shared" si="8"/>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0"/>
        <v/>
      </c>
      <c r="N52" s="55" t="str">
        <f t="shared" si="1"/>
        <v/>
      </c>
      <c r="O52" s="56" t="str">
        <f t="shared" si="2"/>
        <v/>
      </c>
      <c r="P52" t="str">
        <f t="shared" si="3"/>
        <v/>
      </c>
      <c r="Q52" t="str">
        <f t="shared" si="4"/>
        <v/>
      </c>
      <c r="R52" t="str">
        <f t="shared" si="5"/>
        <v/>
      </c>
      <c r="S52" t="str">
        <f t="shared" si="6"/>
        <v/>
      </c>
      <c r="T52" t="str">
        <f t="shared" si="7"/>
        <v/>
      </c>
      <c r="U52" t="str">
        <f t="shared" si="8"/>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0"/>
        <v/>
      </c>
      <c r="N53" s="55" t="str">
        <f t="shared" si="1"/>
        <v/>
      </c>
      <c r="O53" s="56" t="str">
        <f t="shared" si="2"/>
        <v/>
      </c>
      <c r="P53" t="str">
        <f t="shared" si="3"/>
        <v/>
      </c>
      <c r="Q53" t="str">
        <f t="shared" si="4"/>
        <v/>
      </c>
      <c r="R53" t="str">
        <f t="shared" si="5"/>
        <v/>
      </c>
      <c r="S53" t="str">
        <f t="shared" si="6"/>
        <v/>
      </c>
      <c r="T53" t="str">
        <f t="shared" si="7"/>
        <v/>
      </c>
      <c r="U53" t="str">
        <f t="shared" si="8"/>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0"/>
        <v/>
      </c>
      <c r="N54" s="55" t="str">
        <f t="shared" si="1"/>
        <v/>
      </c>
      <c r="O54" s="56" t="str">
        <f t="shared" si="2"/>
        <v/>
      </c>
      <c r="P54" t="str">
        <f t="shared" si="3"/>
        <v/>
      </c>
      <c r="Q54" t="str">
        <f t="shared" si="4"/>
        <v/>
      </c>
      <c r="R54" t="str">
        <f t="shared" si="5"/>
        <v/>
      </c>
      <c r="S54" t="str">
        <f t="shared" si="6"/>
        <v/>
      </c>
      <c r="T54" t="str">
        <f t="shared" si="7"/>
        <v/>
      </c>
      <c r="U54" t="str">
        <f t="shared" si="8"/>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0"/>
        <v/>
      </c>
      <c r="N55" s="55" t="str">
        <f t="shared" si="1"/>
        <v/>
      </c>
      <c r="O55" s="56" t="str">
        <f t="shared" si="2"/>
        <v/>
      </c>
      <c r="P55" t="str">
        <f t="shared" si="3"/>
        <v/>
      </c>
      <c r="Q55" t="str">
        <f t="shared" si="4"/>
        <v/>
      </c>
      <c r="R55" t="str">
        <f t="shared" si="5"/>
        <v/>
      </c>
      <c r="S55" t="str">
        <f t="shared" si="6"/>
        <v/>
      </c>
      <c r="T55" t="str">
        <f t="shared" si="7"/>
        <v/>
      </c>
      <c r="U55" t="str">
        <f t="shared" si="8"/>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0"/>
        <v/>
      </c>
      <c r="N56" s="55" t="str">
        <f t="shared" si="1"/>
        <v/>
      </c>
      <c r="O56" s="56" t="str">
        <f t="shared" si="2"/>
        <v/>
      </c>
      <c r="P56" t="str">
        <f t="shared" si="3"/>
        <v/>
      </c>
      <c r="Q56" t="str">
        <f t="shared" si="4"/>
        <v/>
      </c>
      <c r="R56" t="str">
        <f t="shared" si="5"/>
        <v/>
      </c>
      <c r="S56" t="str">
        <f t="shared" si="6"/>
        <v/>
      </c>
      <c r="T56" t="str">
        <f t="shared" si="7"/>
        <v/>
      </c>
      <c r="U56" t="str">
        <f t="shared" si="8"/>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0"/>
        <v/>
      </c>
      <c r="N57" s="55" t="str">
        <f t="shared" si="1"/>
        <v/>
      </c>
      <c r="O57" s="56" t="str">
        <f t="shared" si="2"/>
        <v/>
      </c>
      <c r="P57" t="str">
        <f t="shared" si="3"/>
        <v/>
      </c>
      <c r="Q57" t="str">
        <f t="shared" si="4"/>
        <v/>
      </c>
      <c r="R57" t="str">
        <f t="shared" si="5"/>
        <v/>
      </c>
      <c r="S57" t="str">
        <f t="shared" si="6"/>
        <v/>
      </c>
      <c r="T57" t="str">
        <f t="shared" si="7"/>
        <v/>
      </c>
      <c r="U57" t="str">
        <f t="shared" si="8"/>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0"/>
        <v/>
      </c>
      <c r="N58" s="55" t="str">
        <f t="shared" si="1"/>
        <v/>
      </c>
      <c r="O58" s="56" t="str">
        <f t="shared" si="2"/>
        <v/>
      </c>
      <c r="P58" t="str">
        <f t="shared" si="3"/>
        <v/>
      </c>
      <c r="Q58" t="str">
        <f t="shared" si="4"/>
        <v/>
      </c>
      <c r="R58" t="str">
        <f t="shared" si="5"/>
        <v/>
      </c>
      <c r="S58" t="str">
        <f t="shared" si="6"/>
        <v/>
      </c>
      <c r="T58" t="str">
        <f t="shared" si="7"/>
        <v/>
      </c>
      <c r="U58" t="str">
        <f t="shared" si="8"/>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0"/>
        <v/>
      </c>
      <c r="N59" s="55" t="str">
        <f t="shared" si="1"/>
        <v/>
      </c>
      <c r="O59" s="56" t="str">
        <f t="shared" si="2"/>
        <v/>
      </c>
      <c r="P59" t="str">
        <f t="shared" si="3"/>
        <v/>
      </c>
      <c r="Q59" t="str">
        <f t="shared" si="4"/>
        <v/>
      </c>
      <c r="R59" t="str">
        <f t="shared" si="5"/>
        <v/>
      </c>
      <c r="S59" t="str">
        <f t="shared" si="6"/>
        <v/>
      </c>
      <c r="T59" t="str">
        <f t="shared" si="7"/>
        <v/>
      </c>
      <c r="U59" t="str">
        <f t="shared" si="8"/>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0"/>
        <v/>
      </c>
      <c r="N60" s="55" t="str">
        <f t="shared" si="1"/>
        <v/>
      </c>
      <c r="O60" s="56" t="str">
        <f t="shared" si="2"/>
        <v/>
      </c>
      <c r="P60" t="str">
        <f t="shared" si="3"/>
        <v/>
      </c>
      <c r="Q60" t="str">
        <f t="shared" si="4"/>
        <v/>
      </c>
      <c r="R60" t="str">
        <f t="shared" si="5"/>
        <v/>
      </c>
      <c r="S60" t="str">
        <f t="shared" si="6"/>
        <v/>
      </c>
      <c r="T60" t="str">
        <f t="shared" si="7"/>
        <v/>
      </c>
      <c r="U60" t="str">
        <f t="shared" si="8"/>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0"/>
        <v/>
      </c>
      <c r="N61" s="55" t="str">
        <f t="shared" si="1"/>
        <v/>
      </c>
      <c r="O61" s="56" t="str">
        <f t="shared" si="2"/>
        <v/>
      </c>
      <c r="P61" t="str">
        <f t="shared" si="3"/>
        <v/>
      </c>
      <c r="Q61" t="str">
        <f t="shared" si="4"/>
        <v/>
      </c>
      <c r="R61" t="str">
        <f t="shared" si="5"/>
        <v/>
      </c>
      <c r="S61" t="str">
        <f t="shared" si="6"/>
        <v/>
      </c>
      <c r="T61" t="str">
        <f t="shared" si="7"/>
        <v/>
      </c>
      <c r="U61" t="str">
        <f t="shared" si="8"/>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0"/>
        <v/>
      </c>
      <c r="N62" s="55" t="str">
        <f t="shared" si="1"/>
        <v/>
      </c>
      <c r="O62" s="56" t="str">
        <f t="shared" si="2"/>
        <v/>
      </c>
      <c r="P62" t="str">
        <f t="shared" si="3"/>
        <v/>
      </c>
      <c r="Q62" t="str">
        <f t="shared" si="4"/>
        <v/>
      </c>
      <c r="R62" t="str">
        <f t="shared" si="5"/>
        <v/>
      </c>
      <c r="S62" t="str">
        <f t="shared" si="6"/>
        <v/>
      </c>
      <c r="T62" t="str">
        <f t="shared" si="7"/>
        <v/>
      </c>
      <c r="U62" t="str">
        <f t="shared" si="8"/>
        <v/>
      </c>
      <c r="V62" s="57" t="e">
        <f>MATCH(G62,options!$D$1:$D$20,0)</f>
        <v>#N/A</v>
      </c>
    </row>
    <row r="63" spans="5:22" ht="28"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0"/>
        <v/>
      </c>
      <c r="N63" s="55" t="str">
        <f t="shared" si="1"/>
        <v/>
      </c>
      <c r="O63" s="56" t="str">
        <f t="shared" si="2"/>
        <v/>
      </c>
      <c r="P63" t="str">
        <f t="shared" si="3"/>
        <v/>
      </c>
      <c r="Q63" t="str">
        <f t="shared" si="4"/>
        <v/>
      </c>
      <c r="R63" s="44" t="s">
        <v>736</v>
      </c>
      <c r="S63" t="str">
        <f t="shared" si="6"/>
        <v/>
      </c>
      <c r="T63" t="str">
        <f t="shared" si="7"/>
        <v/>
      </c>
      <c r="U63" t="str">
        <f t="shared" si="8"/>
        <v/>
      </c>
      <c r="V63" s="57" t="e">
        <f>MATCH(G63,options!$D$1:$D$20,0)</f>
        <v>#N/A</v>
      </c>
    </row>
    <row r="64" spans="5:22" ht="28"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0"/>
        <v/>
      </c>
      <c r="N64" s="55" t="str">
        <f t="shared" si="1"/>
        <v/>
      </c>
      <c r="O64" s="56" t="str">
        <f t="shared" si="2"/>
        <v/>
      </c>
      <c r="P64" t="str">
        <f t="shared" si="3"/>
        <v/>
      </c>
      <c r="Q64" t="str">
        <f t="shared" si="4"/>
        <v/>
      </c>
      <c r="R64" s="44" t="s">
        <v>737</v>
      </c>
      <c r="S64" t="str">
        <f t="shared" si="6"/>
        <v/>
      </c>
      <c r="T64" t="str">
        <f t="shared" si="7"/>
        <v/>
      </c>
      <c r="U64" t="str">
        <f t="shared" si="8"/>
        <v/>
      </c>
      <c r="V64" s="57" t="e">
        <f>MATCH(G64,options!$D$1:$D$20,0)</f>
        <v>#N/A</v>
      </c>
    </row>
    <row r="65" spans="5:22" ht="28"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0"/>
        <v/>
      </c>
      <c r="N65" s="55" t="str">
        <f t="shared" si="1"/>
        <v/>
      </c>
      <c r="O65" s="56" t="str">
        <f t="shared" si="2"/>
        <v/>
      </c>
      <c r="P65" t="str">
        <f t="shared" si="3"/>
        <v/>
      </c>
      <c r="Q65" t="str">
        <f t="shared" si="4"/>
        <v/>
      </c>
      <c r="R65" s="44" t="s">
        <v>738</v>
      </c>
      <c r="S65" t="str">
        <f t="shared" si="6"/>
        <v/>
      </c>
      <c r="T65" t="str">
        <f t="shared" si="7"/>
        <v/>
      </c>
      <c r="U65" t="str">
        <f t="shared" si="8"/>
        <v/>
      </c>
      <c r="V65" s="57" t="e">
        <f>MATCH(G65,options!$D$1:$D$20,0)</f>
        <v>#N/A</v>
      </c>
    </row>
    <row r="66" spans="5:22" ht="28"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0"/>
        <v/>
      </c>
      <c r="N66" s="55" t="str">
        <f t="shared" si="1"/>
        <v/>
      </c>
      <c r="O66" s="56" t="str">
        <f t="shared" si="2"/>
        <v/>
      </c>
      <c r="P66" t="str">
        <f t="shared" si="3"/>
        <v/>
      </c>
      <c r="Q66" t="str">
        <f t="shared" si="4"/>
        <v/>
      </c>
      <c r="R66" s="44" t="s">
        <v>739</v>
      </c>
      <c r="S66" t="str">
        <f t="shared" si="6"/>
        <v/>
      </c>
      <c r="T66" t="str">
        <f t="shared" si="7"/>
        <v/>
      </c>
      <c r="U66" t="str">
        <f t="shared" si="8"/>
        <v/>
      </c>
      <c r="V66" s="57" t="e">
        <f>MATCH(G66,options!$D$1:$D$20,0)</f>
        <v>#N/A</v>
      </c>
    </row>
    <row r="67" spans="5:22" ht="28"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0"/>
        <v/>
      </c>
      <c r="N67" s="55" t="str">
        <f t="shared" si="1"/>
        <v/>
      </c>
      <c r="O67" s="56" t="str">
        <f t="shared" si="2"/>
        <v/>
      </c>
      <c r="P67" t="str">
        <f t="shared" si="3"/>
        <v/>
      </c>
      <c r="Q67" t="str">
        <f t="shared" si="4"/>
        <v/>
      </c>
      <c r="R67" s="44" t="s">
        <v>740</v>
      </c>
      <c r="S67" t="str">
        <f t="shared" si="6"/>
        <v/>
      </c>
      <c r="T67" t="str">
        <f t="shared" si="7"/>
        <v/>
      </c>
      <c r="U67" t="str">
        <f t="shared" si="8"/>
        <v/>
      </c>
      <c r="V67" s="57" t="e">
        <f>MATCH(G67,options!$D$1:$D$20,0)</f>
        <v>#N/A</v>
      </c>
    </row>
    <row r="68" spans="5:22" ht="28"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9">IF(ISBLANK(K68),"",IF(L68, "https://raw.githubusercontent.com/PatrickVibild/TellusAmazonPictures/master/pictures/"&amp;K68&amp;"/1.jpg","https://download.lenovo.com/Images/Parts/"&amp;K68&amp;"/"&amp;K68&amp;"_A.jpg"))</f>
        <v/>
      </c>
      <c r="N68" s="55" t="str">
        <f t="shared" ref="N68:N103" si="10">IF(ISBLANK(K68),"",IF(L68, "https://raw.githubusercontent.com/PatrickVibild/TellusAmazonPictures/master/pictures/"&amp;K68&amp;"/2.jpg","https://download.lenovo.com/Images/Parts/"&amp;K68&amp;"/"&amp;K68&amp;"_B.jpg"))</f>
        <v/>
      </c>
      <c r="O68" s="56" t="str">
        <f t="shared" ref="O68:O103" si="11">IF(ISBLANK(K68),"",IF(L68, "https://raw.githubusercontent.com/PatrickVibild/TellusAmazonPictures/master/pictures/"&amp;K68&amp;"/3.jpg","https://download.lenovo.com/Images/Parts/"&amp;K68&amp;"/"&amp;K68&amp;"_details.jpg"))</f>
        <v/>
      </c>
      <c r="P68" t="str">
        <f t="shared" ref="P68:P103" si="12">IF(ISBLANK(K68),"",IF(L68, "https://raw.githubusercontent.com/PatrickVibild/TellusAmazonPictures/master/pictures/"&amp;K68&amp;"/4.jpg", ""))</f>
        <v/>
      </c>
      <c r="Q68" t="str">
        <f t="shared" ref="Q68:Q103" si="13">IF(ISBLANK(K68),"",IF(L68, "https://raw.githubusercontent.com/PatrickVibild/TellusAmazonPictures/master/pictures/"&amp;K68&amp;"/5.jpg", ""))</f>
        <v/>
      </c>
      <c r="R68" s="44" t="s">
        <v>741</v>
      </c>
      <c r="S68" t="str">
        <f t="shared" ref="S68:S103" si="14">IF(ISBLANK(K68),"",IF(L68, "https://raw.githubusercontent.com/PatrickVibild/TellusAmazonPictures/master/pictures/"&amp;K68&amp;"/7.jpg", ""))</f>
        <v/>
      </c>
      <c r="T68" t="str">
        <f t="shared" ref="T68:T103" si="15">IF(ISBLANK(K68),"",IF(L68, "https://raw.githubusercontent.com/PatrickVibild/TellusAmazonPictures/master/pictures/"&amp;K68&amp;"/8.jpg",""))</f>
        <v/>
      </c>
      <c r="U68" t="str">
        <f t="shared" ref="U68:U103" si="16">IF(ISBLANK(K68),"",IF(L68, "https://raw.githubusercontent.com/PatrickVibild/TellusAmazonPictures/master/pictures/"&amp;K68&amp;"/9.jpg", ""))</f>
        <v/>
      </c>
      <c r="V68" s="57" t="e">
        <f>MATCH(G68,options!$D$1:$D$20,0)</f>
        <v>#N/A</v>
      </c>
    </row>
    <row r="69" spans="5:22" ht="14"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9"/>
        <v/>
      </c>
      <c r="N69" s="55" t="str">
        <f t="shared" si="10"/>
        <v/>
      </c>
      <c r="O69" s="56" t="str">
        <f t="shared" si="11"/>
        <v/>
      </c>
      <c r="P69" t="str">
        <f t="shared" si="12"/>
        <v/>
      </c>
      <c r="Q69" t="str">
        <f t="shared" si="13"/>
        <v/>
      </c>
      <c r="R69" s="44" t="s">
        <v>716</v>
      </c>
      <c r="S69" t="str">
        <f t="shared" si="14"/>
        <v/>
      </c>
      <c r="T69" t="str">
        <f t="shared" si="15"/>
        <v/>
      </c>
      <c r="U69" t="str">
        <f t="shared" si="1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9"/>
        <v/>
      </c>
      <c r="N70" s="55" t="str">
        <f t="shared" si="10"/>
        <v/>
      </c>
      <c r="O70" s="56" t="str">
        <f t="shared" si="11"/>
        <v/>
      </c>
      <c r="P70" t="str">
        <f t="shared" si="12"/>
        <v/>
      </c>
      <c r="Q70" t="str">
        <f t="shared" si="13"/>
        <v/>
      </c>
      <c r="R70" s="44"/>
      <c r="S70" t="str">
        <f t="shared" si="14"/>
        <v/>
      </c>
      <c r="T70" t="str">
        <f t="shared" si="15"/>
        <v/>
      </c>
      <c r="U70" t="str">
        <f t="shared" si="16"/>
        <v/>
      </c>
      <c r="V70" s="57" t="e">
        <f>MATCH(G70,options!$D$1:$D$20,0)</f>
        <v>#N/A</v>
      </c>
    </row>
    <row r="71" spans="5:22" ht="14"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9"/>
        <v/>
      </c>
      <c r="N71" s="55" t="str">
        <f t="shared" si="10"/>
        <v/>
      </c>
      <c r="O71" s="56" t="str">
        <f t="shared" si="11"/>
        <v/>
      </c>
      <c r="P71" t="str">
        <f t="shared" si="12"/>
        <v/>
      </c>
      <c r="Q71" t="str">
        <f t="shared" si="13"/>
        <v/>
      </c>
      <c r="R71" s="44" t="s">
        <v>717</v>
      </c>
      <c r="S71" t="str">
        <f t="shared" si="14"/>
        <v/>
      </c>
      <c r="T71" t="str">
        <f t="shared" si="15"/>
        <v/>
      </c>
      <c r="U71" t="str">
        <f t="shared" si="16"/>
        <v/>
      </c>
      <c r="V71" s="57" t="e">
        <f>MATCH(G71,options!$D$1:$D$20,0)</f>
        <v>#N/A</v>
      </c>
    </row>
    <row r="72" spans="5:22" ht="14"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9"/>
        <v/>
      </c>
      <c r="N72" s="55" t="str">
        <f t="shared" si="10"/>
        <v/>
      </c>
      <c r="O72" s="56" t="str">
        <f t="shared" si="11"/>
        <v/>
      </c>
      <c r="P72" t="str">
        <f t="shared" si="12"/>
        <v/>
      </c>
      <c r="Q72" t="str">
        <f t="shared" si="13"/>
        <v/>
      </c>
      <c r="R72" s="44" t="s">
        <v>718</v>
      </c>
      <c r="S72" t="str">
        <f t="shared" si="14"/>
        <v/>
      </c>
      <c r="T72" t="str">
        <f t="shared" si="15"/>
        <v/>
      </c>
      <c r="U72" t="str">
        <f t="shared" si="16"/>
        <v/>
      </c>
      <c r="V72" s="57" t="e">
        <f>MATCH(G72,options!$D$1:$D$20,0)</f>
        <v>#N/A</v>
      </c>
    </row>
    <row r="73" spans="5:22" ht="14"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9"/>
        <v/>
      </c>
      <c r="N73" s="55" t="str">
        <f t="shared" si="10"/>
        <v/>
      </c>
      <c r="O73" s="56" t="str">
        <f t="shared" si="11"/>
        <v/>
      </c>
      <c r="P73" t="str">
        <f t="shared" si="12"/>
        <v/>
      </c>
      <c r="Q73" t="str">
        <f t="shared" si="13"/>
        <v/>
      </c>
      <c r="R73" s="44" t="s">
        <v>719</v>
      </c>
      <c r="S73" t="str">
        <f t="shared" si="14"/>
        <v/>
      </c>
      <c r="T73" t="str">
        <f t="shared" si="15"/>
        <v/>
      </c>
      <c r="U73" t="str">
        <f t="shared" si="16"/>
        <v/>
      </c>
      <c r="V73" s="57" t="e">
        <f>MATCH(G73,options!$D$1:$D$20,0)</f>
        <v>#N/A</v>
      </c>
    </row>
    <row r="74" spans="5:22" ht="14"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9"/>
        <v/>
      </c>
      <c r="N74" s="55" t="str">
        <f t="shared" si="10"/>
        <v/>
      </c>
      <c r="O74" s="56" t="str">
        <f t="shared" si="11"/>
        <v/>
      </c>
      <c r="P74" t="str">
        <f t="shared" si="12"/>
        <v/>
      </c>
      <c r="Q74" t="str">
        <f t="shared" si="13"/>
        <v/>
      </c>
      <c r="R74" s="44" t="s">
        <v>720</v>
      </c>
      <c r="S74" t="str">
        <f t="shared" si="14"/>
        <v/>
      </c>
      <c r="T74" t="str">
        <f t="shared" si="15"/>
        <v/>
      </c>
      <c r="U74" t="str">
        <f t="shared" si="16"/>
        <v/>
      </c>
      <c r="V74" s="57" t="e">
        <f>MATCH(G74,options!$D$1:$D$20,0)</f>
        <v>#N/A</v>
      </c>
    </row>
    <row r="75" spans="5:22" ht="14"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9"/>
        <v/>
      </c>
      <c r="N75" s="55" t="str">
        <f t="shared" si="10"/>
        <v/>
      </c>
      <c r="O75" s="56" t="str">
        <f t="shared" si="11"/>
        <v/>
      </c>
      <c r="P75" t="str">
        <f t="shared" si="12"/>
        <v/>
      </c>
      <c r="Q75" t="str">
        <f t="shared" si="13"/>
        <v/>
      </c>
      <c r="R75" s="44" t="s">
        <v>721</v>
      </c>
      <c r="S75" t="str">
        <f t="shared" si="14"/>
        <v/>
      </c>
      <c r="T75" t="str">
        <f t="shared" si="15"/>
        <v/>
      </c>
      <c r="U75" t="str">
        <f t="shared" si="1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9"/>
        <v/>
      </c>
      <c r="N76" s="55" t="str">
        <f t="shared" si="10"/>
        <v/>
      </c>
      <c r="O76" s="56" t="str">
        <f t="shared" si="11"/>
        <v/>
      </c>
      <c r="P76" t="str">
        <f t="shared" si="12"/>
        <v/>
      </c>
      <c r="Q76" t="str">
        <f t="shared" si="13"/>
        <v/>
      </c>
      <c r="R76" s="44"/>
      <c r="S76" t="str">
        <f t="shared" si="14"/>
        <v/>
      </c>
      <c r="T76" t="str">
        <f t="shared" si="15"/>
        <v/>
      </c>
      <c r="U76" t="str">
        <f t="shared" si="16"/>
        <v/>
      </c>
      <c r="V76" s="57" t="e">
        <f>MATCH(G76,options!$D$1:$D$20,0)</f>
        <v>#N/A</v>
      </c>
    </row>
    <row r="77" spans="5:22" ht="14"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9"/>
        <v/>
      </c>
      <c r="N77" s="55" t="str">
        <f t="shared" si="10"/>
        <v/>
      </c>
      <c r="O77" s="56" t="str">
        <f t="shared" si="11"/>
        <v/>
      </c>
      <c r="P77" t="str">
        <f t="shared" si="12"/>
        <v/>
      </c>
      <c r="Q77" t="str">
        <f t="shared" si="13"/>
        <v/>
      </c>
      <c r="R77" s="44" t="s">
        <v>722</v>
      </c>
      <c r="S77" t="str">
        <f t="shared" si="14"/>
        <v/>
      </c>
      <c r="T77" t="str">
        <f t="shared" si="15"/>
        <v/>
      </c>
      <c r="U77" t="str">
        <f t="shared" si="16"/>
        <v/>
      </c>
      <c r="V77" s="57" t="e">
        <f>MATCH(G77,options!$D$1:$D$20,0)</f>
        <v>#N/A</v>
      </c>
    </row>
    <row r="78" spans="5:22" ht="14"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9"/>
        <v/>
      </c>
      <c r="N78" s="55" t="str">
        <f t="shared" si="10"/>
        <v/>
      </c>
      <c r="O78" s="56" t="str">
        <f t="shared" si="11"/>
        <v/>
      </c>
      <c r="P78" t="str">
        <f t="shared" si="12"/>
        <v/>
      </c>
      <c r="Q78" t="str">
        <f t="shared" si="13"/>
        <v/>
      </c>
      <c r="R78" s="44" t="s">
        <v>723</v>
      </c>
      <c r="S78" t="str">
        <f t="shared" si="14"/>
        <v/>
      </c>
      <c r="T78" t="str">
        <f t="shared" si="15"/>
        <v/>
      </c>
      <c r="U78" t="str">
        <f t="shared" si="16"/>
        <v/>
      </c>
      <c r="V78" s="57" t="e">
        <f>MATCH(G78,options!$D$1:$D$20,0)</f>
        <v>#N/A</v>
      </c>
    </row>
    <row r="79" spans="5:22" ht="14"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9"/>
        <v/>
      </c>
      <c r="N79" s="55" t="str">
        <f t="shared" si="10"/>
        <v/>
      </c>
      <c r="O79" s="56" t="str">
        <f t="shared" si="11"/>
        <v/>
      </c>
      <c r="P79" t="str">
        <f t="shared" si="12"/>
        <v/>
      </c>
      <c r="Q79" t="str">
        <f t="shared" si="13"/>
        <v/>
      </c>
      <c r="R79" s="44" t="s">
        <v>724</v>
      </c>
      <c r="S79" t="str">
        <f t="shared" si="14"/>
        <v/>
      </c>
      <c r="T79" t="str">
        <f t="shared" si="15"/>
        <v/>
      </c>
      <c r="U79" t="str">
        <f t="shared" si="16"/>
        <v/>
      </c>
      <c r="V79" s="57" t="e">
        <f>MATCH(G79,options!$D$1:$D$20,0)</f>
        <v>#N/A</v>
      </c>
    </row>
    <row r="80" spans="5:22" ht="28"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9"/>
        <v/>
      </c>
      <c r="N80" s="55" t="str">
        <f t="shared" si="10"/>
        <v/>
      </c>
      <c r="O80" s="56" t="str">
        <f t="shared" si="11"/>
        <v/>
      </c>
      <c r="P80" t="str">
        <f t="shared" si="12"/>
        <v/>
      </c>
      <c r="Q80" t="str">
        <f t="shared" si="13"/>
        <v/>
      </c>
      <c r="R80" s="44" t="s">
        <v>742</v>
      </c>
      <c r="S80" t="str">
        <f t="shared" si="14"/>
        <v/>
      </c>
      <c r="T80" t="str">
        <f t="shared" si="15"/>
        <v/>
      </c>
      <c r="U80" t="str">
        <f t="shared" si="16"/>
        <v/>
      </c>
      <c r="V80" s="57" t="e">
        <f>MATCH(G80,options!$D$1:$D$20,0)</f>
        <v>#N/A</v>
      </c>
    </row>
    <row r="81" spans="5:22" ht="14"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9"/>
        <v/>
      </c>
      <c r="N81" s="55" t="str">
        <f t="shared" si="10"/>
        <v/>
      </c>
      <c r="O81" s="56" t="str">
        <f t="shared" si="11"/>
        <v/>
      </c>
      <c r="P81" t="str">
        <f t="shared" si="12"/>
        <v/>
      </c>
      <c r="Q81" t="str">
        <f t="shared" si="13"/>
        <v/>
      </c>
      <c r="R81" s="44" t="s">
        <v>725</v>
      </c>
      <c r="S81" t="str">
        <f t="shared" si="14"/>
        <v/>
      </c>
      <c r="T81" t="str">
        <f t="shared" si="15"/>
        <v/>
      </c>
      <c r="U81" t="str">
        <f t="shared" si="16"/>
        <v/>
      </c>
      <c r="V81" s="57" t="e">
        <f>MATCH(G81,options!$D$1:$D$20,0)</f>
        <v>#N/A</v>
      </c>
    </row>
    <row r="82" spans="5:22" ht="28"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9"/>
        <v/>
      </c>
      <c r="N82" s="55" t="str">
        <f t="shared" si="10"/>
        <v/>
      </c>
      <c r="O82" s="56" t="str">
        <f t="shared" si="11"/>
        <v/>
      </c>
      <c r="P82" t="str">
        <f t="shared" si="12"/>
        <v/>
      </c>
      <c r="Q82" t="str">
        <f t="shared" si="13"/>
        <v/>
      </c>
      <c r="R82" s="44" t="s">
        <v>743</v>
      </c>
      <c r="S82" t="str">
        <f t="shared" si="14"/>
        <v/>
      </c>
      <c r="T82" t="str">
        <f t="shared" si="15"/>
        <v/>
      </c>
      <c r="U82" t="str">
        <f t="shared" si="1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9"/>
        <v/>
      </c>
      <c r="N83" s="55" t="str">
        <f t="shared" si="10"/>
        <v/>
      </c>
      <c r="O83" s="56" t="str">
        <f t="shared" si="11"/>
        <v/>
      </c>
      <c r="P83" t="str">
        <f t="shared" si="12"/>
        <v/>
      </c>
      <c r="Q83" t="str">
        <f t="shared" si="13"/>
        <v/>
      </c>
      <c r="R83" t="str">
        <f t="shared" ref="R83:R103" si="17">IF(ISBLANK(K83),"",IF(L83, "https://raw.githubusercontent.com/PatrickVibild/TellusAmazonPictures/master/pictures/"&amp;K83&amp;"/6.jpg", ""))</f>
        <v/>
      </c>
      <c r="S83" t="str">
        <f t="shared" si="14"/>
        <v/>
      </c>
      <c r="T83" t="str">
        <f t="shared" si="15"/>
        <v/>
      </c>
      <c r="U83" t="str">
        <f t="shared" si="1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9"/>
        <v/>
      </c>
      <c r="N84" s="55" t="str">
        <f t="shared" si="10"/>
        <v/>
      </c>
      <c r="O84" s="56" t="str">
        <f t="shared" si="11"/>
        <v/>
      </c>
      <c r="P84" t="str">
        <f t="shared" si="12"/>
        <v/>
      </c>
      <c r="Q84" t="str">
        <f t="shared" si="13"/>
        <v/>
      </c>
      <c r="R84" t="str">
        <f t="shared" si="17"/>
        <v/>
      </c>
      <c r="S84" t="str">
        <f t="shared" si="14"/>
        <v/>
      </c>
      <c r="T84" t="str">
        <f t="shared" si="15"/>
        <v/>
      </c>
      <c r="U84" t="str">
        <f t="shared" si="1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9"/>
        <v/>
      </c>
      <c r="N85" s="55" t="str">
        <f t="shared" si="10"/>
        <v/>
      </c>
      <c r="O85" s="56" t="str">
        <f t="shared" si="11"/>
        <v/>
      </c>
      <c r="P85" t="str">
        <f t="shared" si="12"/>
        <v/>
      </c>
      <c r="Q85" t="str">
        <f t="shared" si="13"/>
        <v/>
      </c>
      <c r="R85" t="str">
        <f t="shared" si="17"/>
        <v/>
      </c>
      <c r="S85" t="str">
        <f t="shared" si="14"/>
        <v/>
      </c>
      <c r="T85" t="str">
        <f t="shared" si="15"/>
        <v/>
      </c>
      <c r="U85" t="str">
        <f t="shared" si="1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9"/>
        <v/>
      </c>
      <c r="N86" s="55" t="str">
        <f t="shared" si="10"/>
        <v/>
      </c>
      <c r="O86" s="56" t="str">
        <f t="shared" si="11"/>
        <v/>
      </c>
      <c r="P86" t="str">
        <f t="shared" si="12"/>
        <v/>
      </c>
      <c r="Q86" t="str">
        <f t="shared" si="13"/>
        <v/>
      </c>
      <c r="R86" t="str">
        <f t="shared" si="17"/>
        <v/>
      </c>
      <c r="S86" t="str">
        <f t="shared" si="14"/>
        <v/>
      </c>
      <c r="T86" t="str">
        <f t="shared" si="15"/>
        <v/>
      </c>
      <c r="U86" t="str">
        <f t="shared" si="1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9"/>
        <v/>
      </c>
      <c r="N87" s="55" t="str">
        <f t="shared" si="10"/>
        <v/>
      </c>
      <c r="O87" s="56" t="str">
        <f t="shared" si="11"/>
        <v/>
      </c>
      <c r="P87" t="str">
        <f t="shared" si="12"/>
        <v/>
      </c>
      <c r="Q87" t="str">
        <f t="shared" si="13"/>
        <v/>
      </c>
      <c r="R87" t="str">
        <f t="shared" si="17"/>
        <v/>
      </c>
      <c r="S87" t="str">
        <f t="shared" si="14"/>
        <v/>
      </c>
      <c r="T87" t="str">
        <f t="shared" si="15"/>
        <v/>
      </c>
      <c r="U87" t="str">
        <f t="shared" si="1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9"/>
        <v/>
      </c>
      <c r="N88" s="55" t="str">
        <f t="shared" si="10"/>
        <v/>
      </c>
      <c r="O88" s="56" t="str">
        <f t="shared" si="11"/>
        <v/>
      </c>
      <c r="P88" t="str">
        <f t="shared" si="12"/>
        <v/>
      </c>
      <c r="Q88" t="str">
        <f t="shared" si="13"/>
        <v/>
      </c>
      <c r="R88" t="str">
        <f t="shared" si="17"/>
        <v/>
      </c>
      <c r="S88" t="str">
        <f t="shared" si="14"/>
        <v/>
      </c>
      <c r="T88" t="str">
        <f t="shared" si="15"/>
        <v/>
      </c>
      <c r="U88" t="str">
        <f t="shared" si="1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9"/>
        <v/>
      </c>
      <c r="N89" s="55" t="str">
        <f t="shared" si="10"/>
        <v/>
      </c>
      <c r="O89" s="56" t="str">
        <f t="shared" si="11"/>
        <v/>
      </c>
      <c r="P89" t="str">
        <f t="shared" si="12"/>
        <v/>
      </c>
      <c r="Q89" t="str">
        <f t="shared" si="13"/>
        <v/>
      </c>
      <c r="R89" t="str">
        <f t="shared" si="17"/>
        <v/>
      </c>
      <c r="S89" t="str">
        <f t="shared" si="14"/>
        <v/>
      </c>
      <c r="T89" t="str">
        <f t="shared" si="15"/>
        <v/>
      </c>
      <c r="U89" t="str">
        <f t="shared" si="1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9"/>
        <v/>
      </c>
      <c r="N90" s="55" t="str">
        <f t="shared" si="10"/>
        <v/>
      </c>
      <c r="O90" s="56" t="str">
        <f t="shared" si="11"/>
        <v/>
      </c>
      <c r="P90" t="str">
        <f t="shared" si="12"/>
        <v/>
      </c>
      <c r="Q90" t="str">
        <f t="shared" si="13"/>
        <v/>
      </c>
      <c r="R90" t="str">
        <f t="shared" si="17"/>
        <v/>
      </c>
      <c r="S90" t="str">
        <f t="shared" si="14"/>
        <v/>
      </c>
      <c r="T90" t="str">
        <f t="shared" si="15"/>
        <v/>
      </c>
      <c r="U90" t="str">
        <f t="shared" si="1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9"/>
        <v/>
      </c>
      <c r="N91" s="55" t="str">
        <f t="shared" si="10"/>
        <v/>
      </c>
      <c r="O91" s="56" t="str">
        <f t="shared" si="11"/>
        <v/>
      </c>
      <c r="P91" t="str">
        <f t="shared" si="12"/>
        <v/>
      </c>
      <c r="Q91" t="str">
        <f t="shared" si="13"/>
        <v/>
      </c>
      <c r="R91" t="str">
        <f t="shared" si="17"/>
        <v/>
      </c>
      <c r="S91" t="str">
        <f t="shared" si="14"/>
        <v/>
      </c>
      <c r="T91" t="str">
        <f t="shared" si="15"/>
        <v/>
      </c>
      <c r="U91" t="str">
        <f t="shared" si="1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9"/>
        <v/>
      </c>
      <c r="N92" s="55" t="str">
        <f t="shared" si="10"/>
        <v/>
      </c>
      <c r="O92" s="56" t="str">
        <f t="shared" si="11"/>
        <v/>
      </c>
      <c r="P92" t="str">
        <f t="shared" si="12"/>
        <v/>
      </c>
      <c r="Q92" t="str">
        <f t="shared" si="13"/>
        <v/>
      </c>
      <c r="R92" t="str">
        <f t="shared" si="17"/>
        <v/>
      </c>
      <c r="S92" t="str">
        <f t="shared" si="14"/>
        <v/>
      </c>
      <c r="T92" t="str">
        <f t="shared" si="15"/>
        <v/>
      </c>
      <c r="U92" t="str">
        <f t="shared" si="1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9"/>
        <v/>
      </c>
      <c r="N93" s="55" t="str">
        <f t="shared" si="10"/>
        <v/>
      </c>
      <c r="O93" s="56" t="str">
        <f t="shared" si="11"/>
        <v/>
      </c>
      <c r="P93" t="str">
        <f t="shared" si="12"/>
        <v/>
      </c>
      <c r="Q93" t="str">
        <f t="shared" si="13"/>
        <v/>
      </c>
      <c r="R93" t="str">
        <f t="shared" si="17"/>
        <v/>
      </c>
      <c r="S93" t="str">
        <f t="shared" si="14"/>
        <v/>
      </c>
      <c r="T93" t="str">
        <f t="shared" si="15"/>
        <v/>
      </c>
      <c r="U93" t="str">
        <f t="shared" si="1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9"/>
        <v/>
      </c>
      <c r="N94" s="55" t="str">
        <f t="shared" si="10"/>
        <v/>
      </c>
      <c r="O94" s="56" t="str">
        <f t="shared" si="11"/>
        <v/>
      </c>
      <c r="P94" t="str">
        <f t="shared" si="12"/>
        <v/>
      </c>
      <c r="Q94" t="str">
        <f t="shared" si="13"/>
        <v/>
      </c>
      <c r="R94" t="str">
        <f t="shared" si="17"/>
        <v/>
      </c>
      <c r="S94" t="str">
        <f t="shared" si="14"/>
        <v/>
      </c>
      <c r="T94" t="str">
        <f t="shared" si="15"/>
        <v/>
      </c>
      <c r="U94" t="str">
        <f t="shared" si="1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9"/>
        <v/>
      </c>
      <c r="N95" s="55" t="str">
        <f t="shared" si="10"/>
        <v/>
      </c>
      <c r="O95" s="56" t="str">
        <f t="shared" si="11"/>
        <v/>
      </c>
      <c r="P95" t="str">
        <f t="shared" si="12"/>
        <v/>
      </c>
      <c r="Q95" t="str">
        <f t="shared" si="13"/>
        <v/>
      </c>
      <c r="R95" t="str">
        <f t="shared" si="17"/>
        <v/>
      </c>
      <c r="S95" t="str">
        <f t="shared" si="14"/>
        <v/>
      </c>
      <c r="T95" t="str">
        <f t="shared" si="15"/>
        <v/>
      </c>
      <c r="U95" t="str">
        <f t="shared" si="1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9"/>
        <v/>
      </c>
      <c r="N96" s="55" t="str">
        <f t="shared" si="10"/>
        <v/>
      </c>
      <c r="O96" s="56" t="str">
        <f t="shared" si="11"/>
        <v/>
      </c>
      <c r="P96" t="str">
        <f t="shared" si="12"/>
        <v/>
      </c>
      <c r="Q96" t="str">
        <f t="shared" si="13"/>
        <v/>
      </c>
      <c r="R96" t="str">
        <f t="shared" si="17"/>
        <v/>
      </c>
      <c r="S96" t="str">
        <f t="shared" si="14"/>
        <v/>
      </c>
      <c r="T96" t="str">
        <f t="shared" si="15"/>
        <v/>
      </c>
      <c r="U96" t="str">
        <f t="shared" si="1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9"/>
        <v/>
      </c>
      <c r="N97" s="55" t="str">
        <f t="shared" si="10"/>
        <v/>
      </c>
      <c r="O97" s="56" t="str">
        <f t="shared" si="11"/>
        <v/>
      </c>
      <c r="P97" t="str">
        <f t="shared" si="12"/>
        <v/>
      </c>
      <c r="Q97" t="str">
        <f t="shared" si="13"/>
        <v/>
      </c>
      <c r="R97" t="str">
        <f t="shared" si="17"/>
        <v/>
      </c>
      <c r="S97" t="str">
        <f t="shared" si="14"/>
        <v/>
      </c>
      <c r="T97" t="str">
        <f t="shared" si="15"/>
        <v/>
      </c>
      <c r="U97" t="str">
        <f t="shared" si="1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9"/>
        <v/>
      </c>
      <c r="N98" s="55" t="str">
        <f t="shared" si="10"/>
        <v/>
      </c>
      <c r="O98" s="56" t="str">
        <f t="shared" si="11"/>
        <v/>
      </c>
      <c r="P98" t="str">
        <f t="shared" si="12"/>
        <v/>
      </c>
      <c r="Q98" t="str">
        <f t="shared" si="13"/>
        <v/>
      </c>
      <c r="R98" t="str">
        <f t="shared" si="17"/>
        <v/>
      </c>
      <c r="S98" t="str">
        <f t="shared" si="14"/>
        <v/>
      </c>
      <c r="T98" t="str">
        <f t="shared" si="15"/>
        <v/>
      </c>
      <c r="U98" t="str">
        <f t="shared" si="1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9"/>
        <v/>
      </c>
      <c r="N99" s="55" t="str">
        <f t="shared" si="10"/>
        <v/>
      </c>
      <c r="O99" s="56" t="str">
        <f t="shared" si="11"/>
        <v/>
      </c>
      <c r="P99" t="str">
        <f t="shared" si="12"/>
        <v/>
      </c>
      <c r="Q99" t="str">
        <f t="shared" si="13"/>
        <v/>
      </c>
      <c r="R99" t="str">
        <f t="shared" si="17"/>
        <v/>
      </c>
      <c r="S99" t="str">
        <f t="shared" si="14"/>
        <v/>
      </c>
      <c r="T99" t="str">
        <f t="shared" si="15"/>
        <v/>
      </c>
      <c r="U99" t="str">
        <f t="shared" si="1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18">IF(ISBLANK(K100),"",IF(L100, "https://raw.githubusercontent.com/PatrickVibild/TellusAmazonPictures/master/pictures/"&amp;K100&amp;"/1.jpg","https://download.lenovo.com/Images/Parts/"&amp;K100&amp;"/"&amp;K100&amp;"_A.jpg"))</f>
        <v/>
      </c>
      <c r="N100" s="55" t="str">
        <f t="shared" si="10"/>
        <v/>
      </c>
      <c r="O100" s="56" t="str">
        <f t="shared" si="11"/>
        <v/>
      </c>
      <c r="P100" t="str">
        <f t="shared" si="12"/>
        <v/>
      </c>
      <c r="Q100" t="str">
        <f t="shared" si="13"/>
        <v/>
      </c>
      <c r="R100" t="str">
        <f t="shared" si="17"/>
        <v/>
      </c>
      <c r="S100" t="str">
        <f t="shared" si="14"/>
        <v/>
      </c>
      <c r="T100" t="str">
        <f t="shared" si="15"/>
        <v/>
      </c>
      <c r="U100" t="str">
        <f t="shared" si="1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18"/>
        <v/>
      </c>
      <c r="N101" s="55" t="str">
        <f t="shared" si="10"/>
        <v/>
      </c>
      <c r="O101" s="56" t="str">
        <f t="shared" si="11"/>
        <v/>
      </c>
      <c r="P101" t="str">
        <f t="shared" si="12"/>
        <v/>
      </c>
      <c r="Q101" t="str">
        <f t="shared" si="13"/>
        <v/>
      </c>
      <c r="R101" t="str">
        <f t="shared" si="17"/>
        <v/>
      </c>
      <c r="S101" t="str">
        <f t="shared" si="14"/>
        <v/>
      </c>
      <c r="T101" t="str">
        <f t="shared" si="15"/>
        <v/>
      </c>
      <c r="U101" t="str">
        <f t="shared" si="1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18"/>
        <v/>
      </c>
      <c r="N102" s="55" t="str">
        <f t="shared" si="10"/>
        <v/>
      </c>
      <c r="O102" s="56" t="str">
        <f t="shared" si="11"/>
        <v/>
      </c>
      <c r="P102" t="str">
        <f t="shared" si="12"/>
        <v/>
      </c>
      <c r="Q102" t="str">
        <f t="shared" si="13"/>
        <v/>
      </c>
      <c r="R102" t="str">
        <f t="shared" si="17"/>
        <v/>
      </c>
      <c r="S102" t="str">
        <f t="shared" si="14"/>
        <v/>
      </c>
      <c r="T102" t="str">
        <f t="shared" si="15"/>
        <v/>
      </c>
      <c r="U102" t="str">
        <f t="shared" si="1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18"/>
        <v/>
      </c>
      <c r="N103" s="55" t="str">
        <f t="shared" si="10"/>
        <v/>
      </c>
      <c r="O103" s="56" t="str">
        <f t="shared" si="11"/>
        <v/>
      </c>
      <c r="P103" t="str">
        <f t="shared" si="12"/>
        <v/>
      </c>
      <c r="Q103" t="str">
        <f t="shared" si="13"/>
        <v/>
      </c>
      <c r="R103" t="str">
        <f t="shared" si="17"/>
        <v/>
      </c>
      <c r="S103" t="str">
        <f t="shared" si="14"/>
        <v/>
      </c>
      <c r="T103" t="str">
        <f t="shared" si="15"/>
        <v/>
      </c>
      <c r="U103" t="str">
        <f t="shared" si="1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2022-11-14T07:40:47Z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