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<sst xmlns="http://schemas.openxmlformats.org/spreadsheetml/2006/main" count="787" uniqueCount="638">
  <si>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</si>
  <si>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</si>
  <si>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</si>
  <si>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</si>
  <si>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</si>
  <si>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</si>
  <si>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</si>
  <si>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</si>
  <si>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</si>
  <si>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</si>
  <si>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</si>
  <si>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</si>
  <si>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</si>
  <si>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</si>
  <si>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</si>
  <si>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</si>
  <si>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</si>
  <si>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</si>
  <si>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</si>
  <si>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</si>
  <si>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</si>
  <si>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</si>
  <si>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</si>
  <si>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</si>
  <si>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</si>
  <si>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</si>
  <si>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</si>
  <si>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</si>
  <si>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</si>
  <si>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</si>
  <si>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</si>
  <si>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</si>
  <si>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</si>
  <si>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</si>
  <si>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</si>
  <si>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</si>
  <si>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</si>
  <si>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</si>
  <si>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</si>
  <si>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</si>
  <si>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</si>
  <si>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</si>
  <si>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</si>
  <si>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</si>
  <si>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</si>
  <si>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</si>
  <si>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</si>
  <si>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</si>
  <si>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</si>
  <si>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</si>
  <si>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</si>
  <si>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</si>
  <si>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</si>
  <si>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</si>
  <si>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</si>
  <si>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</si>
  <si>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</si>
  <si>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</si>
  <si>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</si>
  <si>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</si>
  <si>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</si>
  <si>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</si>
  <si>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</si>
  <si>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</si>
  <si>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</si>
  <si>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</si>
  <si>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</si>
  <si>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</si>
  <si>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</si>
  <si>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</si>
  <si>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</si>
  <si>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</si>
  <si>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</si>
  <si>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</si>
  <si>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</si>
  <si>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</si>
  <si>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</si>
  <si>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</si>
  <si>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</si>
  <si>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</si>
  <si>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</si>
  <si>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</si>
  <si>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</si>
  <si>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</si>
  <si>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</si>
  <si>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</si>
  <si>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</si>
  <si>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</si>
  <si>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</si>
  <si>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</si>
  <si>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</si>
  <si>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</si>
  <si>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</si>
  <si>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</si>
  <si>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</si>
  <si>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</si>
  <si>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</si>
  <si>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</si>
  <si>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</si>
  <si>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</si>
  <si>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</si>
  <si>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</si>
  <si>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</si>
  <si>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</si>
  <si>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</si>
  <si>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</si>
  <si>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</si>
  <si>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</si>
  <si>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</si>
  <si>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</si>
  <si>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</si>
  <si>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</si>
  <si>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</si>
  <si>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</si>
  <si>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</si>
  <si>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</si>
  <si>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</si>
  <si>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</si>
  <si>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</si>
  <si>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</si>
  <si>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</si>
  <si>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</si>
  <si>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</si>
  <si>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</si>
  <si>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</si>
  <si>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</si>
  <si>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</si>
  <si>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</si>
  <si>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</si>
  <si>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</si>
  <si>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</si>
  <si>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</si>
  <si>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</si>
  <si>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</si>
  <si>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</si>
  <si>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</si>
  <si>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</si>
  <si>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</si>
  <si>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</si>
  <si>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</si>
  <si>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</si>
  <si>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</si>
  <si>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</si>
  <si>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</si>
  <si>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</si>
  <si>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</si>
  <si>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</si>
  <si>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</si>
  <si>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</si>
  <si>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</si>
  <si>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</si>
  <si>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</si>
  <si>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</si>
  <si>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</si>
  <si>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</si>
  <si>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</si>
  <si>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</si>
  <si>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</si>
  <si>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</si>
  <si>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</si>
  <si>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</si>
  <si>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</si>
  <si>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</si>
  <si>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</si>
  <si>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</si>
  <si>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</si>
  <si>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</si>
  <si>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</si>
  <si>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</si>
  <si>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</si>
  <si>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</si>
  <si>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</si>
  <si>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</si>
  <si>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</si>
  <si>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</si>
  <si>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</si>
  <si>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</si>
  <si>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</si>
  <si>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</si>
  <si>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</si>
  <si>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</si>
  <si>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</si>
  <si>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</si>
  <si>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</si>
  <si>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</si>
  <si>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</si>
  <si>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</si>
  <si>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</si>
  <si>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</si>
  <si>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</si>
  <si>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</si>
  <si>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</si>
  <si>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</si>
  <si>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</si>
  <si>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</si>
  <si>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</si>
  <si>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</si>
  <si>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</si>
  <si>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</si>
  <si>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</si>
  <si>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</si>
  <si>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</si>
  <si>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</si>
  <si>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</si>
  <si>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</si>
  <si>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</si>
  <si>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</si>
  <si>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</si>
  <si>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</si>
  <si>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</si>
  <si>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</si>
  <si>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</si>
  <si>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</si>
  <si>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</si>
  <si>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</si>
  <si>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</si>
  <si>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</si>
  <si>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</si>
  <si>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</si>
  <si>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</si>
  <si>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</si>
  <si>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</si>
  <si>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</si>
  <si>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</si>
  <si>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</si>
  <si>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</si>
  <si>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</si>
  <si>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</si>
  <si>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</si>
  <si>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</si>
  <si>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</si>
  <si>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</si>
  <si>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</si>
  <si>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</si>
  <si>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</si>
  <si>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</si>
  <si>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</si>
  <si>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</si>
  <si>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</si>
  <si>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</si>
  <si>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</si>
  <si>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</si>
  <si>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</si>
  <si>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</si>
  <si>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</si>
  <si>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</si>
  <si>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</si>
  <si>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</si>
  <si>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</si>
  <si>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</si>
  <si>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</si>
  <si>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</si>
  <si>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</si>
  <si>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</si>
  <si>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</si>
  <si>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</si>
  <si>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</si>
  <si>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</si>
  <si>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</si>
  <si>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</si>
  <si>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</si>
  <si>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</si>
  <si>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</si>
  <si>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</si>
  <si>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</si>
  <si>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</si>
  <si>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</si>
  <si>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</si>
  <si>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</si>
  <si>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</si>
  <si>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</si>
  <si>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</si>
  <si>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</si>
  <si>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</si>
  <si>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</si>
  <si>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</si>
  <si>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</si>
  <si>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</si>
  <si>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</si>
  <si>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</si>
  <si>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</si>
  <si>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</si>
  <si>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</si>
  <si>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</si>
  <si>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</si>
  <si>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</si>
  <si>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</si>
  <si>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</si>
  <si>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</si>
  <si>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</si>
  <si>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</si>
  <si>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</si>
  <si>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</si>
  <si>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</si>
  <si>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</si>
  <si>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</si>
  <si>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</si>
  <si>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</si>
  <si>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</si>
  <si>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</si>
  <si>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</si>
  <si>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</si>
  <si>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</si>
  <si>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</si>
  <si>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</si>
  <si>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</si>
  <si>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</si>
  <si>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</si>
  <si>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</si>
  <si>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</si>
  <si>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</si>
  <si>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</si>
  <si>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</si>
  <si>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</si>
  <si>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</si>
  <si>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</si>
  <si>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</si>
  <si>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</si>
  <si>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</si>
  <si>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</si>
  <si>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</si>
  <si>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</si>
  <si>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</si>
  <si>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</si>
  <si>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</si>
  <si>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</si>
  <si>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</si>
  <si>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</si>
  <si>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</si>
  <si>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</si>
  <si>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</si>
  <si>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</si>
  <si>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</si>
  <si>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</si>
  <si>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</si>
  <si>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</si>
  <si>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</si>
  <si>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</si>
  <si>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</si>
  <si>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</si>
  <si>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</si>
  <si>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</si>
  <si>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</si>
  <si>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</si>
  <si>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</si>
  <si>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</si>
  <si>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</si>
  <si>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</si>
  <si>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</si>
  <si>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</si>
  <si>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</si>
  <si>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</si>
  <si>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</si>
  <si>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</si>
  <si>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X230s X240 X240S X240I X250 X260 X270</t>
  </si>
  <si>
    <t xml:space="preserve">EAN-13</t>
  </si>
  <si>
    <t xml:space="preserve">SKU</t>
  </si>
  <si>
    <t xml:space="preserve">Language</t>
  </si>
  <si>
    <t xml:space="preserve">Translated Language</t>
  </si>
  <si>
    <t xml:space="preserve">Reprinted</t>
  </si>
  <si>
    <t xml:space="preserve">Backlit</t>
  </si>
  <si>
    <t xml:space="preserve">Part Nr</t>
  </si>
  <si>
    <t xml:space="preserve">Picture 1 url</t>
  </si>
  <si>
    <t xml:space="preserve">Picture 2 url</t>
  </si>
  <si>
    <t xml:space="preserve">Picture 3 url</t>
  </si>
  <si>
    <t xml:space="preserve">language index</t>
  </si>
  <si>
    <t xml:space="preserve">Price – Backlit</t>
  </si>
  <si>
    <t xml:space="preserve">Lenovo X240 Regular - DE</t>
  </si>
  <si>
    <t xml:space="preserve">German</t>
  </si>
  <si>
    <t xml:space="preserve">04Y0950</t>
  </si>
  <si>
    <t xml:space="preserve">Price – NON-Backlit</t>
  </si>
  <si>
    <t xml:space="preserve">Lenovo X240 Regular - FR</t>
  </si>
  <si>
    <t xml:space="preserve">French</t>
  </si>
  <si>
    <t xml:space="preserve">04Y0902</t>
  </si>
  <si>
    <t xml:space="preserve">Packing size</t>
  </si>
  <si>
    <t xml:space="preserve">Small</t>
  </si>
  <si>
    <t xml:space="preserve">Lenovo X240 Regular - IT</t>
  </si>
  <si>
    <t xml:space="preserve">Italian</t>
  </si>
  <si>
    <t xml:space="preserve">04Y0917</t>
  </si>
  <si>
    <t xml:space="preserve">T410 T410i T510 T510i W510 X220 X220i T420 T420i T520 T520i W520</t>
  </si>
  <si>
    <t xml:space="preserve">Package height (CM)</t>
  </si>
  <si>
    <t xml:space="preserve">Lenovo X240 Regular - ES</t>
  </si>
  <si>
    <t xml:space="preserve">Spanish</t>
  </si>
  <si>
    <t xml:space="preserve">04Y0910</t>
  </si>
  <si>
    <t xml:space="preserve">Package width (CM)</t>
  </si>
  <si>
    <t xml:space="preserve">Lenovo X240 Regular - UK</t>
  </si>
  <si>
    <t xml:space="preserve">UK</t>
  </si>
  <si>
    <t xml:space="preserve">04Y0929</t>
  </si>
  <si>
    <t xml:space="preserve">Package length (CM)</t>
  </si>
  <si>
    <t xml:space="preserve">Lenovo X240 Regular - NOR</t>
  </si>
  <si>
    <t xml:space="preserve">Scandinavian – Nordic</t>
  </si>
  <si>
    <t xml:space="preserve">01AX351</t>
  </si>
  <si>
    <t xml:space="preserve">Origin of Product</t>
  </si>
  <si>
    <t xml:space="preserve">Lenovo X240 Regular - BE</t>
  </si>
  <si>
    <t xml:space="preserve">Belgian</t>
  </si>
  <si>
    <t xml:space="preserve">04Y0906</t>
  </si>
  <si>
    <t xml:space="preserve">Package weight (GR)</t>
  </si>
  <si>
    <t xml:space="preserve">Lenovo X240 Regular - BG</t>
  </si>
  <si>
    <t xml:space="preserve">Bulgarian</t>
  </si>
  <si>
    <t xml:space="preserve">04Y0907</t>
  </si>
  <si>
    <t xml:space="preserve">Lenovo X240 Regular - CZ</t>
  </si>
  <si>
    <t xml:space="preserve">Czech</t>
  </si>
  <si>
    <t xml:space="preserve">04Y0908</t>
  </si>
  <si>
    <t xml:space="preserve">Parent sku</t>
  </si>
  <si>
    <t xml:space="preserve">Lenovo X240 parent</t>
  </si>
  <si>
    <t xml:space="preserve">Lenovo X240 Regular - DK</t>
  </si>
  <si>
    <t xml:space="preserve">Danish</t>
  </si>
  <si>
    <t xml:space="preserve">04Y0947</t>
  </si>
  <si>
    <t xml:space="preserve">Parent EAN</t>
  </si>
  <si>
    <t xml:space="preserve">Lenovo X240 Regular - HU</t>
  </si>
  <si>
    <t xml:space="preserve">Hungarian</t>
  </si>
  <si>
    <t xml:space="preserve">04Y0915</t>
  </si>
  <si>
    <t xml:space="preserve">Lenovo X240 Regular - NL</t>
  </si>
  <si>
    <t xml:space="preserve">Dutch</t>
  </si>
  <si>
    <t xml:space="preserve">04Y0919</t>
  </si>
  <si>
    <t xml:space="preserve">Item_type</t>
  </si>
  <si>
    <t xml:space="preserve">laptop-computer-replacement-parts</t>
  </si>
  <si>
    <t xml:space="preserve">Lenovo X240 Regular - NO</t>
  </si>
  <si>
    <t xml:space="preserve">Norwegian</t>
  </si>
  <si>
    <t xml:space="preserve">04Y0920</t>
  </si>
  <si>
    <t xml:space="preserve">Lenovo X240 Regular - PL</t>
  </si>
  <si>
    <t xml:space="preserve">Polish</t>
  </si>
  <si>
    <t xml:space="preserve">04X0236</t>
  </si>
  <si>
    <t xml:space="preserve">Default quantity</t>
  </si>
  <si>
    <t xml:space="preserve">Lenovo X240 Regular - PT</t>
  </si>
  <si>
    <t xml:space="preserve">Portuguese</t>
  </si>
  <si>
    <t xml:space="preserve">04Y0960</t>
  </si>
  <si>
    <t xml:space="preserve">Lenovo X240 Regular - SE/FI</t>
  </si>
  <si>
    <t xml:space="preserve">Swedish – Finnish</t>
  </si>
  <si>
    <t xml:space="preserve">04Y0964</t>
  </si>
  <si>
    <t xml:space="preserve">Format</t>
  </si>
  <si>
    <t xml:space="preserve">Update</t>
  </si>
  <si>
    <t xml:space="preserve">Lenovo X240 Regular - CH</t>
  </si>
  <si>
    <t xml:space="preserve">Swiss</t>
  </si>
  <si>
    <t xml:space="preserve">04Y0927</t>
  </si>
  <si>
    <t xml:space="preserve">Lenovo X240 Regular - US INT</t>
  </si>
  <si>
    <t xml:space="preserve">US International</t>
  </si>
  <si>
    <t xml:space="preserve">04Y0930</t>
  </si>
  <si>
    <t xml:space="preserve">Lenovo X240 Regular - US</t>
  </si>
  <si>
    <t xml:space="preserve">US</t>
  </si>
  <si>
    <t xml:space="preserve">04Y0938</t>
  </si>
  <si>
    <t xml:space="preserve">Bullet Point 1:</t>
  </si>
  <si>
    <t xml:space="preserve">Lenovo X240 BL - DE</t>
  </si>
  <si>
    <t xml:space="preserve">04X0227</t>
  </si>
  <si>
    <t xml:space="preserve">Bullet Point 2:</t>
  </si>
  <si>
    <t xml:space="preserve">Lenovo X240 BL - FR</t>
  </si>
  <si>
    <t xml:space="preserve">04X0226</t>
  </si>
  <si>
    <t xml:space="preserve">Bullet Point 5:</t>
  </si>
  <si>
    <t xml:space="preserve">Lenovo X240 BL - IT</t>
  </si>
  <si>
    <t xml:space="preserve">04X0232</t>
  </si>
  <si>
    <t xml:space="preserve">Bullet Point 4:</t>
  </si>
  <si>
    <t xml:space="preserve">Lenovo X240 BL - ES</t>
  </si>
  <si>
    <t xml:space="preserve">04Y0948</t>
  </si>
  <si>
    <t xml:space="preserve">Lenovo X240 BL - UK</t>
  </si>
  <si>
    <t xml:space="preserve">04X0244</t>
  </si>
  <si>
    <t xml:space="preserve">Lenovo X240 BL - NOR</t>
  </si>
  <si>
    <t xml:space="preserve">01AX355</t>
  </si>
  <si>
    <t xml:space="preserve">Product Description</t>
  </si>
  <si>
    <t xml:space="preserve">Lenovo X240 BL - BE</t>
  </si>
  <si>
    <t xml:space="preserve">Lenovo X240 BL - BG</t>
  </si>
  <si>
    <t xml:space="preserve">04X0222</t>
  </si>
  <si>
    <t xml:space="preserve">Warranty Message</t>
  </si>
  <si>
    <t xml:space="preserve">Lenovo X240 BL - CZ</t>
  </si>
  <si>
    <t xml:space="preserve">01AV508</t>
  </si>
  <si>
    <t xml:space="preserve">Lenovo X240 BL - DK</t>
  </si>
  <si>
    <t xml:space="preserve">04X0224</t>
  </si>
  <si>
    <t xml:space="preserve">Original bullet 1:</t>
  </si>
  <si>
    <t xml:space="preserve">Lenovo X240 BL - HU</t>
  </si>
  <si>
    <t xml:space="preserve">04X0230</t>
  </si>
  <si>
    <t xml:space="preserve">Lenovo X240 BL - NL</t>
  </si>
  <si>
    <t xml:space="preserve">04X0196</t>
  </si>
  <si>
    <t xml:space="preserve">Lenovo X240 BL - NO</t>
  </si>
  <si>
    <t xml:space="preserve">language</t>
  </si>
  <si>
    <t xml:space="preserve">English</t>
  </si>
  <si>
    <t xml:space="preserve">Lenovo X240 BL - PL</t>
  </si>
  <si>
    <t xml:space="preserve">Marketplace</t>
  </si>
  <si>
    <t xml:space="preserve">Lenovo X240 BL - PT</t>
  </si>
  <si>
    <t xml:space="preserve">04X0237</t>
  </si>
  <si>
    <t xml:space="preserve">Lenovo X240 BL - SE/FI</t>
  </si>
  <si>
    <t xml:space="preserve">Lenovo X240 BL - CH</t>
  </si>
  <si>
    <t xml:space="preserve">04X0242</t>
  </si>
  <si>
    <t xml:space="preserve">Lenovo X240 BL - US INT</t>
  </si>
  <si>
    <t xml:space="preserve">04Y0968</t>
  </si>
  <si>
    <t xml:space="preserve">Lenovo X240 BL - US</t>
  </si>
  <si>
    <t xml:space="preserve">04X0177</t>
  </si>
  <si>
    <t xml:space="preserve">EU</t>
  </si>
  <si>
    <t xml:space="preserve">PartialUpdate</t>
  </si>
  <si>
    <t xml:space="preserve">Big</t>
  </si>
  <si>
    <t xml:space="preserve">Delete</t>
  </si>
  <si>
    <t xml:space="preserve">Russian</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</si>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</sst>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M9" activeCellId="0" sqref="M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X240 parent</v>
      </c>
      <c r="C4" s="29" t="s">
        <v>345</v>
      </c>
      <c r="D4" s="30" t="n">
        <f aca="false">Values!B14</f>
        <v>5714401240990</v>
      </c>
      <c r="E4" s="31" t="s">
        <v>346</v>
      </c>
      <c r="F4" s="28" t="str">
        <f aca="false">Values!B1 &amp; " " &amp; Values!B3</f>
        <v>Original Backlit Keyboard for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X240 Regular - DE</v>
      </c>
      <c r="C5" s="32" t="str">
        <f aca="false">IF(ISBLANK(Values!E4),"","TellusRem")</f>
        <v>TellusRem</v>
      </c>
      <c r="D5" s="30" t="n">
        <f aca="false">IF(ISBLANK(Values!E4),"",Values!E4)</f>
        <v>5714401242017</v>
      </c>
      <c r="E5" s="31" t="str">
        <f aca="false">IF(ISBLANK(Values!E4),"","EAN")</f>
        <v>EAN</v>
      </c>
      <c r="F5" s="28" t="str">
        <f aca="false">IF(ISBLANK(Values!E4),"",IF(Values!J4,Values!H4 &amp;" "&amp;  Values!$B$1 &amp; " " &amp;Values!$B$3,Values!G4 &amp;" "&amp;  Values!$B$2 &amp; " " &amp;Values!$B$3))</f>
        <v>German Original NON-Backlit Keyboard for Lenovo ThinkPad Compatible X230s X240 X240S X240I X250 X260 X270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X240 Regular - DE</v>
      </c>
      <c r="K5" s="28" t="n">
        <f aca="false">IF(ISBLANK(Values!E4),"",IF(Values!J4, Values!$B$4, Values!$B$5))</f>
        <v>33.9</v>
      </c>
      <c r="L5" s="39" t="n">
        <f aca="false">IF(ISBLANK(Values!E4),"",Values!$B$18)</f>
        <v>5</v>
      </c>
      <c r="M5" s="28" t="str">
        <f aca="false">IF(ISBLANK(Values!E4),"",Values!$M4)</f>
        <v>https://download.lenovo.com/Images/Parts/04Y0950/04Y0950_A.jpg</v>
      </c>
      <c r="N5" s="28" t="str">
        <f aca="false">IF(ISBLANK(Values!$F4),"",Values!N4)</f>
        <v>https://download.lenovo.com/Images/Parts/04Y0950/04Y0950_B.jpg</v>
      </c>
      <c r="O5" s="28" t="str">
        <f aca="false">IF(ISBLANK(Values!$F4),"",Values!O4)</f>
        <v>https://download.lenovo.com/Images/Parts/04Y0950/04Y0950_details.jpg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X240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X230s X240 X240S X240I X250 X260 X270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33.9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X240 Regular - FR</v>
      </c>
      <c r="C6" s="32" t="str">
        <f aca="false">IF(ISBLANK(Values!E5),"","TellusRem")</f>
        <v>TellusRem</v>
      </c>
      <c r="D6" s="30" t="n">
        <f aca="false">IF(ISBLANK(Values!E5),"",Values!E5)</f>
        <v>5714401242024</v>
      </c>
      <c r="E6" s="31" t="str">
        <f aca="false">IF(ISBLANK(Values!E5),"","EAN")</f>
        <v>EAN</v>
      </c>
      <c r="F6" s="28" t="str">
        <f aca="false">IF(ISBLANK(Values!E5),"",IF(Values!J5,Values!H5 &amp;" "&amp;  Values!$B$1 &amp; " " &amp;Values!$B$3,Values!G5 &amp;" "&amp;  Values!$B$2 &amp; " " &amp;Values!$B$3))</f>
        <v>French Original NON-Backlit Keyboard for Lenovo ThinkPad Compatible X230s X240 X240S X240I X250 X260 X270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X240 Regular - FR</v>
      </c>
      <c r="K6" s="28" t="n">
        <f aca="false">IF(ISBLANK(Values!E5),"",IF(Values!J5, Values!$B$4, Values!$B$5))</f>
        <v>33.9</v>
      </c>
      <c r="L6" s="39" t="n">
        <f aca="false">IF(ISBLANK(Values!E5),"",Values!$B$18)</f>
        <v>5</v>
      </c>
      <c r="M6" s="28" t="str">
        <f aca="false">IF(ISBLANK(Values!E5),"",Values!$M5)</f>
        <v>https://download.lenovo.com/Images/Parts/04Y0902/04Y0902_A.jpg</v>
      </c>
      <c r="N6" s="28" t="str">
        <f aca="false">IF(ISBLANK(Values!$F5),"",Values!N5)</f>
        <v>https://download.lenovo.com/Images/Parts/04Y0902/04Y0902_B.jpg</v>
      </c>
      <c r="O6" s="28" t="str">
        <f aca="false">IF(ISBLANK(Values!$F5),"",Values!O5)</f>
        <v>https://download.lenovo.com/Images/Parts/04Y0902/04Y0902_details.jpg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X240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X230s X240 X240S X240I X250 X260 X270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33.9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X240 Regular - IT</v>
      </c>
      <c r="C7" s="32" t="str">
        <f aca="false">IF(ISBLANK(Values!E6),"","TellusRem")</f>
        <v>TellusRem</v>
      </c>
      <c r="D7" s="30" t="n">
        <f aca="false">IF(ISBLANK(Values!E6),"",Values!E6)</f>
        <v>5714401242031</v>
      </c>
      <c r="E7" s="31" t="str">
        <f aca="false">IF(ISBLANK(Values!E6),"","EAN")</f>
        <v>EAN</v>
      </c>
      <c r="F7" s="28" t="str">
        <f aca="false">IF(ISBLANK(Values!E6),"",IF(Values!J6,Values!H6 &amp;" "&amp;  Values!$B$1 &amp; " " &amp;Values!$B$3,Values!G6 &amp;" "&amp;  Values!$B$2 &amp; " " &amp;Values!$B$3))</f>
        <v>Italian Original NON-Backlit Keyboard for Lenovo ThinkPad Compatible X230s X240 X240S X240I X250 X260 X270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X240 Regular - IT</v>
      </c>
      <c r="K7" s="28" t="n">
        <f aca="false">IF(ISBLANK(Values!E6),"",IF(Values!J6, Values!$B$4, Values!$B$5))</f>
        <v>33.9</v>
      </c>
      <c r="L7" s="39" t="n">
        <f aca="false">IF(ISBLANK(Values!E6),"",Values!$B$18)</f>
        <v>5</v>
      </c>
      <c r="M7" s="28" t="str">
        <f aca="false">IF(ISBLANK(Values!E6),"",Values!$M6)</f>
        <v>https://download.lenovo.com/Images/Parts/04Y0917/04Y0917_A.jpg</v>
      </c>
      <c r="N7" s="28" t="str">
        <f aca="false">IF(ISBLANK(Values!$F6),"",Values!N6)</f>
        <v>https://download.lenovo.com/Images/Parts/04Y0917/04Y0917_B.jpg</v>
      </c>
      <c r="O7" s="28" t="str">
        <f aca="false">IF(ISBLANK(Values!$F6),"",Values!O6)</f>
        <v>https://download.lenovo.com/Images/Parts/04Y0917/04Y0917_details.jpg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X240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X230s X240 X240S X240I X250 X260 X270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33.9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X240 Regular - ES</v>
      </c>
      <c r="C8" s="32" t="str">
        <f aca="false">IF(ISBLANK(Values!E7),"","TellusRem")</f>
        <v>TellusRem</v>
      </c>
      <c r="D8" s="30" t="n">
        <f aca="false">IF(ISBLANK(Values!E7),"",Values!E7)</f>
        <v>5714401242048</v>
      </c>
      <c r="E8" s="31" t="str">
        <f aca="false">IF(ISBLANK(Values!E7),"","EAN")</f>
        <v>EAN</v>
      </c>
      <c r="F8" s="28" t="str">
        <f aca="false">IF(ISBLANK(Values!E7),"",IF(Values!J7,Values!H7 &amp;" "&amp;  Values!$B$1 &amp; " " &amp;Values!$B$3,Values!G7 &amp;" "&amp;  Values!$B$2 &amp; " " &amp;Values!$B$3))</f>
        <v>Spanish Original NON-Backlit Keyboard for Lenovo ThinkPad Compatible X230s X240 X240S X240I X250 X260 X270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X240 Regular - ES</v>
      </c>
      <c r="K8" s="28" t="n">
        <f aca="false">IF(ISBLANK(Values!E7),"",IF(Values!J7, Values!$B$4, Values!$B$5))</f>
        <v>33.9</v>
      </c>
      <c r="L8" s="39" t="n">
        <f aca="false">IF(ISBLANK(Values!E7),"",Values!$B$18)</f>
        <v>5</v>
      </c>
      <c r="M8" s="28" t="str">
        <f aca="false">IF(ISBLANK(Values!E7),"",Values!$M7)</f>
        <v>https://download.lenovo.com/Images/Parts/04Y0910/04Y0910_A.jpg</v>
      </c>
      <c r="N8" s="28" t="str">
        <f aca="false">IF(ISBLANK(Values!$F7),"",Values!N7)</f>
        <v>https://download.lenovo.com/Images/Parts/04Y0910/04Y0910_B.jpg</v>
      </c>
      <c r="O8" s="28" t="str">
        <f aca="false">IF(ISBLANK(Values!$F7),"",Values!O7)</f>
        <v>https://download.lenovo.com/Images/Parts/04Y0910/04Y0910_details.jpg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X240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X230s X240 X240S X240I X250 X260 X270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33.9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X240 Regular - UK</v>
      </c>
      <c r="C9" s="32" t="str">
        <f aca="false">IF(ISBLANK(Values!E8),"","TellusRem")</f>
        <v>TellusRem</v>
      </c>
      <c r="D9" s="30" t="n">
        <f aca="false">IF(ISBLANK(Values!E8),"",Values!E8)</f>
        <v>5714401242055</v>
      </c>
      <c r="E9" s="31" t="str">
        <f aca="false">IF(ISBLANK(Values!E8),"","EAN")</f>
        <v>EAN</v>
      </c>
      <c r="F9" s="28" t="str">
        <f aca="false">IF(ISBLANK(Values!E8),"",IF(Values!J8,Values!H8 &amp;" "&amp;  Values!$B$1 &amp; " " &amp;Values!$B$3,Values!G8 &amp;" "&amp;  Values!$B$2 &amp; " " &amp;Values!$B$3))</f>
        <v>UK Original NON-Backlit Keyboard for Lenovo ThinkPad Compatible X230s X240 X240S X240I X250 X260 X270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X240 Regular - UK</v>
      </c>
      <c r="K9" s="28" t="n">
        <f aca="false">IF(ISBLANK(Values!E8),"",IF(Values!J8, Values!$B$4, Values!$B$5))</f>
        <v>33.9</v>
      </c>
      <c r="L9" s="39" t="n">
        <f aca="false">IF(ISBLANK(Values!E8),"",Values!$B$18)</f>
        <v>5</v>
      </c>
      <c r="M9" s="28" t="str">
        <f aca="false">IF(ISBLANK(Values!E8),"",Values!$M8)</f>
        <v>https://download.lenovo.com/Images/Parts/04Y0929/04Y0929_A.jpg</v>
      </c>
      <c r="N9" s="28" t="str">
        <f aca="false">IF(ISBLANK(Values!$F8),"",Values!N8)</f>
        <v>https://download.lenovo.com/Images/Parts/04Y0929/04Y0929_B.jpg</v>
      </c>
      <c r="O9" s="28" t="str">
        <f aca="false">IF(ISBLANK(Values!$F8),"",Values!O8)</f>
        <v>https://download.lenovo.com/Images/Parts/04Y0929/04Y0929_details.jpg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X240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X230s X240 X240S X240I X250 X260 X270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33.9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X240 Regular - NOR</v>
      </c>
      <c r="C10" s="32" t="str">
        <f aca="false">IF(ISBLANK(Values!E9),"","TellusRem")</f>
        <v>TellusRem</v>
      </c>
      <c r="D10" s="30" t="n">
        <f aca="false">IF(ISBLANK(Values!E9),"",Values!E9)</f>
        <v>5714401242062</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X230s X240 X240S X240I X250 X260 X270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X240 Regular - NOR</v>
      </c>
      <c r="K10" s="28" t="n">
        <f aca="false">IF(ISBLANK(Values!E9),"",IF(Values!J9, Values!$B$4, Values!$B$5))</f>
        <v>33.9</v>
      </c>
      <c r="L10" s="39" t="n">
        <f aca="false">IF(ISBLANK(Values!E9),"",Values!$B$18)</f>
        <v>5</v>
      </c>
      <c r="M10" s="28" t="str">
        <f aca="false">IF(ISBLANK(Values!E9),"",Values!$M9)</f>
        <v>https://download.lenovo.com/Images/Parts/01AX351/01AX351_A.jpg</v>
      </c>
      <c r="N10" s="28" t="str">
        <f aca="false">IF(ISBLANK(Values!$F9),"",Values!N9)</f>
        <v>https://download.lenovo.com/Images/Parts/01AX351/01AX351_B.jpg</v>
      </c>
      <c r="O10" s="28" t="str">
        <f aca="false">IF(ISBLANK(Values!$F9),"",Values!O9)</f>
        <v>https://download.lenovo.com/Images/Parts/01AX351/01AX351_details.jpg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X230s X240 X240S X240I X250 X260 X270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33.9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X240 Regular - BE</v>
      </c>
      <c r="C11" s="32" t="str">
        <f aca="false">IF(ISBLANK(Values!E10),"","TellusRem")</f>
        <v>TellusRem</v>
      </c>
      <c r="D11" s="30" t="n">
        <f aca="false">IF(ISBLANK(Values!E10),"",Values!E10)</f>
        <v>5714401242079</v>
      </c>
      <c r="E11" s="31" t="str">
        <f aca="false">IF(ISBLANK(Values!E10),"","EAN")</f>
        <v>EAN</v>
      </c>
      <c r="F11" s="28" t="str">
        <f aca="false">IF(ISBLANK(Values!E10),"",IF(Values!J10,Values!H10 &amp;" "&amp;  Values!$B$1 &amp; " " &amp;Values!$B$3,Values!G10 &amp;" "&amp;  Values!$B$2 &amp; " " &amp;Values!$B$3))</f>
        <v>Belgian Original NON-Backlit Keyboard for Lenovo ThinkPad Compatible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X240 Regular - BE</v>
      </c>
      <c r="K11" s="28" t="n">
        <f aca="false">IF(ISBLANK(Values!E10),"",IF(Values!J10, Values!$B$4, Values!$B$5))</f>
        <v>33.9</v>
      </c>
      <c r="L11" s="39" t="n">
        <f aca="false">IF(ISBLANK(Values!E10),"",Values!$B$18)</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X230s X240 X240S X240I X250 X260 X270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33.9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X240 Regular - BG</v>
      </c>
      <c r="C12" s="32" t="str">
        <f aca="false">IF(ISBLANK(Values!E11),"","TellusRem")</f>
        <v>TellusRem</v>
      </c>
      <c r="D12" s="30" t="n">
        <f aca="false">IF(ISBLANK(Values!E11),"",Values!E11)</f>
        <v>5714401242086</v>
      </c>
      <c r="E12" s="31" t="str">
        <f aca="false">IF(ISBLANK(Values!E11),"","EAN")</f>
        <v>EAN</v>
      </c>
      <c r="F12" s="28" t="str">
        <f aca="false">IF(ISBLANK(Values!E11),"",IF(Values!J11,Values!H11 &amp;" "&amp;  Values!$B$1 &amp; " " &amp;Values!$B$3,Values!G11 &amp;" "&amp;  Values!$B$2 &amp; " " &amp;Values!$B$3))</f>
        <v>Bulgarian Original NON-Backlit Keyboard for Lenovo ThinkPad Compatible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X240 Regular - BG</v>
      </c>
      <c r="K12" s="28" t="n">
        <f aca="false">IF(ISBLANK(Values!E11),"",IF(Values!J11, Values!$B$4, Values!$B$5))</f>
        <v>33.9</v>
      </c>
      <c r="L12" s="39" t="n">
        <f aca="false">IF(ISBLANK(Values!E11),"",Values!$B$18)</f>
        <v>5</v>
      </c>
      <c r="M12" s="28" t="str">
        <f aca="false">IF(ISBLANK(Values!E11),"",Values!$M11)</f>
        <v>https://download.lenovo.com/Images/Parts/04Y0907/04Y0907_A.jpg</v>
      </c>
      <c r="N12" s="28" t="str">
        <f aca="false">IF(ISBLANK(Values!$F11),"",Values!N11)</f>
        <v>https://download.lenovo.com/Images/Parts/04Y0907/04Y0907_B.jpg</v>
      </c>
      <c r="O12" s="28" t="str">
        <f aca="false">IF(ISBLANK(Values!$F11),"",Values!O11)</f>
        <v>https://download.lenovo.com/Images/Parts/04Y0907/04Y0907_details.jpg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X230s X240 X240S X240I X250 X260 X270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33.9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X240 Regular - CZ</v>
      </c>
      <c r="C13" s="32" t="str">
        <f aca="false">IF(ISBLANK(Values!E12),"","TellusRem")</f>
        <v>TellusRem</v>
      </c>
      <c r="D13" s="30" t="n">
        <f aca="false">IF(ISBLANK(Values!E12),"",Values!E12)</f>
        <v>5714401242093</v>
      </c>
      <c r="E13" s="31" t="str">
        <f aca="false">IF(ISBLANK(Values!E12),"","EAN")</f>
        <v>EAN</v>
      </c>
      <c r="F13" s="28" t="str">
        <f aca="false">IF(ISBLANK(Values!E12),"",IF(Values!J12,Values!H12 &amp;" "&amp;  Values!$B$1 &amp; " " &amp;Values!$B$3,Values!G12 &amp;" "&amp;  Values!$B$2 &amp; " " &amp;Values!$B$3))</f>
        <v>Czech Original NON-Backlit Keyboard for Lenovo ThinkPad Compatible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X240 Regular - CZ</v>
      </c>
      <c r="K13" s="28" t="n">
        <f aca="false">IF(ISBLANK(Values!E12),"",IF(Values!J12, Values!$B$4, Values!$B$5))</f>
        <v>33.9</v>
      </c>
      <c r="L13" s="39" t="n">
        <f aca="false">IF(ISBLANK(Values!E12),"",Values!$B$18)</f>
        <v>5</v>
      </c>
      <c r="M13" s="28" t="str">
        <f aca="false">IF(ISBLANK(Values!E12),"",Values!$M12)</f>
        <v>https://download.lenovo.com/Images/Parts/04Y0908/04Y0908_A.jpg</v>
      </c>
      <c r="N13" s="28" t="str">
        <f aca="false">IF(ISBLANK(Values!$F12),"",Values!N12)</f>
        <v>https://download.lenovo.com/Images/Parts/04Y0908/04Y0908_B.jpg</v>
      </c>
      <c r="O13" s="28" t="str">
        <f aca="false">IF(ISBLANK(Values!$F12),"",Values!O12)</f>
        <v>https://download.lenovo.com/Images/Parts/04Y0908/04Y0908_details.jpg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X230s X240 X240S X240I X250 X260 X270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33.9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X240 Regular - DK</v>
      </c>
      <c r="C14" s="32" t="str">
        <f aca="false">IF(ISBLANK(Values!E13),"","TellusRem")</f>
        <v>TellusRem</v>
      </c>
      <c r="D14" s="30" t="n">
        <f aca="false">IF(ISBLANK(Values!E13),"",Values!E13)</f>
        <v>5714401242109</v>
      </c>
      <c r="E14" s="31" t="str">
        <f aca="false">IF(ISBLANK(Values!E13),"","EAN")</f>
        <v>EAN</v>
      </c>
      <c r="F14" s="28" t="str">
        <f aca="false">IF(ISBLANK(Values!E13),"",IF(Values!J13,Values!H13 &amp;" "&amp;  Values!$B$1 &amp; " " &amp;Values!$B$3,Values!G13 &amp;" "&amp;  Values!$B$2 &amp; " " &amp;Values!$B$3))</f>
        <v>Danish Original NON-Backlit Keyboard for Lenovo ThinkPad Compatible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X240 Regular - DK</v>
      </c>
      <c r="K14" s="28" t="n">
        <f aca="false">IF(ISBLANK(Values!E13),"",IF(Values!J13, Values!$B$4, Values!$B$5))</f>
        <v>33.9</v>
      </c>
      <c r="L14" s="39" t="n">
        <f aca="false">IF(ISBLANK(Values!E13),"",Values!$B$18)</f>
        <v>5</v>
      </c>
      <c r="M14" s="28" t="str">
        <f aca="false">IF(ISBLANK(Values!E13),"",Values!$M13)</f>
        <v>https://download.lenovo.com/Images/Parts/04Y0947/04Y0947_A.jpg</v>
      </c>
      <c r="N14" s="28" t="str">
        <f aca="false">IF(ISBLANK(Values!$F13),"",Values!N13)</f>
        <v>https://download.lenovo.com/Images/Parts/04Y0947/04Y0947_B.jpg</v>
      </c>
      <c r="O14" s="28" t="str">
        <f aca="false">IF(ISBLANK(Values!$F13),"",Values!O13)</f>
        <v>https://download.lenovo.com/Images/Parts/04Y0947/04Y0947_details.jpg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X230s X240 X240S X240I X250 X260 X270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33.9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X240 Regular - HU</v>
      </c>
      <c r="C15" s="32" t="str">
        <f aca="false">IF(ISBLANK(Values!E14),"","TellusRem")</f>
        <v>TellusRem</v>
      </c>
      <c r="D15" s="30" t="n">
        <f aca="false">IF(ISBLANK(Values!E14),"",Values!E14)</f>
        <v>5714401242116</v>
      </c>
      <c r="E15" s="31" t="str">
        <f aca="false">IF(ISBLANK(Values!E14),"","EAN")</f>
        <v>EAN</v>
      </c>
      <c r="F15" s="28" t="str">
        <f aca="false">IF(ISBLANK(Values!E14),"",IF(Values!J14,Values!H14 &amp;" "&amp;  Values!$B$1 &amp; " " &amp;Values!$B$3,Values!G14 &amp;" "&amp;  Values!$B$2 &amp; " " &amp;Values!$B$3))</f>
        <v>Hungarian Original NON-Backlit Keyboard for Lenovo ThinkPad Compatible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X240 Regular - HU</v>
      </c>
      <c r="K15" s="28" t="n">
        <f aca="false">IF(ISBLANK(Values!E14),"",IF(Values!J14, Values!$B$4, Values!$B$5))</f>
        <v>33.9</v>
      </c>
      <c r="L15" s="39" t="n">
        <f aca="false">IF(ISBLANK(Values!E14),"",Values!$B$18)</f>
        <v>5</v>
      </c>
      <c r="M15" s="28" t="str">
        <f aca="false">IF(ISBLANK(Values!E14),"",Values!$M14)</f>
        <v>https://download.lenovo.com/Images/Parts/04Y0915/04Y0915_A.jpg</v>
      </c>
      <c r="N15" s="28" t="str">
        <f aca="false">IF(ISBLANK(Values!$F14),"",Values!N14)</f>
        <v>https://download.lenovo.com/Images/Parts/04Y0915/04Y0915_B.jpg</v>
      </c>
      <c r="O15" s="28" t="str">
        <f aca="false">IF(ISBLANK(Values!$F14),"",Values!O14)</f>
        <v>https://download.lenovo.com/Images/Parts/04Y0915/04Y0915_details.jpg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X230s X240 X240S X240I X250 X260 X270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33.9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X240 Regular - NL</v>
      </c>
      <c r="C16" s="32" t="str">
        <f aca="false">IF(ISBLANK(Values!E15),"","TellusRem")</f>
        <v>TellusRem</v>
      </c>
      <c r="D16" s="30" t="n">
        <f aca="false">IF(ISBLANK(Values!E15),"",Values!E15)</f>
        <v>5714401242123</v>
      </c>
      <c r="E16" s="31" t="str">
        <f aca="false">IF(ISBLANK(Values!E15),"","EAN")</f>
        <v>EAN</v>
      </c>
      <c r="F16" s="28" t="str">
        <f aca="false">IF(ISBLANK(Values!E15),"",IF(Values!J15,Values!H15 &amp;" "&amp;  Values!$B$1 &amp; " " &amp;Values!$B$3,Values!G15 &amp;" "&amp;  Values!$B$2 &amp; " " &amp;Values!$B$3))</f>
        <v>Dutch Original NON-Backlit Keyboard for Lenovo ThinkPad Compatible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X240 Regular - NL</v>
      </c>
      <c r="K16" s="28" t="n">
        <f aca="false">IF(ISBLANK(Values!E15),"",IF(Values!J15, Values!$B$4, Values!$B$5))</f>
        <v>33.9</v>
      </c>
      <c r="L16" s="39" t="n">
        <f aca="false">IF(ISBLANK(Values!E15),"",Values!$B$18)</f>
        <v>5</v>
      </c>
      <c r="M16" s="28" t="str">
        <f aca="false">IF(ISBLANK(Values!E15),"",Values!$M15)</f>
        <v>https://download.lenovo.com/Images/Parts/04Y0919/04Y0919_A.jpg</v>
      </c>
      <c r="N16" s="28" t="str">
        <f aca="false">IF(ISBLANK(Values!$F15),"",Values!N15)</f>
        <v>https://download.lenovo.com/Images/Parts/04Y0919/04Y0919_B.jpg</v>
      </c>
      <c r="O16" s="28" t="str">
        <f aca="false">IF(ISBLANK(Values!$F15),"",Values!O15)</f>
        <v>https://download.lenovo.com/Images/Parts/04Y0919/04Y0919_details.jpg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X230s X240 X240S X240I X250 X260 X270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33.9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X240 Regular - NO</v>
      </c>
      <c r="C17" s="32" t="str">
        <f aca="false">IF(ISBLANK(Values!E16),"","TellusRem")</f>
        <v>TellusRem</v>
      </c>
      <c r="D17" s="30" t="n">
        <f aca="false">IF(ISBLANK(Values!E16),"",Values!E16)</f>
        <v>5714401242130</v>
      </c>
      <c r="E17" s="31" t="str">
        <f aca="false">IF(ISBLANK(Values!E16),"","EAN")</f>
        <v>EAN</v>
      </c>
      <c r="F17" s="28" t="str">
        <f aca="false">IF(ISBLANK(Values!E16),"",IF(Values!J16,Values!H16 &amp;" "&amp;  Values!$B$1 &amp; " " &amp;Values!$B$3,Values!G16 &amp;" "&amp;  Values!$B$2 &amp; " " &amp;Values!$B$3))</f>
        <v>Norwegian Original NON-Backlit Keyboard for Lenovo ThinkPad Compatible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X240 Regular - NO</v>
      </c>
      <c r="K17" s="28" t="n">
        <f aca="false">IF(ISBLANK(Values!E16),"",IF(Values!J16, Values!$B$4, Values!$B$5))</f>
        <v>33.9</v>
      </c>
      <c r="L17" s="39" t="n">
        <f aca="false">IF(ISBLANK(Values!E16),"",Values!$B$18)</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X230s X240 X240S X240I X250 X260 X270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33.9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X240 Regular - PL</v>
      </c>
      <c r="C18" s="32" t="str">
        <f aca="false">IF(ISBLANK(Values!E17),"","TellusRem")</f>
        <v>TellusRem</v>
      </c>
      <c r="D18" s="30" t="n">
        <f aca="false">IF(ISBLANK(Values!E17),"",Values!E17)</f>
        <v>5714401242147</v>
      </c>
      <c r="E18" s="31" t="str">
        <f aca="false">IF(ISBLANK(Values!E17),"","EAN")</f>
        <v>EAN</v>
      </c>
      <c r="F18" s="28" t="str">
        <f aca="false">IF(ISBLANK(Values!E17),"",IF(Values!J17,Values!H17 &amp;" "&amp;  Values!$B$1 &amp; " " &amp;Values!$B$3,Values!G17 &amp;" "&amp;  Values!$B$2 &amp; " " &amp;Values!$B$3))</f>
        <v>Polish Original NON-Backlit Keyboard for Lenovo ThinkPad Compatible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X240 Regular - PL</v>
      </c>
      <c r="K18" s="28" t="n">
        <f aca="false">IF(ISBLANK(Values!E17),"",IF(Values!J17, Values!$B$4, Values!$B$5))</f>
        <v>33.9</v>
      </c>
      <c r="L18" s="39" t="n">
        <f aca="false">IF(ISBLANK(Values!E17),"",Values!$B$18)</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X230s X240 X240S X240I X250 X260 X270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33.9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X240 Regular - PT</v>
      </c>
      <c r="C19" s="32" t="str">
        <f aca="false">IF(ISBLANK(Values!E18),"","TellusRem")</f>
        <v>TellusRem</v>
      </c>
      <c r="D19" s="30" t="n">
        <f aca="false">IF(ISBLANK(Values!E18),"",Values!E18)</f>
        <v>5714401242154</v>
      </c>
      <c r="E19" s="31" t="str">
        <f aca="false">IF(ISBLANK(Values!E18),"","EAN")</f>
        <v>EAN</v>
      </c>
      <c r="F19" s="28" t="str">
        <f aca="false">IF(ISBLANK(Values!E18),"",IF(Values!J18,Values!H18 &amp;" "&amp;  Values!$B$1 &amp; " " &amp;Values!$B$3,Values!G18 &amp;" "&amp;  Values!$B$2 &amp; " " &amp;Values!$B$3))</f>
        <v>Portuguese Original NON-Backlit Keyboard for Lenovo ThinkPad Compatible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X240 Regular - PT</v>
      </c>
      <c r="K19" s="28" t="n">
        <f aca="false">IF(ISBLANK(Values!E18),"",IF(Values!J18, Values!$B$4, Values!$B$5))</f>
        <v>33.9</v>
      </c>
      <c r="L19" s="39" t="n">
        <f aca="false">IF(ISBLANK(Values!E18),"",Values!$B$18)</f>
        <v>5</v>
      </c>
      <c r="M19" s="28" t="str">
        <f aca="false">IF(ISBLANK(Values!E18),"",Values!$M18)</f>
        <v>https://download.lenovo.com/Images/Parts/04Y0960/04Y0960_A.jpg</v>
      </c>
      <c r="N19" s="28" t="str">
        <f aca="false">IF(ISBLANK(Values!$F18),"",Values!N18)</f>
        <v>https://download.lenovo.com/Images/Parts/04Y0960/04Y0960_B.jpg</v>
      </c>
      <c r="O19" s="28" t="str">
        <f aca="false">IF(ISBLANK(Values!$F18),"",Values!O18)</f>
        <v>https://download.lenovo.com/Images/Parts/04Y0960/04Y0960_details.jpg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X230s X240 X240S X240I X250 X260 X270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33.9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X240 Regular - SE/FI</v>
      </c>
      <c r="C20" s="32" t="str">
        <f aca="false">IF(ISBLANK(Values!E19),"","TellusRem")</f>
        <v>TellusRem</v>
      </c>
      <c r="D20" s="30" t="n">
        <f aca="false">IF(ISBLANK(Values!E19),"",Values!E19)</f>
        <v>5714401242161</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X240 Regular - SE/FI</v>
      </c>
      <c r="K20" s="28" t="n">
        <f aca="false">IF(ISBLANK(Values!E19),"",IF(Values!J19, Values!$B$4, Values!$B$5))</f>
        <v>33.9</v>
      </c>
      <c r="L20" s="39" t="n">
        <f aca="false">IF(ISBLANK(Values!E19),"",Values!$B$18)</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X230s X240 X240S X240I X250 X260 X270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33.9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X240 Regular - CH</v>
      </c>
      <c r="C21" s="32" t="str">
        <f aca="false">IF(ISBLANK(Values!E20),"","TellusRem")</f>
        <v>TellusRem</v>
      </c>
      <c r="D21" s="30" t="n">
        <f aca="false">IF(ISBLANK(Values!E20),"",Values!E20)</f>
        <v>5714401242178</v>
      </c>
      <c r="E21" s="31" t="str">
        <f aca="false">IF(ISBLANK(Values!E20),"","EAN")</f>
        <v>EAN</v>
      </c>
      <c r="F21" s="28" t="str">
        <f aca="false">IF(ISBLANK(Values!E20),"",IF(Values!J20,Values!H20 &amp;" "&amp;  Values!$B$1 &amp; " " &amp;Values!$B$3,Values!G20 &amp;" "&amp;  Values!$B$2 &amp; " " &amp;Values!$B$3))</f>
        <v>Swiss Original NON-Backlit Keyboard for Lenovo ThinkPad Compatible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X240 Regular - CH</v>
      </c>
      <c r="K21" s="28" t="n">
        <f aca="false">IF(ISBLANK(Values!E20),"",IF(Values!J20, Values!$B$4, Values!$B$5))</f>
        <v>33.9</v>
      </c>
      <c r="L21" s="39" t="n">
        <f aca="false">IF(ISBLANK(Values!E20),"",Values!$B$18)</f>
        <v>5</v>
      </c>
      <c r="M21" s="28" t="str">
        <f aca="false">IF(ISBLANK(Values!E20),"",Values!$M20)</f>
        <v>https://download.lenovo.com/Images/Parts/04Y0927/04Y0927_A.jpg</v>
      </c>
      <c r="N21" s="28" t="str">
        <f aca="false">IF(ISBLANK(Values!$F20),"",Values!N20)</f>
        <v>https://download.lenovo.com/Images/Parts/04Y0927/04Y0927_B.jpg</v>
      </c>
      <c r="O21" s="28" t="str">
        <f aca="false">IF(ISBLANK(Values!$F20),"",Values!O20)</f>
        <v>https://download.lenovo.com/Images/Parts/04Y0927/04Y0927_details.jpg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X230s X240 X240S X240I X250 X260 X270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33.9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X240 Regular - US INT</v>
      </c>
      <c r="C22" s="32" t="str">
        <f aca="false">IF(ISBLANK(Values!E21),"","TellusRem")</f>
        <v>TellusRem</v>
      </c>
      <c r="D22" s="30" t="n">
        <f aca="false">IF(ISBLANK(Values!E21),"",Values!E21)</f>
        <v>5714401242185</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X240 Regular - US INT</v>
      </c>
      <c r="K22" s="28" t="n">
        <f aca="false">IF(ISBLANK(Values!E21),"",IF(Values!J21, Values!$B$4, Values!$B$5))</f>
        <v>33.9</v>
      </c>
      <c r="L22" s="39" t="n">
        <f aca="false">IF(ISBLANK(Values!E21),"",Values!$B$18)</f>
        <v>5</v>
      </c>
      <c r="M22" s="28" t="str">
        <f aca="false">IF(ISBLANK(Values!E21),"",Values!$M21)</f>
        <v>https://download.lenovo.com/Images/Parts/04Y0930/04Y0930_A.jpg</v>
      </c>
      <c r="N22" s="28" t="str">
        <f aca="false">IF(ISBLANK(Values!$F21),"",Values!N21)</f>
        <v>https://download.lenovo.com/Images/Parts/04Y0930/04Y0930_B.jpg</v>
      </c>
      <c r="O22" s="28" t="str">
        <f aca="false">IF(ISBLANK(Values!$F21),"",Values!O21)</f>
        <v>https://download.lenovo.com/Images/Parts/04Y0930/04Y0930_details.jpg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X240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X230s X240 X240S X240I X250 X260 X270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33.9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41.75" hidden="false" customHeight="false" outlineLevel="0" collapsed="false">
      <c r="A23" s="27" t="str">
        <f aca="false">IF(ISBLANK(Values!E22),"",IF(Values!$B$37="EU","computercomponent","computer"))</f>
        <v>computer</v>
      </c>
      <c r="B23" s="37" t="str">
        <f aca="false">IF(ISBLANK(Values!E22),"",Values!F22)</f>
        <v>Lenovo X240 Regular - US</v>
      </c>
      <c r="C23" s="32" t="str">
        <f aca="false">IF(ISBLANK(Values!E22),"","TellusRem")</f>
        <v>TellusRem</v>
      </c>
      <c r="D23" s="30" t="n">
        <f aca="false">IF(ISBLANK(Values!E22),"",Values!E22)</f>
        <v>5714401242192</v>
      </c>
      <c r="E23" s="31" t="str">
        <f aca="false">IF(ISBLANK(Values!E22),"","EAN")</f>
        <v>EAN</v>
      </c>
      <c r="F23" s="28" t="str">
        <f aca="false">IF(ISBLANK(Values!E22),"",IF(Values!J22,Values!H22 &amp;" "&amp;  Values!$B$1 &amp; " " &amp;Values!$B$3,Values!G22 &amp;" "&amp;  Values!$B$2 &amp; " " &amp;Values!$B$3))</f>
        <v>US Original NON-Backlit Keyboard for Lenovo ThinkPad Compatible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X240 Regular - US</v>
      </c>
      <c r="K23" s="28" t="n">
        <f aca="false">IF(ISBLANK(Values!E22),"",IF(Values!J22, Values!$B$4, Values!$B$5))</f>
        <v>33.9</v>
      </c>
      <c r="L23" s="39" t="n">
        <f aca="false">IF(ISBLANK(Values!E22),"",Values!$B$18)</f>
        <v>5</v>
      </c>
      <c r="M23" s="28" t="str">
        <f aca="false">IF(ISBLANK(Values!E22),"",Values!$M22)</f>
        <v>https://download.lenovo.com/Images/Parts/04Y0938/04Y0938_A.jpg</v>
      </c>
      <c r="N23" s="28" t="str">
        <f aca="false">IF(ISBLANK(Values!$F22),"",Values!N22)</f>
        <v>https://download.lenovo.com/Images/Parts/04Y0938/04Y0938_B.jpg</v>
      </c>
      <c r="O23" s="28" t="str">
        <f aca="false">IF(ISBLANK(Values!$F22),"",Values!O22)</f>
        <v>https://download.lenovo.com/Images/Parts/04Y0938/04Y0938_details.jpg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X240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Brand New from Open box, Replacement Lenovo keyboard.</v>
      </c>
      <c r="AJ23" s="41" t="str">
        <f aca="false">IF(ISBLANK(Values!E22),"","👉 "&amp;Values!H22&amp; " "&amp;Values!$B$24 &amp;" "&amp;Values!$B$3)</f>
        <v>👉 US COMPATIBLE Lenovo X230s X240 X240S X240I X250 X260 X270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US</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33.9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28.35" hidden="false" customHeight="false" outlineLevel="0" collapsed="false">
      <c r="A24" s="27" t="str">
        <f aca="false">IF(ISBLANK(Values!E23),"",IF(Values!$B$37="EU","computercomponent","computer"))</f>
        <v>computer</v>
      </c>
      <c r="B24" s="37" t="str">
        <f aca="false">IF(ISBLANK(Values!E23),"",Values!F23)</f>
        <v>Lenovo X240 BL - DE</v>
      </c>
      <c r="C24" s="32" t="str">
        <f aca="false">IF(ISBLANK(Values!E23),"","TellusRem")</f>
        <v>TellusRem</v>
      </c>
      <c r="D24" s="30" t="n">
        <f aca="false">IF(ISBLANK(Values!E23),"",Values!E23)</f>
        <v>5714401240204</v>
      </c>
      <c r="E24" s="31" t="str">
        <f aca="false">IF(ISBLANK(Values!E23),"","EAN")</f>
        <v>EAN</v>
      </c>
      <c r="F24" s="28" t="str">
        <f aca="false">IF(ISBLANK(Values!E23),"",IF(Values!J23,Values!H23 &amp;" "&amp;  Values!$B$1 &amp; " " &amp;Values!$B$3,Values!G23 &amp;" "&amp;  Values!$B$2 &amp; " " &amp;Values!$B$3))</f>
        <v>German Original Backlit Keyboard for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X240 BL - DE</v>
      </c>
      <c r="K24" s="28" t="n">
        <f aca="false">IF(ISBLANK(Values!E23),"",IF(Values!J23, Values!$B$4, Values!$B$5))</f>
        <v>43.99</v>
      </c>
      <c r="L24" s="39" t="n">
        <f aca="false">IF(ISBLANK(Values!E23),"",Values!$B$18)</f>
        <v>5</v>
      </c>
      <c r="M24" s="28" t="str">
        <f aca="false">IF(ISBLANK(Values!E23),"",Values!$M23)</f>
        <v>https://download.lenovo.com/Images/Parts/04X0227/04X0227_A.jpg</v>
      </c>
      <c r="N24" s="28" t="str">
        <f aca="false">IF(ISBLANK(Values!$F23),"",Values!N23)</f>
        <v>https://download.lenovo.com/Images/Parts/04X0227/04X0227_B.jpg</v>
      </c>
      <c r="O24" s="28" t="str">
        <f aca="false">IF(ISBLANK(Values!$F23),"",Values!O23)</f>
        <v>https://download.lenovo.com/Images/Parts/04X0227/04X0227_details.jpg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Keyboard restored in Europe</v>
      </c>
      <c r="AJ24" s="41" t="str">
        <f aca="false">IF(ISBLANK(Values!E23),"","👉 "&amp;Values!H23&amp; " "&amp;Values!$B$24 &amp;" "&amp;Values!$B$3)</f>
        <v>👉 German COMPATIBLE Lenovo X230s X240 X240S X240I X250 X260 X270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Backlit</v>
      </c>
      <c r="AU24" s="1"/>
      <c r="AV24" s="28" t="str">
        <f aca="false">IF(ISBLANK(Values!E23),"",Values!H23)</f>
        <v>German</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43.99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v>
      </c>
      <c r="B25" s="37" t="str">
        <f aca="false">IF(ISBLANK(Values!E24),"",Values!F24)</f>
        <v>Lenovo X240 BL - FR</v>
      </c>
      <c r="C25" s="32" t="str">
        <f aca="false">IF(ISBLANK(Values!E24),"","TellusRem")</f>
        <v>TellusRem</v>
      </c>
      <c r="D25" s="30" t="n">
        <f aca="false">IF(ISBLANK(Values!E24),"",Values!E24)</f>
        <v>5714401240020</v>
      </c>
      <c r="E25" s="31" t="str">
        <f aca="false">IF(ISBLANK(Values!E24),"","EAN")</f>
        <v>EAN</v>
      </c>
      <c r="F25" s="28" t="str">
        <f aca="false">IF(ISBLANK(Values!E24),"",IF(Values!J24,Values!H24 &amp;" "&amp;  Values!$B$1 &amp; " " &amp;Values!$B$3,Values!G24 &amp;" "&amp;  Values!$B$2 &amp; " " &amp;Values!$B$3))</f>
        <v>French Original Backlit Keyboard for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X240 BL - FR</v>
      </c>
      <c r="K25" s="28" t="n">
        <f aca="false">IF(ISBLANK(Values!E24),"",IF(Values!J24, Values!$B$4, Values!$B$5))</f>
        <v>43.99</v>
      </c>
      <c r="L25" s="39" t="n">
        <f aca="false">IF(ISBLANK(Values!E24),"",Values!$B$18)</f>
        <v>5</v>
      </c>
      <c r="M25" s="28" t="str">
        <f aca="false">IF(ISBLANK(Values!E24),"",Values!$M24)</f>
        <v>https://download.lenovo.com/Images/Parts/04X0226/04X0226_A.jpg</v>
      </c>
      <c r="N25" s="28" t="str">
        <f aca="false">IF(ISBLANK(Values!$F24),"",Values!N24)</f>
        <v>https://download.lenovo.com/Images/Parts/04X0226/04X0226_B.jpg</v>
      </c>
      <c r="O25" s="28" t="str">
        <f aca="false">IF(ISBLANK(Values!$F24),"",Values!O24)</f>
        <v>https://download.lenovo.com/Images/Parts/04X0226/04X0226_details.jpg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French COMPATIBLE Lenovo X230s X240 X240S X240I X250 X260 X270</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French</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43.99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v>
      </c>
      <c r="B26" s="37" t="str">
        <f aca="false">IF(ISBLANK(Values!E25),"",Values!F25)</f>
        <v>Lenovo X240 BL - IT</v>
      </c>
      <c r="C26" s="32" t="str">
        <f aca="false">IF(ISBLANK(Values!E25),"","TellusRem")</f>
        <v>TellusRem</v>
      </c>
      <c r="D26" s="30" t="n">
        <f aca="false">IF(ISBLANK(Values!E25),"",Values!E25)</f>
        <v>5714401240037</v>
      </c>
      <c r="E26" s="31" t="str">
        <f aca="false">IF(ISBLANK(Values!E25),"","EAN")</f>
        <v>EAN</v>
      </c>
      <c r="F26" s="28" t="str">
        <f aca="false">IF(ISBLANK(Values!E25),"",IF(Values!J25,Values!H25 &amp;" "&amp;  Values!$B$1 &amp; " " &amp;Values!$B$3,Values!G25 &amp;" "&amp;  Values!$B$2 &amp; " " &amp;Values!$B$3))</f>
        <v>Italian Original Backlit Keyboard for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X240 BL - IT</v>
      </c>
      <c r="K26" s="28" t="n">
        <f aca="false">IF(ISBLANK(Values!E25),"",IF(Values!J25, Values!$B$4, Values!$B$5))</f>
        <v>43.99</v>
      </c>
      <c r="L26" s="39" t="n">
        <f aca="false">IF(ISBLANK(Values!E25),"",Values!$B$18)</f>
        <v>5</v>
      </c>
      <c r="M26" s="28" t="str">
        <f aca="false">IF(ISBLANK(Values!E25),"",Values!$M25)</f>
        <v>https://download.lenovo.com/Images/Parts/04X0232/04X0232_A.jpg</v>
      </c>
      <c r="N26" s="28" t="str">
        <f aca="false">IF(ISBLANK(Values!$F25),"",Values!N25)</f>
        <v>https://download.lenovo.com/Images/Parts/04X0232/04X0232_B.jpg</v>
      </c>
      <c r="O26" s="28" t="str">
        <f aca="false">IF(ISBLANK(Values!$F25),"",Values!O25)</f>
        <v>https://download.lenovo.com/Images/Parts/04X0232/04X0232_details.jpg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Italian COMPATIBLE Lenovo X230s X240 X240S X240I X250 X260 X270</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Italian</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43.99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v>
      </c>
      <c r="B27" s="37" t="str">
        <f aca="false">IF(ISBLANK(Values!E26),"",Values!F26)</f>
        <v>Lenovo X240 BL - ES</v>
      </c>
      <c r="C27" s="32" t="str">
        <f aca="false">IF(ISBLANK(Values!E26),"","TellusRem")</f>
        <v>TellusRem</v>
      </c>
      <c r="D27" s="30" t="n">
        <f aca="false">IF(ISBLANK(Values!E26),"",Values!E26)</f>
        <v>5714401240044</v>
      </c>
      <c r="E27" s="31" t="str">
        <f aca="false">IF(ISBLANK(Values!E26),"","EAN")</f>
        <v>EAN</v>
      </c>
      <c r="F27" s="28" t="str">
        <f aca="false">IF(ISBLANK(Values!E26),"",IF(Values!J26,Values!H26 &amp;" "&amp;  Values!$B$1 &amp; " " &amp;Values!$B$3,Values!G26 &amp;" "&amp;  Values!$B$2 &amp; " " &amp;Values!$B$3))</f>
        <v>Spanish Original Backlit Keyboard for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X240 BL - ES</v>
      </c>
      <c r="K27" s="28" t="n">
        <f aca="false">IF(ISBLANK(Values!E26),"",IF(Values!J26, Values!$B$4, Values!$B$5))</f>
        <v>43.99</v>
      </c>
      <c r="L27" s="39" t="n">
        <f aca="false">IF(ISBLANK(Values!E26),"",Values!$B$18)</f>
        <v>5</v>
      </c>
      <c r="M27" s="28" t="str">
        <f aca="false">IF(ISBLANK(Values!E26),"",Values!$M26)</f>
        <v>https://download.lenovo.com/Images/Parts/04Y0948/04Y0948_A.jpg</v>
      </c>
      <c r="N27" s="28" t="str">
        <f aca="false">IF(ISBLANK(Values!$F26),"",Values!N26)</f>
        <v>https://download.lenovo.com/Images/Parts/04Y0948/04Y0948_B.jpg</v>
      </c>
      <c r="O27" s="28" t="str">
        <f aca="false">IF(ISBLANK(Values!$F26),"",Values!O26)</f>
        <v>https://download.lenovo.com/Images/Parts/04Y0948/04Y0948_details.jpg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Spanish COMPATIBLE Lenovo X230s X240 X240S X240I X250 X260 X270</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Spanish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43.99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v>
      </c>
      <c r="B28" s="37" t="str">
        <f aca="false">IF(ISBLANK(Values!E27),"",Values!F27)</f>
        <v>Lenovo X240 BL - UK</v>
      </c>
      <c r="C28" s="32" t="str">
        <f aca="false">IF(ISBLANK(Values!E27),"","TellusRem")</f>
        <v>TellusRem</v>
      </c>
      <c r="D28" s="30" t="n">
        <f aca="false">IF(ISBLANK(Values!E27),"",Values!E27)</f>
        <v>5714401240051</v>
      </c>
      <c r="E28" s="31" t="str">
        <f aca="false">IF(ISBLANK(Values!E27),"","EAN")</f>
        <v>EAN</v>
      </c>
      <c r="F28" s="28" t="str">
        <f aca="false">IF(ISBLANK(Values!E27),"",IF(Values!J27,Values!H27 &amp;" "&amp;  Values!$B$1 &amp; " " &amp;Values!$B$3,Values!G27 &amp;" "&amp;  Values!$B$2 &amp; " " &amp;Values!$B$3))</f>
        <v>UK Original Backlit Keyboard for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X240 BL - UK</v>
      </c>
      <c r="K28" s="28" t="n">
        <f aca="false">IF(ISBLANK(Values!E27),"",IF(Values!J27, Values!$B$4, Values!$B$5))</f>
        <v>43.99</v>
      </c>
      <c r="L28" s="39" t="n">
        <f aca="false">IF(ISBLANK(Values!E27),"",Values!$B$18)</f>
        <v>5</v>
      </c>
      <c r="M28" s="28" t="str">
        <f aca="false">IF(ISBLANK(Values!E27),"",Values!$M27)</f>
        <v>https://download.lenovo.com/Images/Parts/04X0244/04X0244_A.jpg</v>
      </c>
      <c r="N28" s="28" t="str">
        <f aca="false">IF(ISBLANK(Values!$F27),"",Values!N27)</f>
        <v>https://download.lenovo.com/Images/Parts/04X0244/04X0244_B.jpg</v>
      </c>
      <c r="O28" s="28" t="str">
        <f aca="false">IF(ISBLANK(Values!$F27),"",Values!O27)</f>
        <v>https://download.lenovo.com/Images/Parts/04X0244/04X0244_details.jpg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UK COMPATIBLE Lenovo X230s X240 X240S X240I X250 X260 X270</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UK</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43.99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v>
      </c>
      <c r="B29" s="37" t="str">
        <f aca="false">IF(ISBLANK(Values!E28),"",Values!F28)</f>
        <v>Lenovo X240 BL - NOR</v>
      </c>
      <c r="C29" s="32" t="str">
        <f aca="false">IF(ISBLANK(Values!E28),"","TellusRem")</f>
        <v>TellusRem</v>
      </c>
      <c r="D29" s="30" t="n">
        <f aca="false">IF(ISBLANK(Values!E28),"",Values!E28)</f>
        <v>5714401240068</v>
      </c>
      <c r="E29" s="31" t="str">
        <f aca="false">IF(ISBLANK(Values!E28),"","EAN")</f>
        <v>EAN</v>
      </c>
      <c r="F29" s="28" t="str">
        <f aca="false">IF(ISBLANK(Values!E28),"",IF(Values!J28,Values!H28 &amp;" "&amp;  Values!$B$1 &amp; " " &amp;Values!$B$3,Values!G28 &amp;" "&amp;  Values!$B$2 &amp; " " &amp;Values!$B$3))</f>
        <v>Scandinavian – Nordic Original Backlit Keyboard for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X240 BL - NOR</v>
      </c>
      <c r="K29" s="28" t="n">
        <f aca="false">IF(ISBLANK(Values!E28),"",IF(Values!J28, Values!$B$4, Values!$B$5))</f>
        <v>43.99</v>
      </c>
      <c r="L29" s="39" t="n">
        <f aca="false">IF(ISBLANK(Values!E28),"",Values!$B$18)</f>
        <v>5</v>
      </c>
      <c r="M29" s="28" t="str">
        <f aca="false">IF(ISBLANK(Values!E28),"",Values!$M28)</f>
        <v>https://download.lenovo.com/Images/Parts/01AX355/01AX355_A.jpg</v>
      </c>
      <c r="N29" s="28" t="str">
        <f aca="false">IF(ISBLANK(Values!$F28),"",Values!N28)</f>
        <v>https://download.lenovo.com/Images/Parts/01AX355/01AX355_B.jpg</v>
      </c>
      <c r="O29" s="28" t="str">
        <f aca="false">IF(ISBLANK(Values!$F28),"",Values!O28)</f>
        <v>https://download.lenovo.com/Images/Parts/01AX355/01AX355_details.jpg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Scandinavian – Nordic COMPATIBLE Lenovo X230s X240 X240S X240I X250 X260 X270</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Scandinavian – Nordic</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43.99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v>
      </c>
      <c r="B30" s="37" t="str">
        <f aca="false">IF(ISBLANK(Values!E29),"",Values!F29)</f>
        <v>Lenovo X240 BL - BE</v>
      </c>
      <c r="C30" s="32" t="str">
        <f aca="false">IF(ISBLANK(Values!E29),"","TellusRem")</f>
        <v>TellusRem</v>
      </c>
      <c r="D30" s="30" t="n">
        <f aca="false">IF(ISBLANK(Values!E29),"",Values!E29)</f>
        <v>5714401240075</v>
      </c>
      <c r="E30" s="31" t="str">
        <f aca="false">IF(ISBLANK(Values!E29),"","EAN")</f>
        <v>EAN</v>
      </c>
      <c r="F30" s="28" t="str">
        <f aca="false">IF(ISBLANK(Values!E29),"",IF(Values!J29,Values!H29 &amp;" "&amp;  Values!$B$1 &amp; " " &amp;Values!$B$3,Values!G29 &amp;" "&amp;  Values!$B$2 &amp; " " &amp;Values!$B$3))</f>
        <v>Belgian Original Backlit Keyboard for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X240 BL - BE</v>
      </c>
      <c r="K30" s="28" t="n">
        <f aca="false">IF(ISBLANK(Values!E29),"",IF(Values!J29, Values!$B$4, Values!$B$5))</f>
        <v>43.99</v>
      </c>
      <c r="L30" s="39" t="n">
        <f aca="false">IF(ISBLANK(Values!E29),"",Values!$B$18)</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Belgian COMPATIBLE Lenovo X230s X240 X240S X240I X250 X260 X270</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Belgian</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43.99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v>
      </c>
      <c r="B31" s="37" t="str">
        <f aca="false">IF(ISBLANK(Values!E30),"",Values!F30)</f>
        <v>Lenovo X240 BL - BG</v>
      </c>
      <c r="C31" s="32" t="str">
        <f aca="false">IF(ISBLANK(Values!E30),"","TellusRem")</f>
        <v>TellusRem</v>
      </c>
      <c r="D31" s="30" t="n">
        <f aca="false">IF(ISBLANK(Values!E30),"",Values!E30)</f>
        <v>5714401240082</v>
      </c>
      <c r="E31" s="31" t="str">
        <f aca="false">IF(ISBLANK(Values!E30),"","EAN")</f>
        <v>EAN</v>
      </c>
      <c r="F31" s="28" t="str">
        <f aca="false">IF(ISBLANK(Values!E30),"",IF(Values!J30,Values!H30 &amp;" "&amp;  Values!$B$1 &amp; " " &amp;Values!$B$3,Values!G30 &amp;" "&amp;  Values!$B$2 &amp; " " &amp;Values!$B$3))</f>
        <v>Bulgarian Original Backlit Keyboard for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X240 BL - BG</v>
      </c>
      <c r="K31" s="28" t="n">
        <f aca="false">IF(ISBLANK(Values!E30),"",IF(Values!J30, Values!$B$4, Values!$B$5))</f>
        <v>43.99</v>
      </c>
      <c r="L31" s="39" t="n">
        <f aca="false">IF(ISBLANK(Values!E30),"",Values!$B$18)</f>
        <v>5</v>
      </c>
      <c r="M31" s="28" t="str">
        <f aca="false">IF(ISBLANK(Values!E30),"",Values!$M30)</f>
        <v>https://download.lenovo.com/Images/Parts/04X0222/04X0222_A.jpg</v>
      </c>
      <c r="N31" s="28" t="str">
        <f aca="false">IF(ISBLANK(Values!$F30),"",Values!N30)</f>
        <v>https://download.lenovo.com/Images/Parts/04X0222/04X0222_B.jpg</v>
      </c>
      <c r="O31" s="28" t="str">
        <f aca="false">IF(ISBLANK(Values!$F30),"",Values!O30)</f>
        <v>https://download.lenovo.com/Images/Parts/04X0222/04X0222_details.jpg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Bulgarian COMPATIBLE Lenovo X230s X240 X240S X240I X250 X260 X270</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Bulgarian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43.99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v>
      </c>
      <c r="B32" s="37" t="str">
        <f aca="false">IF(ISBLANK(Values!E31),"",Values!F31)</f>
        <v>Lenovo X240 BL - CZ</v>
      </c>
      <c r="C32" s="32" t="str">
        <f aca="false">IF(ISBLANK(Values!E31),"","TellusRem")</f>
        <v>TellusRem</v>
      </c>
      <c r="D32" s="30" t="n">
        <f aca="false">IF(ISBLANK(Values!E31),"",Values!E31)</f>
        <v>5714401240099</v>
      </c>
      <c r="E32" s="31" t="str">
        <f aca="false">IF(ISBLANK(Values!E31),"","EAN")</f>
        <v>EAN</v>
      </c>
      <c r="F32" s="28" t="str">
        <f aca="false">IF(ISBLANK(Values!E31),"",IF(Values!J31,Values!H31 &amp;" "&amp;  Values!$B$1 &amp; " " &amp;Values!$B$3,Values!G31 &amp;" "&amp;  Values!$B$2 &amp; " " &amp;Values!$B$3))</f>
        <v>Czech Original Backlit Keyboard for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X240 BL - CZ</v>
      </c>
      <c r="K32" s="28" t="n">
        <f aca="false">IF(ISBLANK(Values!E31),"",IF(Values!J31, Values!$B$4, Values!$B$5))</f>
        <v>43.99</v>
      </c>
      <c r="L32" s="39" t="n">
        <f aca="false">IF(ISBLANK(Values!E31),"",Values!$B$18)</f>
        <v>5</v>
      </c>
      <c r="M32" s="28" t="str">
        <f aca="false">IF(ISBLANK(Values!E31),"",Values!$M31)</f>
        <v>https://download.lenovo.com/Images/Parts/01AV508/01AV508_A.jpg</v>
      </c>
      <c r="N32" s="28" t="str">
        <f aca="false">IF(ISBLANK(Values!$F31),"",Values!N31)</f>
        <v>https://download.lenovo.com/Images/Parts/01AV508/01AV508_B.jpg</v>
      </c>
      <c r="O32" s="28" t="str">
        <f aca="false">IF(ISBLANK(Values!$F31),"",Values!O31)</f>
        <v>https://download.lenovo.com/Images/Parts/01AV508/01AV508_details.jpg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Czech COMPATIBLE Lenovo X230s X240 X240S X240I X250 X260 X270</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Czech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43.99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v>
      </c>
      <c r="B33" s="37" t="str">
        <f aca="false">IF(ISBLANK(Values!E32),"",Values!F32)</f>
        <v>Lenovo X240 BL - DK</v>
      </c>
      <c r="C33" s="32" t="str">
        <f aca="false">IF(ISBLANK(Values!E32),"","TellusRem")</f>
        <v>TellusRem</v>
      </c>
      <c r="D33" s="30" t="n">
        <f aca="false">IF(ISBLANK(Values!E32),"",Values!E32)</f>
        <v>5714401240105</v>
      </c>
      <c r="E33" s="31" t="str">
        <f aca="false">IF(ISBLANK(Values!E32),"","EAN")</f>
        <v>EAN</v>
      </c>
      <c r="F33" s="28" t="str">
        <f aca="false">IF(ISBLANK(Values!E32),"",IF(Values!J32,Values!H32 &amp;" "&amp;  Values!$B$1 &amp; " " &amp;Values!$B$3,Values!G32 &amp;" "&amp;  Values!$B$2 &amp; " " &amp;Values!$B$3))</f>
        <v>Danish Original Backlit Keyboard for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X240 BL - DK</v>
      </c>
      <c r="K33" s="28" t="n">
        <f aca="false">IF(ISBLANK(Values!E32),"",IF(Values!J32, Values!$B$4, Values!$B$5))</f>
        <v>43.99</v>
      </c>
      <c r="L33" s="39" t="n">
        <f aca="false">IF(ISBLANK(Values!E32),"",Values!$B$18)</f>
        <v>5</v>
      </c>
      <c r="M33" s="28" t="str">
        <f aca="false">IF(ISBLANK(Values!E32),"",Values!$M32)</f>
        <v>https://download.lenovo.com/Images/Parts/04X0224/04X0224_A.jpg</v>
      </c>
      <c r="N33" s="28" t="str">
        <f aca="false">IF(ISBLANK(Values!$F32),"",Values!N32)</f>
        <v>https://download.lenovo.com/Images/Parts/04X0224/04X0224_B.jpg</v>
      </c>
      <c r="O33" s="28" t="str">
        <f aca="false">IF(ISBLANK(Values!$F32),"",Values!O32)</f>
        <v>https://download.lenovo.com/Images/Parts/04X0224/04X0224_details.jpg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Danish COMPATIBLE Lenovo X230s X240 X240S X240I X250 X260 X270</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Danish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43.99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v>
      </c>
      <c r="B34" s="37" t="str">
        <f aca="false">IF(ISBLANK(Values!E33),"",Values!F33)</f>
        <v>Lenovo X240 BL - HU</v>
      </c>
      <c r="C34" s="32" t="str">
        <f aca="false">IF(ISBLANK(Values!E33),"","TellusRem")</f>
        <v>TellusRem</v>
      </c>
      <c r="D34" s="30" t="n">
        <f aca="false">IF(ISBLANK(Values!E33),"",Values!E33)</f>
        <v>5714401240112</v>
      </c>
      <c r="E34" s="31" t="str">
        <f aca="false">IF(ISBLANK(Values!E33),"","EAN")</f>
        <v>EAN</v>
      </c>
      <c r="F34" s="28" t="str">
        <f aca="false">IF(ISBLANK(Values!E33),"",IF(Values!J33,Values!H33 &amp;" "&amp;  Values!$B$1 &amp; " " &amp;Values!$B$3,Values!G33 &amp;" "&amp;  Values!$B$2 &amp; " " &amp;Values!$B$3))</f>
        <v>Hungarian Original Backlit Keyboard for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X240 BL - HU</v>
      </c>
      <c r="K34" s="28" t="n">
        <f aca="false">IF(ISBLANK(Values!E33),"",IF(Values!J33, Values!$B$4, Values!$B$5))</f>
        <v>43.99</v>
      </c>
      <c r="L34" s="39" t="n">
        <f aca="false">IF(ISBLANK(Values!E33),"",Values!$B$18)</f>
        <v>5</v>
      </c>
      <c r="M34" s="28" t="str">
        <f aca="false">IF(ISBLANK(Values!E33),"",Values!$M33)</f>
        <v>https://download.lenovo.com/Images/Parts/04X0230/04X0230_A.jpg</v>
      </c>
      <c r="N34" s="28" t="str">
        <f aca="false">IF(ISBLANK(Values!$F33),"",Values!N33)</f>
        <v>https://download.lenovo.com/Images/Parts/04X0230/04X0230_B.jpg</v>
      </c>
      <c r="O34" s="28" t="str">
        <f aca="false">IF(ISBLANK(Values!$F33),"",Values!O33)</f>
        <v>https://download.lenovo.com/Images/Parts/04X0230/04X0230_details.jpg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Hungarian COMPATIBLE Lenovo X230s X240 X240S X240I X250 X260 X270</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Hungarian</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43.99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v>
      </c>
      <c r="B35" s="37" t="str">
        <f aca="false">IF(ISBLANK(Values!E34),"",Values!F34)</f>
        <v>Lenovo X240 BL - NL</v>
      </c>
      <c r="C35" s="32" t="str">
        <f aca="false">IF(ISBLANK(Values!E34),"","TellusRem")</f>
        <v>TellusRem</v>
      </c>
      <c r="D35" s="30" t="n">
        <f aca="false">IF(ISBLANK(Values!E34),"",Values!E34)</f>
        <v>5714401240129</v>
      </c>
      <c r="E35" s="31" t="str">
        <f aca="false">IF(ISBLANK(Values!E34),"","EAN")</f>
        <v>EAN</v>
      </c>
      <c r="F35" s="28" t="str">
        <f aca="false">IF(ISBLANK(Values!E34),"",IF(Values!J34,Values!H34 &amp;" "&amp;  Values!$B$1 &amp; " " &amp;Values!$B$3,Values!G34 &amp;" "&amp;  Values!$B$2 &amp; " " &amp;Values!$B$3))</f>
        <v>Dutch Original Backlit Keyboard for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X240 BL - NL</v>
      </c>
      <c r="K35" s="28" t="n">
        <f aca="false">IF(ISBLANK(Values!E34),"",IF(Values!J34, Values!$B$4, Values!$B$5))</f>
        <v>43.99</v>
      </c>
      <c r="L35" s="39" t="n">
        <f aca="false">IF(ISBLANK(Values!E34),"",Values!$B$18)</f>
        <v>5</v>
      </c>
      <c r="M35" s="28" t="str">
        <f aca="false">IF(ISBLANK(Values!E34),"",Values!$M34)</f>
        <v>https://download.lenovo.com/Images/Parts/04X0196/04X0196_A.jpg</v>
      </c>
      <c r="N35" s="28" t="str">
        <f aca="false">IF(ISBLANK(Values!$F34),"",Values!N34)</f>
        <v>https://download.lenovo.com/Images/Parts/04X0196/04X0196_B.jpg</v>
      </c>
      <c r="O35" s="28" t="str">
        <f aca="false">IF(ISBLANK(Values!$F34),"",Values!O34)</f>
        <v>https://download.lenovo.com/Images/Parts/04X0196/04X0196_details.jpg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Dutch COMPATIBLE Lenovo X230s X240 X240S X240I X250 X260 X270</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Dutch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43.99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v>
      </c>
      <c r="B36" s="37" t="str">
        <f aca="false">IF(ISBLANK(Values!E35),"",Values!F35)</f>
        <v>Lenovo X240 BL - NO</v>
      </c>
      <c r="C36" s="32" t="str">
        <f aca="false">IF(ISBLANK(Values!E35),"","TellusRem")</f>
        <v>TellusRem</v>
      </c>
      <c r="D36" s="30" t="n">
        <f aca="false">IF(ISBLANK(Values!E35),"",Values!E35)</f>
        <v>5714401240136</v>
      </c>
      <c r="E36" s="31" t="str">
        <f aca="false">IF(ISBLANK(Values!E35),"","EAN")</f>
        <v>EAN</v>
      </c>
      <c r="F36" s="28" t="str">
        <f aca="false">IF(ISBLANK(Values!E35),"",IF(Values!J35,Values!H35 &amp;" "&amp;  Values!$B$1 &amp; " " &amp;Values!$B$3,Values!G35 &amp;" "&amp;  Values!$B$2 &amp; " " &amp;Values!$B$3))</f>
        <v>Norwegian Original Backlit Keyboard for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X240 BL - NO</v>
      </c>
      <c r="K36" s="28" t="n">
        <f aca="false">IF(ISBLANK(Values!E35),"",IF(Values!J35, Values!$B$4, Values!$B$5))</f>
        <v>43.99</v>
      </c>
      <c r="L36" s="39" t="n">
        <f aca="false">IF(ISBLANK(Values!E35),"",Values!$B$18)</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Norwegian COMPATIBLE Lenovo X230s X240 X240S X240I X250 X260 X270</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Norwegian</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43.99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v>
      </c>
      <c r="B37" s="37" t="str">
        <f aca="false">IF(ISBLANK(Values!E36),"",Values!F36)</f>
        <v>Lenovo X240 BL - PL</v>
      </c>
      <c r="C37" s="32" t="str">
        <f aca="false">IF(ISBLANK(Values!E36),"","TellusRem")</f>
        <v>TellusRem</v>
      </c>
      <c r="D37" s="30" t="n">
        <f aca="false">IF(ISBLANK(Values!E36),"",Values!E36)</f>
        <v>5714401240143</v>
      </c>
      <c r="E37" s="31" t="str">
        <f aca="false">IF(ISBLANK(Values!E36),"","EAN")</f>
        <v>EAN</v>
      </c>
      <c r="F37" s="28" t="str">
        <f aca="false">IF(ISBLANK(Values!E36),"",IF(Values!J36,Values!H36 &amp;" "&amp;  Values!$B$1 &amp; " " &amp;Values!$B$3,Values!G36 &amp;" "&amp;  Values!$B$2 &amp; " " &amp;Values!$B$3))</f>
        <v>Polish Original Backlit Keyboard for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X240 BL - PL</v>
      </c>
      <c r="K37" s="28" t="n">
        <f aca="false">IF(ISBLANK(Values!E36),"",IF(Values!J36, Values!$B$4, Values!$B$5))</f>
        <v>43.99</v>
      </c>
      <c r="L37" s="39" t="n">
        <f aca="false">IF(ISBLANK(Values!E36),"",Values!$B$18)</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Polish COMPATIBLE Lenovo X230s X240 X240S X240I X250 X260 X270</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Polish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43.99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v>
      </c>
      <c r="B38" s="37" t="str">
        <f aca="false">IF(ISBLANK(Values!E37),"",Values!F37)</f>
        <v>Lenovo X240 BL - PT</v>
      </c>
      <c r="C38" s="32" t="str">
        <f aca="false">IF(ISBLANK(Values!E37),"","TellusRem")</f>
        <v>TellusRem</v>
      </c>
      <c r="D38" s="30" t="n">
        <f aca="false">IF(ISBLANK(Values!E37),"",Values!E37)</f>
        <v>5714401240150</v>
      </c>
      <c r="E38" s="31" t="str">
        <f aca="false">IF(ISBLANK(Values!E37),"","EAN")</f>
        <v>EAN</v>
      </c>
      <c r="F38" s="28" t="str">
        <f aca="false">IF(ISBLANK(Values!E37),"",IF(Values!J37,Values!H37 &amp;" "&amp;  Values!$B$1 &amp; " " &amp;Values!$B$3,Values!G37 &amp;" "&amp;  Values!$B$2 &amp; " " &amp;Values!$B$3))</f>
        <v>Portuguese Original Backlit Keyboard for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X240 BL - PT</v>
      </c>
      <c r="K38" s="28" t="n">
        <f aca="false">IF(ISBLANK(Values!E37),"",IF(Values!J37, Values!$B$4, Values!$B$5))</f>
        <v>43.99</v>
      </c>
      <c r="L38" s="39" t="n">
        <f aca="false">IF(ISBLANK(Values!E37),"",Values!$B$18)</f>
        <v>5</v>
      </c>
      <c r="M38" s="28" t="str">
        <f aca="false">IF(ISBLANK(Values!E37),"",Values!$M37)</f>
        <v>https://download.lenovo.com/Images/Parts/04X0237/04X0237_A.jpg</v>
      </c>
      <c r="N38" s="28" t="str">
        <f aca="false">IF(ISBLANK(Values!$F37),"",Values!N37)</f>
        <v>https://download.lenovo.com/Images/Parts/04X0237/04X0237_B.jpg</v>
      </c>
      <c r="O38" s="28" t="str">
        <f aca="false">IF(ISBLANK(Values!$F37),"",Values!O37)</f>
        <v>https://download.lenovo.com/Images/Parts/04X0237/04X0237_details.jpg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Portuguese COMPATIBLE Lenovo X230s X240 X240S X240I X250 X260 X270</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Portuguese</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43.99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v>
      </c>
      <c r="B39" s="37" t="str">
        <f aca="false">IF(ISBLANK(Values!E38),"",Values!F38)</f>
        <v>Lenovo X240 BL - SE/FI</v>
      </c>
      <c r="C39" s="32" t="str">
        <f aca="false">IF(ISBLANK(Values!E38),"","TellusRem")</f>
        <v>TellusRem</v>
      </c>
      <c r="D39" s="30" t="n">
        <f aca="false">IF(ISBLANK(Values!E38),"",Values!E38)</f>
        <v>5714401240167</v>
      </c>
      <c r="E39" s="31" t="str">
        <f aca="false">IF(ISBLANK(Values!E38),"","EAN")</f>
        <v>EAN</v>
      </c>
      <c r="F39" s="28" t="str">
        <f aca="false">IF(ISBLANK(Values!E38),"",IF(Values!J38,Values!H38 &amp;" "&amp;  Values!$B$1 &amp; " " &amp;Values!$B$3,Values!G38 &amp;" "&amp;  Values!$B$2 &amp; " " &amp;Values!$B$3))</f>
        <v>Swedish – Finnish Original Backlit Keyboard for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X240 BL - SE/FI</v>
      </c>
      <c r="K39" s="28" t="n">
        <f aca="false">IF(ISBLANK(Values!E38),"",IF(Values!J38, Values!$B$4, Values!$B$5))</f>
        <v>43.99</v>
      </c>
      <c r="L39" s="39" t="n">
        <f aca="false">IF(ISBLANK(Values!E38),"",Values!$B$18)</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Swedish – Finnish COMPATIBLE Lenovo X230s X240 X240S X240I X250 X260 X270</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Swedish – Finnish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43.99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v>
      </c>
      <c r="B40" s="37" t="str">
        <f aca="false">IF(ISBLANK(Values!E39),"",Values!F39)</f>
        <v>Lenovo X240 BL - CH</v>
      </c>
      <c r="C40" s="32" t="str">
        <f aca="false">IF(ISBLANK(Values!E39),"","TellusRem")</f>
        <v>TellusRem</v>
      </c>
      <c r="D40" s="30" t="n">
        <f aca="false">IF(ISBLANK(Values!E39),"",Values!E39)</f>
        <v>5714401240174</v>
      </c>
      <c r="E40" s="31" t="str">
        <f aca="false">IF(ISBLANK(Values!E39),"","EAN")</f>
        <v>EAN</v>
      </c>
      <c r="F40" s="28" t="str">
        <f aca="false">IF(ISBLANK(Values!E39),"",IF(Values!J39,Values!H39 &amp;" "&amp;  Values!$B$1 &amp; " " &amp;Values!$B$3,Values!G39 &amp;" "&amp;  Values!$B$2 &amp; " " &amp;Values!$B$3))</f>
        <v>Swiss Original Backlit Keyboard for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X240 BL - CH</v>
      </c>
      <c r="K40" s="28" t="n">
        <f aca="false">IF(ISBLANK(Values!E39),"",IF(Values!J39, Values!$B$4, Values!$B$5))</f>
        <v>43.99</v>
      </c>
      <c r="L40" s="39" t="n">
        <f aca="false">IF(ISBLANK(Values!E39),"",Values!$B$18)</f>
        <v>5</v>
      </c>
      <c r="M40" s="28" t="str">
        <f aca="false">IF(ISBLANK(Values!E39),"",Values!$M39)</f>
        <v>https://download.lenovo.com/Images/Parts/04X0242/04X0242_A.jpg</v>
      </c>
      <c r="N40" s="28" t="str">
        <f aca="false">IF(ISBLANK(Values!$F39),"",Values!N39)</f>
        <v>https://download.lenovo.com/Images/Parts/04X0242/04X0242_B.jpg</v>
      </c>
      <c r="O40" s="28" t="str">
        <f aca="false">IF(ISBLANK(Values!$F39),"",Values!O39)</f>
        <v>https://download.lenovo.com/Images/Parts/04X0242/04X0242_details.jpg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Swiss COMPATIBLE Lenovo X230s X240 X240S X240I X250 X260 X270</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Swiss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43.99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41.75" hidden="false" customHeight="false" outlineLevel="0" collapsed="false">
      <c r="A41" s="27" t="str">
        <f aca="false">IF(ISBLANK(Values!E40),"",IF(Values!$B$37="EU","computercomponent","computer"))</f>
        <v>computer</v>
      </c>
      <c r="B41" s="37" t="str">
        <f aca="false">IF(ISBLANK(Values!E40),"",Values!F40)</f>
        <v>Lenovo X240 BL - US INT</v>
      </c>
      <c r="C41" s="32" t="str">
        <f aca="false">IF(ISBLANK(Values!E40),"","TellusRem")</f>
        <v>TellusRem</v>
      </c>
      <c r="D41" s="30" t="n">
        <f aca="false">IF(ISBLANK(Values!E40),"",Values!E40)</f>
        <v>5714401240181</v>
      </c>
      <c r="E41" s="31" t="str">
        <f aca="false">IF(ISBLANK(Values!E40),"","EAN")</f>
        <v>EAN</v>
      </c>
      <c r="F41" s="28" t="str">
        <f aca="false">IF(ISBLANK(Values!E40),"",IF(Values!J40,Values!H40 &amp;" "&amp;  Values!$B$1 &amp; " " &amp;Values!$B$3,Values!G40 &amp;" "&amp;  Values!$B$2 &amp; " " &amp;Values!$B$3))</f>
        <v>US International Original Backlit Keyboard for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X240 BL - US INT</v>
      </c>
      <c r="K41" s="28" t="n">
        <f aca="false">IF(ISBLANK(Values!E40),"",IF(Values!J40, Values!$B$4, Values!$B$5))</f>
        <v>43.99</v>
      </c>
      <c r="L41" s="39" t="n">
        <f aca="false">IF(ISBLANK(Values!E40),"",Values!$B$18)</f>
        <v>5</v>
      </c>
      <c r="M41" s="28" t="str">
        <f aca="false">IF(ISBLANK(Values!E40),"",Values!$M40)</f>
        <v>https://download.lenovo.com/Images/Parts/04Y0968/04Y0968_A.jpg</v>
      </c>
      <c r="N41" s="28" t="str">
        <f aca="false">IF(ISBLANK(Values!$F40),"",Values!N40)</f>
        <v>https://download.lenovo.com/Images/Parts/04Y0968/04Y0968_B.jpg</v>
      </c>
      <c r="O41" s="28" t="str">
        <f aca="false">IF(ISBLANK(Values!$F40),"",Values!O40)</f>
        <v>https://download.lenovo.com/Images/Parts/04Y0968/04Y0968_details.jpg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Brand New from Open box, Replacement Lenovo keyboard.</v>
      </c>
      <c r="AJ41" s="41" t="str">
        <f aca="false">IF(ISBLANK(Values!E40),"","👉 "&amp;Values!H40&amp; " "&amp;Values!$B$24 &amp;" "&amp;Values!$B$3)</f>
        <v>👉 US International COMPATIBLE Lenovo X230s X240 X240S X240I X250 X260 X270</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US International</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43.99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X240 BL - US</v>
      </c>
      <c r="C42" s="32" t="str">
        <f aca="false">IF(ISBLANK(Values!E41),"","TellusRem")</f>
        <v>TellusRem</v>
      </c>
      <c r="D42" s="30" t="n">
        <f aca="false">IF(ISBLANK(Values!E41),"",Values!E41)</f>
        <v>5714401240198</v>
      </c>
      <c r="E42" s="31" t="str">
        <f aca="false">IF(ISBLANK(Values!E41),"","EAN")</f>
        <v>EAN</v>
      </c>
      <c r="F42" s="28" t="str">
        <f aca="false">IF(ISBLANK(Values!E41),"",IF(Values!J41,Values!H41 &amp;" "&amp;  Values!$B$1 &amp; " " &amp;Values!$B$3,Values!G41 &amp;" "&amp;  Values!$B$2 &amp; " " &amp;Values!$B$3))</f>
        <v>US Original Backlit Keyboard for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X240 BL - US</v>
      </c>
      <c r="K42" s="28" t="n">
        <f aca="false">IF(ISBLANK(Values!E41),"",IF(Values!J41, Values!$B$4, Values!$B$5))</f>
        <v>43.99</v>
      </c>
      <c r="L42" s="39" t="n">
        <f aca="false">IF(ISBLANK(Values!E41),"",Values!$B$18)</f>
        <v>5</v>
      </c>
      <c r="M42" s="28" t="str">
        <f aca="false">IF(ISBLANK(Values!E41),"",Values!$M41)</f>
        <v>https://download.lenovo.com/Images/Parts/04X0177/04X0177_A.jpg</v>
      </c>
      <c r="N42" s="28" t="str">
        <f aca="false">IF(ISBLANK(Values!$F41),"",Values!N41)</f>
        <v>https://download.lenovo.com/Images/Parts/04X0177/04X0177_B.jpg</v>
      </c>
      <c r="O42" s="28" t="str">
        <f aca="false">IF(ISBLANK(Values!$F41),"",Values!O41)</f>
        <v>https://download.lenovo.com/Images/Parts/04X0177/04X0177_details.jpg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COMPATIBLE Lenovo X230s X240 X240S X240I X250 X260 X270</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43.99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U213">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V6:V154 O7:O1048576 V5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5:U213">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9" activeCellId="0" sqref="R9"/>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360</v>
      </c>
      <c r="M3" s="43" t="s">
        <v>362</v>
      </c>
      <c r="N3" s="43" t="s">
        <v>363</v>
      </c>
      <c r="O3" s="43" t="s">
        <v>364</v>
      </c>
      <c r="V3" s="0" t="s">
        <v>365</v>
      </c>
    </row>
    <row r="4" customFormat="false" ht="12.8" hidden="false" customHeight="false" outlineLevel="0" collapsed="false">
      <c r="A4" s="43" t="s">
        <v>366</v>
      </c>
      <c r="B4" s="47" t="n">
        <v>43.99</v>
      </c>
      <c r="E4" s="48" t="n">
        <v>5714401242017</v>
      </c>
      <c r="F4" s="48" t="s">
        <v>367</v>
      </c>
      <c r="G4" s="49" t="s">
        <v>368</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FALSE()</f>
        <v>0</v>
      </c>
      <c r="K4" s="48" t="s">
        <v>369</v>
      </c>
      <c r="L4" s="51" t="n">
        <f aca="false">FALSE()</f>
        <v>0</v>
      </c>
      <c r="M4" s="52" t="str">
        <f aca="false">IF(ISBLANK(K4),"",IF(L4, "https://raw.githubusercontent.com/PatrickVibild/TellusAmazonPictures/master/pictures/"&amp;K4&amp;"/1.jpg","https://download.lenovo.com/Images/Parts/"&amp;K4&amp;"/"&amp;K4&amp;"_A.jpg"))</f>
        <v>https://download.lenovo.com/Images/Parts/04Y0950/04Y0950_A.jpg</v>
      </c>
      <c r="N4" s="52" t="str">
        <f aca="false">IF(ISBLANK(K4),"",IF(L4, "https://raw.githubusercontent.com/PatrickVibild/TellusAmazonPictures/master/pictures/"&amp;K4&amp;"/2.jpg","https://download.lenovo.com/Images/Parts/"&amp;K4&amp;"/"&amp;K4&amp;"_B.jpg"))</f>
        <v>https://download.lenovo.com/Images/Parts/04Y0950/04Y0950_B.jpg</v>
      </c>
      <c r="O4" s="53" t="str">
        <f aca="false">IF(ISBLANK(K4),"",IF(L4, "https://raw.githubusercontent.com/PatrickVibild/TellusAmazonPictures/master/pictures/"&amp;K4&amp;"/3.jpg","https://download.lenovo.com/Images/Parts/"&amp;K4&amp;"/"&amp;K4&amp;"_details.jpg"))</f>
        <v>https://download.lenovo.com/Images/Parts/04Y0950/04Y0950_details.jpg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4" t="n">
        <f aca="false">MATCH(G4,options!$D$1:$D$20,0)</f>
        <v>1</v>
      </c>
    </row>
    <row r="5" customFormat="false" ht="12.8" hidden="false" customHeight="false" outlineLevel="0" collapsed="false">
      <c r="A5" s="43" t="s">
        <v>370</v>
      </c>
      <c r="B5" s="47" t="n">
        <v>33.9</v>
      </c>
      <c r="E5" s="48" t="n">
        <v>5714401242024</v>
      </c>
      <c r="F5" s="48" t="s">
        <v>371</v>
      </c>
      <c r="G5" s="49" t="s">
        <v>372</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FALSE()</f>
        <v>0</v>
      </c>
      <c r="K5" s="48" t="s">
        <v>373</v>
      </c>
      <c r="L5" s="51" t="n">
        <f aca="false">FALSE()</f>
        <v>0</v>
      </c>
      <c r="M5" s="52" t="str">
        <f aca="false">IF(ISBLANK(K5),"",IF(L5, "https://raw.githubusercontent.com/PatrickVibild/TellusAmazonPictures/master/pictures/"&amp;K5&amp;"/1.jpg","https://download.lenovo.com/Images/Parts/"&amp;K5&amp;"/"&amp;K5&amp;"_A.jpg"))</f>
        <v>https://download.lenovo.com/Images/Parts/04Y0902/04Y0902_A.jpg</v>
      </c>
      <c r="N5" s="52" t="str">
        <f aca="false">IF(ISBLANK(K5),"",IF(L5, "https://raw.githubusercontent.com/PatrickVibild/TellusAmazonPictures/master/pictures/"&amp;K5&amp;"/2.jpg","https://download.lenovo.com/Images/Parts/"&amp;K5&amp;"/"&amp;K5&amp;"_B.jpg"))</f>
        <v>https://download.lenovo.com/Images/Parts/04Y0902/04Y0902_B.jpg</v>
      </c>
      <c r="O5" s="53" t="str">
        <f aca="false">IF(ISBLANK(K5),"",IF(L5, "https://raw.githubusercontent.com/PatrickVibild/TellusAmazonPictures/master/pictures/"&amp;K5&amp;"/3.jpg","https://download.lenovo.com/Images/Parts/"&amp;K5&amp;"/"&amp;K5&amp;"_details.jpg"))</f>
        <v>https://download.lenovo.com/Images/Parts/04Y0902/04Y0902_details.jpg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4" t="n">
        <f aca="false">MATCH(G5,options!$D$1:$D$20,0)</f>
        <v>2</v>
      </c>
    </row>
    <row r="6" customFormat="false" ht="12.8" hidden="false" customHeight="false" outlineLevel="0" collapsed="false">
      <c r="A6" s="43" t="s">
        <v>374</v>
      </c>
      <c r="B6" s="55" t="s">
        <v>375</v>
      </c>
      <c r="E6" s="48" t="n">
        <v>5714401242031</v>
      </c>
      <c r="F6" s="48" t="s">
        <v>376</v>
      </c>
      <c r="G6" s="49" t="s">
        <v>377</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FALSE()</f>
        <v>0</v>
      </c>
      <c r="K6" s="48" t="s">
        <v>378</v>
      </c>
      <c r="L6" s="51" t="n">
        <f aca="false">FALSE()</f>
        <v>0</v>
      </c>
      <c r="M6" s="52" t="str">
        <f aca="false">IF(ISBLANK(K6),"",IF(L6, "https://raw.githubusercontent.com/PatrickVibild/TellusAmazonPictures/master/pictures/"&amp;K6&amp;"/1.jpg","https://download.lenovo.com/Images/Parts/"&amp;K6&amp;"/"&amp;K6&amp;"_A.jpg"))</f>
        <v>https://download.lenovo.com/Images/Parts/04Y0917/04Y0917_A.jpg</v>
      </c>
      <c r="N6" s="52" t="str">
        <f aca="false">IF(ISBLANK(K6),"",IF(L6, "https://raw.githubusercontent.com/PatrickVibild/TellusAmazonPictures/master/pictures/"&amp;K6&amp;"/2.jpg","https://download.lenovo.com/Images/Parts/"&amp;K6&amp;"/"&amp;K6&amp;"_B.jpg"))</f>
        <v>https://download.lenovo.com/Images/Parts/04Y0917/04Y0917_B.jpg</v>
      </c>
      <c r="O6" s="53" t="str">
        <f aca="false">IF(ISBLANK(K6),"",IF(L6, "https://raw.githubusercontent.com/PatrickVibild/TellusAmazonPictures/master/pictures/"&amp;K6&amp;"/3.jpg","https://download.lenovo.com/Images/Parts/"&amp;K6&amp;"/"&amp;K6&amp;"_details.jpg"))</f>
        <v>https://download.lenovo.com/Images/Parts/04Y0917/04Y0917_details.jpg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4" t="n">
        <f aca="false">MATCH(G6,options!$D$1:$D$20,0)</f>
        <v>3</v>
      </c>
      <c r="AK6" s="0" t="s">
        <v>379</v>
      </c>
    </row>
    <row r="7" customFormat="false" ht="12.8" hidden="false" customHeight="false" outlineLevel="0" collapsed="false">
      <c r="A7" s="43" t="s">
        <v>380</v>
      </c>
      <c r="B7" s="56" t="str">
        <f aca="false">IF(B6=options!C1,"30","40")</f>
        <v>30</v>
      </c>
      <c r="E7" s="48" t="n">
        <v>5714401242048</v>
      </c>
      <c r="F7" s="48" t="s">
        <v>381</v>
      </c>
      <c r="G7" s="49" t="s">
        <v>382</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FALSE()</f>
        <v>0</v>
      </c>
      <c r="K7" s="48" t="s">
        <v>383</v>
      </c>
      <c r="L7" s="51" t="n">
        <f aca="false">FALSE()</f>
        <v>0</v>
      </c>
      <c r="M7" s="52" t="str">
        <f aca="false">IF(ISBLANK(K7),"",IF(L7, "https://raw.githubusercontent.com/PatrickVibild/TellusAmazonPictures/master/pictures/"&amp;K7&amp;"/1.jpg","https://download.lenovo.com/Images/Parts/"&amp;K7&amp;"/"&amp;K7&amp;"_A.jpg"))</f>
        <v>https://download.lenovo.com/Images/Parts/04Y0910/04Y0910_A.jpg</v>
      </c>
      <c r="N7" s="52" t="str">
        <f aca="false">IF(ISBLANK(K7),"",IF(L7, "https://raw.githubusercontent.com/PatrickVibild/TellusAmazonPictures/master/pictures/"&amp;K7&amp;"/2.jpg","https://download.lenovo.com/Images/Parts/"&amp;K7&amp;"/"&amp;K7&amp;"_B.jpg"))</f>
        <v>https://download.lenovo.com/Images/Parts/04Y0910/04Y0910_B.jpg</v>
      </c>
      <c r="O7" s="53" t="str">
        <f aca="false">IF(ISBLANK(K7),"",IF(L7, "https://raw.githubusercontent.com/PatrickVibild/TellusAmazonPictures/master/pictures/"&amp;K7&amp;"/3.jpg","https://download.lenovo.com/Images/Parts/"&amp;K7&amp;"/"&amp;K7&amp;"_details.jpg"))</f>
        <v>https://download.lenovo.com/Images/Parts/04Y0910/04Y0910_details.jpg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4" t="n">
        <f aca="false">MATCH(G7,options!$D$1:$D$20,0)</f>
        <v>4</v>
      </c>
    </row>
    <row r="8" customFormat="false" ht="12.8" hidden="false" customHeight="false" outlineLevel="0" collapsed="false">
      <c r="A8" s="43" t="s">
        <v>384</v>
      </c>
      <c r="B8" s="56" t="str">
        <f aca="false">IF(B6=options!C1,"22","25")</f>
        <v>22</v>
      </c>
      <c r="E8" s="48" t="n">
        <v>5714401242055</v>
      </c>
      <c r="F8" s="48" t="s">
        <v>385</v>
      </c>
      <c r="G8" s="49" t="s">
        <v>386</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387</v>
      </c>
      <c r="L8" s="51" t="n">
        <f aca="false">FALSE()</f>
        <v>0</v>
      </c>
      <c r="M8" s="52" t="str">
        <f aca="false">IF(ISBLANK(K8),"",IF(L8, "https://raw.githubusercontent.com/PatrickVibild/TellusAmazonPictures/master/pictures/"&amp;K8&amp;"/1.jpg","https://download.lenovo.com/Images/Parts/"&amp;K8&amp;"/"&amp;K8&amp;"_A.jpg"))</f>
        <v>https://download.lenovo.com/Images/Parts/04Y0929/04Y0929_A.jpg</v>
      </c>
      <c r="N8" s="52" t="str">
        <f aca="false">IF(ISBLANK(K8),"",IF(L8, "https://raw.githubusercontent.com/PatrickVibild/TellusAmazonPictures/master/pictures/"&amp;K8&amp;"/2.jpg","https://download.lenovo.com/Images/Parts/"&amp;K8&amp;"/"&amp;K8&amp;"_B.jpg"))</f>
        <v>https://download.lenovo.com/Images/Parts/04Y0929/04Y0929_B.jpg</v>
      </c>
      <c r="O8" s="53" t="str">
        <f aca="false">IF(ISBLANK(K8),"",IF(L8, "https://raw.githubusercontent.com/PatrickVibild/TellusAmazonPictures/master/pictures/"&amp;K8&amp;"/3.jpg","https://download.lenovo.com/Images/Parts/"&amp;K8&amp;"/"&amp;K8&amp;"_details.jpg"))</f>
        <v>https://download.lenovo.com/Images/Parts/04Y0929/04Y0929_details.jpg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4" t="n">
        <f aca="false">MATCH(G8,options!$D$1:$D$20,0)</f>
        <v>5</v>
      </c>
    </row>
    <row r="9" customFormat="false" ht="12.8" hidden="false" customHeight="false" outlineLevel="0" collapsed="false">
      <c r="A9" s="43" t="s">
        <v>388</v>
      </c>
      <c r="B9" s="56" t="str">
        <f aca="false">IF(B6=options!C1,"5","3")</f>
        <v>5</v>
      </c>
      <c r="E9" s="48" t="n">
        <v>5714401242062</v>
      </c>
      <c r="F9" s="48" t="s">
        <v>389</v>
      </c>
      <c r="G9" s="49" t="s">
        <v>390</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FALSE()</f>
        <v>0</v>
      </c>
      <c r="K9" s="48" t="s">
        <v>391</v>
      </c>
      <c r="L9" s="51" t="n">
        <f aca="false">FALSE()</f>
        <v>0</v>
      </c>
      <c r="M9" s="52" t="str">
        <f aca="false">IF(ISBLANK(K9),"",IF(L9, "https://raw.githubusercontent.com/PatrickVibild/TellusAmazonPictures/master/pictures/"&amp;K9&amp;"/1.jpg","https://download.lenovo.com/Images/Parts/"&amp;K9&amp;"/"&amp;K9&amp;"_A.jpg"))</f>
        <v>https://download.lenovo.com/Images/Parts/01AX351/01AX351_A.jpg</v>
      </c>
      <c r="N9" s="52" t="str">
        <f aca="false">IF(ISBLANK(K9),"",IF(L9, "https://raw.githubusercontent.com/PatrickVibild/TellusAmazonPictures/master/pictures/"&amp;K9&amp;"/2.jpg","https://download.lenovo.com/Images/Parts/"&amp;K9&amp;"/"&amp;K9&amp;"_B.jpg"))</f>
        <v>https://download.lenovo.com/Images/Parts/01AX351/01AX351_B.jpg</v>
      </c>
      <c r="O9" s="53" t="str">
        <f aca="false">IF(ISBLANK(K9),"",IF(L9, "https://raw.githubusercontent.com/PatrickVibild/TellusAmazonPictures/master/pictures/"&amp;K9&amp;"/3.jpg","https://download.lenovo.com/Images/Parts/"&amp;K9&amp;"/"&amp;K9&amp;"_details.jpg"))</f>
        <v>https://download.lenovo.com/Images/Parts/01AX351/01AX351_details.jpg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4" t="n">
        <f aca="false">MATCH(G9,options!$D$1:$D$20,0)</f>
        <v>6</v>
      </c>
    </row>
    <row r="10" customFormat="false" ht="12.8" hidden="false" customHeight="false" outlineLevel="0" collapsed="false">
      <c r="A10" s="0" t="s">
        <v>392</v>
      </c>
      <c r="B10" s="57"/>
      <c r="E10" s="48" t="n">
        <v>5714401242079</v>
      </c>
      <c r="F10" s="48" t="s">
        <v>393</v>
      </c>
      <c r="G10" s="49"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FALSE()</f>
        <v>0</v>
      </c>
      <c r="K10" s="48" t="s">
        <v>395</v>
      </c>
      <c r="L10" s="51" t="n">
        <f aca="false">FALSE()</f>
        <v>0</v>
      </c>
      <c r="M10" s="52" t="str">
        <f aca="false">IF(ISBLANK(K10),"",IF(L10, "https://raw.githubusercontent.com/PatrickVibild/TellusAmazonPictures/master/pictures/"&amp;K10&amp;"/1.jpg","https://download.lenovo.com/Images/Parts/"&amp;K10&amp;"/"&amp;K10&amp;"_A.jpg"))</f>
        <v>https://download.lenovo.com/Images/Parts/04Y0906/04Y0906_A.jpg</v>
      </c>
      <c r="N10" s="52" t="str">
        <f aca="false">IF(ISBLANK(K10),"",IF(L10, "https://raw.githubusercontent.com/PatrickVibild/TellusAmazonPictures/master/pictures/"&amp;K10&amp;"/2.jpg","https://download.lenovo.com/Images/Parts/"&amp;K10&amp;"/"&amp;K10&amp;"_B.jpg"))</f>
        <v>https://download.lenovo.com/Images/Parts/04Y0906/04Y0906_B.jpg</v>
      </c>
      <c r="O10" s="53"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4" t="n">
        <f aca="false">MATCH(G10,options!$D$1:$D$20,0)</f>
        <v>7</v>
      </c>
    </row>
    <row r="11" customFormat="false" ht="12.8" hidden="false" customHeight="false" outlineLevel="0" collapsed="false">
      <c r="A11" s="43" t="s">
        <v>396</v>
      </c>
      <c r="B11" s="58" t="n">
        <v>200</v>
      </c>
      <c r="E11" s="48" t="n">
        <v>5714401242086</v>
      </c>
      <c r="F11" s="48" t="s">
        <v>397</v>
      </c>
      <c r="G11" s="49"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FALSE()</f>
        <v>0</v>
      </c>
      <c r="K11" s="48" t="s">
        <v>399</v>
      </c>
      <c r="L11" s="51" t="n">
        <f aca="false">FALSE()</f>
        <v>0</v>
      </c>
      <c r="M11" s="52" t="str">
        <f aca="false">IF(ISBLANK(K11),"",IF(L11, "https://raw.githubusercontent.com/PatrickVibild/TellusAmazonPictures/master/pictures/"&amp;K11&amp;"/1.jpg","https://download.lenovo.com/Images/Parts/"&amp;K11&amp;"/"&amp;K11&amp;"_A.jpg"))</f>
        <v>https://download.lenovo.com/Images/Parts/04Y0907/04Y0907_A.jpg</v>
      </c>
      <c r="N11" s="52" t="str">
        <f aca="false">IF(ISBLANK(K11),"",IF(L11, "https://raw.githubusercontent.com/PatrickVibild/TellusAmazonPictures/master/pictures/"&amp;K11&amp;"/2.jpg","https://download.lenovo.com/Images/Parts/"&amp;K11&amp;"/"&amp;K11&amp;"_B.jpg"))</f>
        <v>https://download.lenovo.com/Images/Parts/04Y0907/04Y0907_B.jpg</v>
      </c>
      <c r="O11" s="53" t="str">
        <f aca="false">IF(ISBLANK(K11),"",IF(L11, "https://raw.githubusercontent.com/PatrickVibild/TellusAmazonPictures/master/pictures/"&amp;K11&amp;"/3.jpg","https://download.lenovo.com/Images/Parts/"&amp;K11&amp;"/"&amp;K11&amp;"_details.jpg"))</f>
        <v>https://download.lenovo.com/Images/Parts/04Y0907/04Y0907_details.jpg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4" t="n">
        <f aca="false">MATCH(G11,options!$D$1:$D$20,0)</f>
        <v>8</v>
      </c>
    </row>
    <row r="12" customFormat="false" ht="12.8" hidden="false" customHeight="false" outlineLevel="0" collapsed="false">
      <c r="B12" s="57"/>
      <c r="E12" s="48" t="n">
        <v>5714401242093</v>
      </c>
      <c r="F12" s="48" t="s">
        <v>400</v>
      </c>
      <c r="G12" s="49"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0" t="n">
        <f aca="false">TRUE()</f>
        <v>1</v>
      </c>
      <c r="J12" s="51" t="n">
        <f aca="false">FALSE()</f>
        <v>0</v>
      </c>
      <c r="K12" s="48" t="s">
        <v>402</v>
      </c>
      <c r="L12" s="51" t="n">
        <f aca="false">FALSE()</f>
        <v>0</v>
      </c>
      <c r="M12" s="52" t="str">
        <f aca="false">IF(ISBLANK(K12),"",IF(L12, "https://raw.githubusercontent.com/PatrickVibild/TellusAmazonPictures/master/pictures/"&amp;K12&amp;"/1.jpg","https://download.lenovo.com/Images/Parts/"&amp;K12&amp;"/"&amp;K12&amp;"_A.jpg"))</f>
        <v>https://download.lenovo.com/Images/Parts/04Y0908/04Y0908_A.jpg</v>
      </c>
      <c r="N12" s="52" t="str">
        <f aca="false">IF(ISBLANK(K12),"",IF(L12, "https://raw.githubusercontent.com/PatrickVibild/TellusAmazonPictures/master/pictures/"&amp;K12&amp;"/2.jpg","https://download.lenovo.com/Images/Parts/"&amp;K12&amp;"/"&amp;K12&amp;"_B.jpg"))</f>
        <v>https://download.lenovo.com/Images/Parts/04Y0908/04Y0908_B.jpg</v>
      </c>
      <c r="O12" s="53" t="str">
        <f aca="false">IF(ISBLANK(K12),"",IF(L12, "https://raw.githubusercontent.com/PatrickVibild/TellusAmazonPictures/master/pictures/"&amp;K12&amp;"/3.jpg","https://download.lenovo.com/Images/Parts/"&amp;K12&amp;"/"&amp;K12&amp;"_details.jpg"))</f>
        <v>https://download.lenovo.com/Images/Parts/04Y0908/04Y0908_details.jpg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4" t="n">
        <f aca="false">MATCH(G12,options!$D$1:$D$20,0)</f>
        <v>20</v>
      </c>
    </row>
    <row r="13" customFormat="false" ht="12.8" hidden="false" customHeight="false" outlineLevel="0" collapsed="false">
      <c r="A13" s="43" t="s">
        <v>403</v>
      </c>
      <c r="B13" s="48" t="s">
        <v>404</v>
      </c>
      <c r="E13" s="48" t="n">
        <v>5714401242109</v>
      </c>
      <c r="F13" s="48" t="s">
        <v>405</v>
      </c>
      <c r="G13" s="49" t="s">
        <v>406</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0" t="n">
        <f aca="false">TRUE()</f>
        <v>1</v>
      </c>
      <c r="J13" s="51" t="n">
        <f aca="false">FALSE()</f>
        <v>0</v>
      </c>
      <c r="K13" s="48" t="s">
        <v>407</v>
      </c>
      <c r="L13" s="51" t="n">
        <f aca="false">FALSE()</f>
        <v>0</v>
      </c>
      <c r="M13" s="52" t="str">
        <f aca="false">IF(ISBLANK(K13),"",IF(L13, "https://raw.githubusercontent.com/PatrickVibild/TellusAmazonPictures/master/pictures/"&amp;K13&amp;"/1.jpg","https://download.lenovo.com/Images/Parts/"&amp;K13&amp;"/"&amp;K13&amp;"_A.jpg"))</f>
        <v>https://download.lenovo.com/Images/Parts/04Y0947/04Y0947_A.jpg</v>
      </c>
      <c r="N13" s="52" t="str">
        <f aca="false">IF(ISBLANK(K13),"",IF(L13, "https://raw.githubusercontent.com/PatrickVibild/TellusAmazonPictures/master/pictures/"&amp;K13&amp;"/2.jpg","https://download.lenovo.com/Images/Parts/"&amp;K13&amp;"/"&amp;K13&amp;"_B.jpg"))</f>
        <v>https://download.lenovo.com/Images/Parts/04Y0947/04Y0947_B.jpg</v>
      </c>
      <c r="O13" s="53" t="str">
        <f aca="false">IF(ISBLANK(K13),"",IF(L13, "https://raw.githubusercontent.com/PatrickVibild/TellusAmazonPictures/master/pictures/"&amp;K13&amp;"/3.jpg","https://download.lenovo.com/Images/Parts/"&amp;K13&amp;"/"&amp;K13&amp;"_details.jpg"))</f>
        <v>https://download.lenovo.com/Images/Parts/04Y0947/04Y0947_details.jpg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4" t="n">
        <f aca="false">MATCH(G13,options!$D$1:$D$20,0)</f>
        <v>9</v>
      </c>
    </row>
    <row r="14" customFormat="false" ht="12.8" hidden="false" customHeight="false" outlineLevel="0" collapsed="false">
      <c r="A14" s="43" t="s">
        <v>408</v>
      </c>
      <c r="B14" s="48" t="n">
        <v>5714401240990</v>
      </c>
      <c r="E14" s="48" t="n">
        <v>5714401242116</v>
      </c>
      <c r="F14" s="48" t="s">
        <v>409</v>
      </c>
      <c r="G14" s="49"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n">
        <f aca="false">TRUE()</f>
        <v>1</v>
      </c>
      <c r="J14" s="51" t="n">
        <f aca="false">FALSE()</f>
        <v>0</v>
      </c>
      <c r="K14" s="48" t="s">
        <v>411</v>
      </c>
      <c r="L14" s="51" t="n">
        <f aca="false">FALSE()</f>
        <v>0</v>
      </c>
      <c r="M14" s="52" t="str">
        <f aca="false">IF(ISBLANK(K14),"",IF(L14, "https://raw.githubusercontent.com/PatrickVibild/TellusAmazonPictures/master/pictures/"&amp;K14&amp;"/1.jpg","https://download.lenovo.com/Images/Parts/"&amp;K14&amp;"/"&amp;K14&amp;"_A.jpg"))</f>
        <v>https://download.lenovo.com/Images/Parts/04Y0915/04Y0915_A.jpg</v>
      </c>
      <c r="N14" s="52" t="str">
        <f aca="false">IF(ISBLANK(K14),"",IF(L14, "https://raw.githubusercontent.com/PatrickVibild/TellusAmazonPictures/master/pictures/"&amp;K14&amp;"/2.jpg","https://download.lenovo.com/Images/Parts/"&amp;K14&amp;"/"&amp;K14&amp;"_B.jpg"))</f>
        <v>https://download.lenovo.com/Images/Parts/04Y0915/04Y0915_B.jpg</v>
      </c>
      <c r="O14" s="53" t="str">
        <f aca="false">IF(ISBLANK(K14),"",IF(L14, "https://raw.githubusercontent.com/PatrickVibild/TellusAmazonPictures/master/pictures/"&amp;K14&amp;"/3.jpg","https://download.lenovo.com/Images/Parts/"&amp;K14&amp;"/"&amp;K14&amp;"_details.jpg"))</f>
        <v>https://download.lenovo.com/Images/Parts/04Y0915/04Y0915_details.jpg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4" t="n">
        <f aca="false">MATCH(G14,options!$D$1:$D$20,0)</f>
        <v>19</v>
      </c>
    </row>
    <row r="15" customFormat="false" ht="12.8" hidden="false" customHeight="false" outlineLevel="0" collapsed="false">
      <c r="B15" s="57"/>
      <c r="E15" s="48" t="n">
        <v>5714401242123</v>
      </c>
      <c r="F15" s="48" t="s">
        <v>412</v>
      </c>
      <c r="G15" s="49"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n">
        <f aca="false">TRUE()</f>
        <v>1</v>
      </c>
      <c r="J15" s="51" t="n">
        <f aca="false">FALSE()</f>
        <v>0</v>
      </c>
      <c r="K15" s="48" t="s">
        <v>414</v>
      </c>
      <c r="L15" s="51" t="n">
        <f aca="false">FALSE()</f>
        <v>0</v>
      </c>
      <c r="M15" s="52" t="str">
        <f aca="false">IF(ISBLANK(K15),"",IF(L15, "https://raw.githubusercontent.com/PatrickVibild/TellusAmazonPictures/master/pictures/"&amp;K15&amp;"/1.jpg","https://download.lenovo.com/Images/Parts/"&amp;K15&amp;"/"&amp;K15&amp;"_A.jpg"))</f>
        <v>https://download.lenovo.com/Images/Parts/04Y0919/04Y0919_A.jpg</v>
      </c>
      <c r="N15" s="52" t="str">
        <f aca="false">IF(ISBLANK(K15),"",IF(L15, "https://raw.githubusercontent.com/PatrickVibild/TellusAmazonPictures/master/pictures/"&amp;K15&amp;"/2.jpg","https://download.lenovo.com/Images/Parts/"&amp;K15&amp;"/"&amp;K15&amp;"_B.jpg"))</f>
        <v>https://download.lenovo.com/Images/Parts/04Y0919/04Y0919_B.jpg</v>
      </c>
      <c r="O15" s="53" t="str">
        <f aca="false">IF(ISBLANK(K15),"",IF(L15, "https://raw.githubusercontent.com/PatrickVibild/TellusAmazonPictures/master/pictures/"&amp;K15&amp;"/3.jpg","https://download.lenovo.com/Images/Parts/"&amp;K15&amp;"/"&amp;K15&amp;"_details.jpg"))</f>
        <v>https://download.lenovo.com/Images/Parts/04Y0919/04Y0919_details.jpg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4" t="n">
        <f aca="false">MATCH(G15,options!$D$1:$D$20,0)</f>
        <v>10</v>
      </c>
    </row>
    <row r="16" customFormat="false" ht="12.8" hidden="false" customHeight="false" outlineLevel="0" collapsed="false">
      <c r="A16" s="43" t="s">
        <v>415</v>
      </c>
      <c r="B16" s="44" t="s">
        <v>416</v>
      </c>
      <c r="E16" s="48" t="n">
        <v>5714401242130</v>
      </c>
      <c r="F16" s="48" t="s">
        <v>417</v>
      </c>
      <c r="G16" s="49" t="s">
        <v>418</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n">
        <f aca="false">TRUE()</f>
        <v>1</v>
      </c>
      <c r="J16" s="51" t="n">
        <f aca="false">FALSE()</f>
        <v>0</v>
      </c>
      <c r="K16" s="48" t="s">
        <v>419</v>
      </c>
      <c r="L16" s="51" t="n">
        <f aca="false">FALSE()</f>
        <v>0</v>
      </c>
      <c r="M16" s="52" t="str">
        <f aca="false">IF(ISBLANK(K16),"",IF(L16, "https://raw.githubusercontent.com/PatrickVibild/TellusAmazonPictures/master/pictures/"&amp;K16&amp;"/1.jpg","https://download.lenovo.com/Images/Parts/"&amp;K16&amp;"/"&amp;K16&amp;"_A.jpg"))</f>
        <v>https://download.lenovo.com/Images/Parts/04Y0920/04Y0920_A.jpg</v>
      </c>
      <c r="N16" s="52" t="str">
        <f aca="false">IF(ISBLANK(K16),"",IF(L16, "https://raw.githubusercontent.com/PatrickVibild/TellusAmazonPictures/master/pictures/"&amp;K16&amp;"/2.jpg","https://download.lenovo.com/Images/Parts/"&amp;K16&amp;"/"&amp;K16&amp;"_B.jpg"))</f>
        <v>https://download.lenovo.com/Images/Parts/04Y0920/04Y0920_B.jpg</v>
      </c>
      <c r="O16" s="53"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4" t="n">
        <f aca="false">MATCH(G16,options!$D$1:$D$20,0)</f>
        <v>11</v>
      </c>
    </row>
    <row r="17" customFormat="false" ht="12.8" hidden="false" customHeight="false" outlineLevel="0" collapsed="false">
      <c r="B17" s="57"/>
      <c r="E17" s="48" t="n">
        <v>5714401242147</v>
      </c>
      <c r="F17" s="48" t="s">
        <v>420</v>
      </c>
      <c r="G17" s="49" t="s">
        <v>421</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n">
        <f aca="false">TRUE()</f>
        <v>1</v>
      </c>
      <c r="J17" s="51" t="n">
        <f aca="false">FALSE()</f>
        <v>0</v>
      </c>
      <c r="K17" s="48" t="s">
        <v>422</v>
      </c>
      <c r="L17" s="51" t="n">
        <f aca="false">FALSE()</f>
        <v>0</v>
      </c>
      <c r="M17" s="52" t="str">
        <f aca="false">IF(ISBLANK(K17),"",IF(L17, "https://raw.githubusercontent.com/PatrickVibild/TellusAmazonPictures/master/pictures/"&amp;K17&amp;"/1.jpg","https://download.lenovo.com/Images/Parts/"&amp;K17&amp;"/"&amp;K17&amp;"_A.jpg"))</f>
        <v>https://download.lenovo.com/Images/Parts/04X0236/04X0236_A.jpg</v>
      </c>
      <c r="N17" s="52" t="str">
        <f aca="false">IF(ISBLANK(K17),"",IF(L17, "https://raw.githubusercontent.com/PatrickVibild/TellusAmazonPictures/master/pictures/"&amp;K17&amp;"/2.jpg","https://download.lenovo.com/Images/Parts/"&amp;K17&amp;"/"&amp;K17&amp;"_B.jpg"))</f>
        <v>https://download.lenovo.com/Images/Parts/04X0236/04X0236_B.jpg</v>
      </c>
      <c r="O17" s="53"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4" t="n">
        <f aca="false">MATCH(G17,options!$D$1:$D$20,0)</f>
        <v>12</v>
      </c>
    </row>
    <row r="18" customFormat="false" ht="12.8" hidden="false" customHeight="false" outlineLevel="0" collapsed="false">
      <c r="A18" s="43" t="s">
        <v>423</v>
      </c>
      <c r="B18" s="58" t="n">
        <v>5</v>
      </c>
      <c r="E18" s="48" t="n">
        <v>5714401242154</v>
      </c>
      <c r="F18" s="48" t="s">
        <v>424</v>
      </c>
      <c r="G18" s="49" t="s">
        <v>425</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n">
        <f aca="false">TRUE()</f>
        <v>1</v>
      </c>
      <c r="J18" s="51" t="n">
        <f aca="false">FALSE()</f>
        <v>0</v>
      </c>
      <c r="K18" s="48" t="s">
        <v>426</v>
      </c>
      <c r="L18" s="51" t="n">
        <f aca="false">FALSE()</f>
        <v>0</v>
      </c>
      <c r="M18" s="52" t="str">
        <f aca="false">IF(ISBLANK(K18),"",IF(L18, "https://raw.githubusercontent.com/PatrickVibild/TellusAmazonPictures/master/pictures/"&amp;K18&amp;"/1.jpg","https://download.lenovo.com/Images/Parts/"&amp;K18&amp;"/"&amp;K18&amp;"_A.jpg"))</f>
        <v>https://download.lenovo.com/Images/Parts/04Y0960/04Y0960_A.jpg</v>
      </c>
      <c r="N18" s="52" t="str">
        <f aca="false">IF(ISBLANK(K18),"",IF(L18, "https://raw.githubusercontent.com/PatrickVibild/TellusAmazonPictures/master/pictures/"&amp;K18&amp;"/2.jpg","https://download.lenovo.com/Images/Parts/"&amp;K18&amp;"/"&amp;K18&amp;"_B.jpg"))</f>
        <v>https://download.lenovo.com/Images/Parts/04Y0960/04Y0960_B.jpg</v>
      </c>
      <c r="O18" s="53" t="str">
        <f aca="false">IF(ISBLANK(K18),"",IF(L18, "https://raw.githubusercontent.com/PatrickVibild/TellusAmazonPictures/master/pictures/"&amp;K18&amp;"/3.jpg","https://download.lenovo.com/Images/Parts/"&amp;K18&amp;"/"&amp;K18&amp;"_details.jpg"))</f>
        <v>https://download.lenovo.com/Images/Parts/04Y0960/04Y0960_details.jpg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4" t="n">
        <f aca="false">MATCH(G18,options!$D$1:$D$20,0)</f>
        <v>13</v>
      </c>
    </row>
    <row r="19" customFormat="false" ht="12.8" hidden="false" customHeight="false" outlineLevel="0" collapsed="false">
      <c r="B19" s="57"/>
      <c r="E19" s="48" t="n">
        <v>5714401242161</v>
      </c>
      <c r="F19" s="48" t="s">
        <v>427</v>
      </c>
      <c r="G19" s="49" t="s">
        <v>428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n">
        <f aca="false">TRUE()</f>
        <v>1</v>
      </c>
      <c r="J19" s="51" t="n">
        <f aca="false">FALSE()</f>
        <v>0</v>
      </c>
      <c r="K19" s="48" t="s">
        <v>429</v>
      </c>
      <c r="L19" s="51" t="n">
        <f aca="false">FALSE()</f>
        <v>0</v>
      </c>
      <c r="M19" s="52" t="str">
        <f aca="false">IF(ISBLANK(K19),"",IF(L19, "https://raw.githubusercontent.com/PatrickVibild/TellusAmazonPictures/master/pictures/"&amp;K19&amp;"/1.jpg","https://download.lenovo.com/Images/Parts/"&amp;K19&amp;"/"&amp;K19&amp;"_A.jpg"))</f>
        <v>https://download.lenovo.com/Images/Parts/04Y0964/04Y0964_A.jpg</v>
      </c>
      <c r="N19" s="52" t="str">
        <f aca="false">IF(ISBLANK(K19),"",IF(L19, "https://raw.githubusercontent.com/PatrickVibild/TellusAmazonPictures/master/pictures/"&amp;K19&amp;"/2.jpg","https://download.lenovo.com/Images/Parts/"&amp;K19&amp;"/"&amp;K19&amp;"_B.jpg"))</f>
        <v>https://download.lenovo.com/Images/Parts/04Y0964/04Y0964_B.jpg</v>
      </c>
      <c r="O19" s="53"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4" t="n">
        <f aca="false">MATCH(G19,options!$D$1:$D$20,0)</f>
        <v>14</v>
      </c>
    </row>
    <row r="20" customFormat="false" ht="12.8" hidden="false" customHeight="false" outlineLevel="0" collapsed="false">
      <c r="A20" s="43" t="s">
        <v>430</v>
      </c>
      <c r="B20" s="59" t="s">
        <v>431</v>
      </c>
      <c r="E20" s="48" t="n">
        <v>5714401242178</v>
      </c>
      <c r="F20" s="48" t="s">
        <v>432</v>
      </c>
      <c r="G20" s="49"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n">
        <f aca="false">TRUE()</f>
        <v>1</v>
      </c>
      <c r="J20" s="51" t="n">
        <f aca="false">FALSE()</f>
        <v>0</v>
      </c>
      <c r="K20" s="48" t="s">
        <v>434</v>
      </c>
      <c r="L20" s="51" t="n">
        <f aca="false">FALSE()</f>
        <v>0</v>
      </c>
      <c r="M20" s="52" t="str">
        <f aca="false">IF(ISBLANK(K20),"",IF(L20, "https://raw.githubusercontent.com/PatrickVibild/TellusAmazonPictures/master/pictures/"&amp;K20&amp;"/1.jpg","https://download.lenovo.com/Images/Parts/"&amp;K20&amp;"/"&amp;K20&amp;"_A.jpg"))</f>
        <v>https://download.lenovo.com/Images/Parts/04Y0927/04Y0927_A.jpg</v>
      </c>
      <c r="N20" s="52" t="str">
        <f aca="false">IF(ISBLANK(K20),"",IF(L20, "https://raw.githubusercontent.com/PatrickVibild/TellusAmazonPictures/master/pictures/"&amp;K20&amp;"/2.jpg","https://download.lenovo.com/Images/Parts/"&amp;K20&amp;"/"&amp;K20&amp;"_B.jpg"))</f>
        <v>https://download.lenovo.com/Images/Parts/04Y0927/04Y0927_B.jpg</v>
      </c>
      <c r="O20" s="53" t="str">
        <f aca="false">IF(ISBLANK(K20),"",IF(L20, "https://raw.githubusercontent.com/PatrickVibild/TellusAmazonPictures/master/pictures/"&amp;K20&amp;"/3.jpg","https://download.lenovo.com/Images/Parts/"&amp;K20&amp;"/"&amp;K20&amp;"_details.jpg"))</f>
        <v>https://download.lenovo.com/Images/Parts/04Y0927/04Y0927_details.jpg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4" t="n">
        <f aca="false">MATCH(G20,options!$D$1:$D$20,0)</f>
        <v>15</v>
      </c>
    </row>
    <row r="21" customFormat="false" ht="12.8" hidden="false" customHeight="false" outlineLevel="0" collapsed="false">
      <c r="B21" s="57"/>
      <c r="E21" s="48" t="n">
        <v>5714401242185</v>
      </c>
      <c r="F21" s="48" t="s">
        <v>435</v>
      </c>
      <c r="G21" s="49"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437</v>
      </c>
      <c r="L21" s="51" t="n">
        <f aca="false">FALSE()</f>
        <v>0</v>
      </c>
      <c r="M21" s="52" t="str">
        <f aca="false">IF(ISBLANK(K21),"",IF(L21, "https://raw.githubusercontent.com/PatrickVibild/TellusAmazonPictures/master/pictures/"&amp;K21&amp;"/1.jpg","https://download.lenovo.com/Images/Parts/"&amp;K21&amp;"/"&amp;K21&amp;"_A.jpg"))</f>
        <v>https://download.lenovo.com/Images/Parts/04Y0930/04Y0930_A.jpg</v>
      </c>
      <c r="N21" s="52" t="str">
        <f aca="false">IF(ISBLANK(K21),"",IF(L21, "https://raw.githubusercontent.com/PatrickVibild/TellusAmazonPictures/master/pictures/"&amp;K21&amp;"/2.jpg","https://download.lenovo.com/Images/Parts/"&amp;K21&amp;"/"&amp;K21&amp;"_B.jpg"))</f>
        <v>https://download.lenovo.com/Images/Parts/04Y0930/04Y0930_B.jpg</v>
      </c>
      <c r="O21" s="53" t="str">
        <f aca="false">IF(ISBLANK(K21),"",IF(L21, "https://raw.githubusercontent.com/PatrickVibild/TellusAmazonPictures/master/pictures/"&amp;K21&amp;"/3.jpg","https://download.lenovo.com/Images/Parts/"&amp;K21&amp;"/"&amp;K21&amp;"_details.jpg"))</f>
        <v>https://download.lenovo.com/Images/Parts/04Y0930/04Y0930_details.jpg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4" t="n">
        <f aca="false">MATCH(G21,options!$D$1:$D$20,0)</f>
        <v>16</v>
      </c>
    </row>
    <row r="22" customFormat="false" ht="12.8" hidden="false" customHeight="false" outlineLevel="0" collapsed="false">
      <c r="B22" s="57"/>
      <c r="E22" s="48" t="n">
        <v>5714401242192</v>
      </c>
      <c r="F22" s="48" t="s">
        <v>438</v>
      </c>
      <c r="G22" s="49" t="s">
        <v>439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n">
        <f aca="false">FALSE()</f>
        <v>0</v>
      </c>
      <c r="J22" s="51" t="n">
        <f aca="false">FALSE()</f>
        <v>0</v>
      </c>
      <c r="K22" s="48" t="s">
        <v>440</v>
      </c>
      <c r="L22" s="51" t="n">
        <f aca="false">FALSE()</f>
        <v>0</v>
      </c>
      <c r="M22" s="52" t="str">
        <f aca="false">IF(ISBLANK(K22),"",IF(L22, "https://raw.githubusercontent.com/PatrickVibild/TellusAmazonPictures/master/pictures/"&amp;K22&amp;"/1.jpg","https://download.lenovo.com/Images/Parts/"&amp;K22&amp;"/"&amp;K22&amp;"_A.jpg"))</f>
        <v>https://download.lenovo.com/Images/Parts/04Y0938/04Y0938_A.jpg</v>
      </c>
      <c r="N22" s="52" t="str">
        <f aca="false">IF(ISBLANK(K22),"",IF(L22, "https://raw.githubusercontent.com/PatrickVibild/TellusAmazonPictures/master/pictures/"&amp;K22&amp;"/2.jpg","https://download.lenovo.com/Images/Parts/"&amp;K22&amp;"/"&amp;K22&amp;"_B.jpg"))</f>
        <v>https://download.lenovo.com/Images/Parts/04Y0938/04Y0938_B.jpg</v>
      </c>
      <c r="O22" s="53" t="str">
        <f aca="false">IF(ISBLANK(K22),"",IF(L22, "https://raw.githubusercontent.com/PatrickVibild/TellusAmazonPictures/master/pictures/"&amp;K22&amp;"/3.jpg","https://download.lenovo.com/Images/Parts/"&amp;K22&amp;"/"&amp;K22&amp;"_details.jpg"))</f>
        <v>https://download.lenovo.com/Images/Parts/04Y0938/04Y0938_details.jpg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4" t="n">
        <f aca="false">MATCH(G22,options!$D$1:$D$20,0)</f>
        <v>18</v>
      </c>
    </row>
    <row r="23" customFormat="false" ht="12.8" hidden="false" customHeight="false" outlineLevel="0" collapsed="false">
      <c r="A23" s="43" t="s">
        <v>441</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8" t="n">
        <v>5714401240204</v>
      </c>
      <c r="F23" s="48" t="s">
        <v>442</v>
      </c>
      <c r="G23" s="49" t="s">
        <v>368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0" t="n">
        <f aca="false">TRUE()</f>
        <v>1</v>
      </c>
      <c r="J23" s="51" t="n">
        <f aca="false">TRUE()</f>
        <v>1</v>
      </c>
      <c r="K23" s="48" t="s">
        <v>443</v>
      </c>
      <c r="L23" s="51" t="n">
        <f aca="false">FALSE()</f>
        <v>0</v>
      </c>
      <c r="M23" s="52" t="str">
        <f aca="false">IF(ISBLANK(K23),"",IF(L23, "https://raw.githubusercontent.com/PatrickVibild/TellusAmazonPictures/master/pictures/"&amp;K23&amp;"/1.jpg","https://download.lenovo.com/Images/Parts/"&amp;K23&amp;"/"&amp;K23&amp;"_A.jpg"))</f>
        <v>https://download.lenovo.com/Images/Parts/04X0227/04X0227_A.jpg</v>
      </c>
      <c r="N23" s="52" t="str">
        <f aca="false">IF(ISBLANK(K23),"",IF(L23, "https://raw.githubusercontent.com/PatrickVibild/TellusAmazonPictures/master/pictures/"&amp;K23&amp;"/2.jpg","https://download.lenovo.com/Images/Parts/"&amp;K23&amp;"/"&amp;K23&amp;"_B.jpg"))</f>
        <v>https://download.lenovo.com/Images/Parts/04X0227/04X0227_B.jpg</v>
      </c>
      <c r="O23" s="53" t="str">
        <f aca="false">IF(ISBLANK(K23),"",IF(L23, "https://raw.githubusercontent.com/PatrickVibild/TellusAmazonPictures/master/pictures/"&amp;K23&amp;"/3.jpg","https://download.lenovo.com/Images/Parts/"&amp;K23&amp;"/"&amp;K23&amp;"_details.jpg"))</f>
        <v>https://download.lenovo.com/Images/Parts/04X0227/04X0227_details.jpg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4" t="n">
        <f aca="false">MATCH(G23,options!$D$1:$D$20,0)</f>
        <v>1</v>
      </c>
    </row>
    <row r="24" customFormat="false" ht="12.8" hidden="false" customHeight="false" outlineLevel="0" collapsed="false">
      <c r="A24" s="43" t="s">
        <v>444</v>
      </c>
      <c r="B24" s="44" t="str">
        <f aca="false">IF(Values!$B$36=English!$B$2,English!B4, IF(Values!$B$36=German!$B$2,German!B4, IF(Values!$B$36=Italian!$B$2,Italian!B4, IF(Values!$B$36=Spanish!$B$2, Spanish!B4, IF(Values!$B$36=French!$B$2, French!B4, IF(Values!$B$36=Dutch!$B$2,Dutch!B4, IF(Values!$B$36=English!$D$32, English!D34, 0)))))))</f>
        <v>COMPATIBLE Lenovo</v>
      </c>
      <c r="E24" s="48" t="n">
        <v>5714401240020</v>
      </c>
      <c r="F24" s="48" t="s">
        <v>445</v>
      </c>
      <c r="G24" s="49"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0" t="n">
        <f aca="false">TRUE()</f>
        <v>1</v>
      </c>
      <c r="J24" s="51" t="n">
        <f aca="false">TRUE()</f>
        <v>1</v>
      </c>
      <c r="K24" s="48" t="s">
        <v>446</v>
      </c>
      <c r="L24" s="51" t="n">
        <f aca="false">FALSE()</f>
        <v>0</v>
      </c>
      <c r="M24" s="52" t="str">
        <f aca="false">IF(ISBLANK(K24),"",IF(L24, "https://raw.githubusercontent.com/PatrickVibild/TellusAmazonPictures/master/pictures/"&amp;K24&amp;"/1.jpg","https://download.lenovo.com/Images/Parts/"&amp;K24&amp;"/"&amp;K24&amp;"_A.jpg"))</f>
        <v>https://download.lenovo.com/Images/Parts/04X0226/04X0226_A.jpg</v>
      </c>
      <c r="N24" s="52" t="str">
        <f aca="false">IF(ISBLANK(K24),"",IF(L24, "https://raw.githubusercontent.com/PatrickVibild/TellusAmazonPictures/master/pictures/"&amp;K24&amp;"/2.jpg","https://download.lenovo.com/Images/Parts/"&amp;K24&amp;"/"&amp;K24&amp;"_B.jpg"))</f>
        <v>https://download.lenovo.com/Images/Parts/04X0226/04X0226_B.jpg</v>
      </c>
      <c r="O24" s="53" t="str">
        <f aca="false">IF(ISBLANK(K24),"",IF(L24, "https://raw.githubusercontent.com/PatrickVibild/TellusAmazonPictures/master/pictures/"&amp;K24&amp;"/3.jpg","https://download.lenovo.com/Images/Parts/"&amp;K24&amp;"/"&amp;K24&amp;"_details.jpg"))</f>
        <v>https://download.lenovo.com/Images/Parts/04X0226/04X0226_details.jpg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4" t="n">
        <f aca="false">MATCH(G24,options!$D$1:$D$20,0)</f>
        <v>2</v>
      </c>
    </row>
    <row r="25" customFormat="false" ht="12.8" hidden="false" customHeight="false" outlineLevel="0" collapsed="false">
      <c r="A25" s="43" t="s">
        <v>447</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8" t="n">
        <v>5714401240037</v>
      </c>
      <c r="F25" s="48" t="s">
        <v>448</v>
      </c>
      <c r="G25" s="49"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0" t="n">
        <f aca="false">TRUE()</f>
        <v>1</v>
      </c>
      <c r="J25" s="51" t="n">
        <f aca="false">TRUE()</f>
        <v>1</v>
      </c>
      <c r="K25" s="48" t="s">
        <v>449</v>
      </c>
      <c r="L25" s="51" t="n">
        <f aca="false">FALSE()</f>
        <v>0</v>
      </c>
      <c r="M25" s="52" t="str">
        <f aca="false">IF(ISBLANK(K25),"",IF(L25, "https://raw.githubusercontent.com/PatrickVibild/TellusAmazonPictures/master/pictures/"&amp;K25&amp;"/1.jpg","https://download.lenovo.com/Images/Parts/"&amp;K25&amp;"/"&amp;K25&amp;"_A.jpg"))</f>
        <v>https://download.lenovo.com/Images/Parts/04X0232/04X0232_A.jpg</v>
      </c>
      <c r="N25" s="52" t="str">
        <f aca="false">IF(ISBLANK(K25),"",IF(L25, "https://raw.githubusercontent.com/PatrickVibild/TellusAmazonPictures/master/pictures/"&amp;K25&amp;"/2.jpg","https://download.lenovo.com/Images/Parts/"&amp;K25&amp;"/"&amp;K25&amp;"_B.jpg"))</f>
        <v>https://download.lenovo.com/Images/Parts/04X0232/04X0232_B.jpg</v>
      </c>
      <c r="O25" s="53" t="str">
        <f aca="false">IF(ISBLANK(K25),"",IF(L25, "https://raw.githubusercontent.com/PatrickVibild/TellusAmazonPictures/master/pictures/"&amp;K25&amp;"/3.jpg","https://download.lenovo.com/Images/Parts/"&amp;K25&amp;"/"&amp;K25&amp;"_details.jpg"))</f>
        <v>https://download.lenovo.com/Images/Parts/04X0232/04X0232_details.jpg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4" t="n">
        <f aca="false">MATCH(G25,options!$D$1:$D$20,0)</f>
        <v>3</v>
      </c>
    </row>
    <row r="26" customFormat="false" ht="12.8" hidden="false" customHeight="false" outlineLevel="0" collapsed="false">
      <c r="A26" s="43" t="s">
        <v>450</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8" t="n">
        <v>5714401240044</v>
      </c>
      <c r="F26" s="48" t="s">
        <v>451</v>
      </c>
      <c r="G26" s="49"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0" t="n">
        <f aca="false">TRUE()</f>
        <v>1</v>
      </c>
      <c r="J26" s="51" t="n">
        <f aca="false">TRUE()</f>
        <v>1</v>
      </c>
      <c r="K26" s="48" t="s">
        <v>452</v>
      </c>
      <c r="L26" s="51" t="n">
        <f aca="false">FALSE()</f>
        <v>0</v>
      </c>
      <c r="M26" s="52" t="str">
        <f aca="false">IF(ISBLANK(K26),"",IF(L26, "https://raw.githubusercontent.com/PatrickVibild/TellusAmazonPictures/master/pictures/"&amp;K26&amp;"/1.jpg","https://download.lenovo.com/Images/Parts/"&amp;K26&amp;"/"&amp;K26&amp;"_A.jpg"))</f>
        <v>https://download.lenovo.com/Images/Parts/04Y0948/04Y0948_A.jpg</v>
      </c>
      <c r="N26" s="52" t="str">
        <f aca="false">IF(ISBLANK(K26),"",IF(L26, "https://raw.githubusercontent.com/PatrickVibild/TellusAmazonPictures/master/pictures/"&amp;K26&amp;"/2.jpg","https://download.lenovo.com/Images/Parts/"&amp;K26&amp;"/"&amp;K26&amp;"_B.jpg"))</f>
        <v>https://download.lenovo.com/Images/Parts/04Y0948/04Y0948_B.jpg</v>
      </c>
      <c r="O26" s="53" t="str">
        <f aca="false">IF(ISBLANK(K26),"",IF(L26, "https://raw.githubusercontent.com/PatrickVibild/TellusAmazonPictures/master/pictures/"&amp;K26&amp;"/3.jpg","https://download.lenovo.com/Images/Parts/"&amp;K26&amp;"/"&amp;K26&amp;"_details.jpg"))</f>
        <v>https://download.lenovo.com/Images/Parts/04Y0948/04Y0948_details.jpg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4" t="n">
        <f aca="false">MATCH(G26,options!$D$1:$D$20,0)</f>
        <v>4</v>
      </c>
    </row>
    <row r="27" customFormat="false" ht="12.8" hidden="false" customHeight="false" outlineLevel="0" collapsed="false">
      <c r="A27" s="43" t="s">
        <v>447</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8" t="n">
        <v>5714401240051</v>
      </c>
      <c r="F27" s="48" t="s">
        <v>453</v>
      </c>
      <c r="G27" s="49"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n">
        <f aca="false">TRUE()</f>
        <v>1</v>
      </c>
      <c r="J27" s="51" t="n">
        <f aca="false">TRUE()</f>
        <v>1</v>
      </c>
      <c r="K27" s="48" t="s">
        <v>454</v>
      </c>
      <c r="L27" s="51" t="n">
        <f aca="false">FALSE()</f>
        <v>0</v>
      </c>
      <c r="M27" s="52" t="str">
        <f aca="false">IF(ISBLANK(K27),"",IF(L27, "https://raw.githubusercontent.com/PatrickVibild/TellusAmazonPictures/master/pictures/"&amp;K27&amp;"/1.jpg","https://download.lenovo.com/Images/Parts/"&amp;K27&amp;"/"&amp;K27&amp;"_A.jpg"))</f>
        <v>https://download.lenovo.com/Images/Parts/04X0244/04X0244_A.jpg</v>
      </c>
      <c r="N27" s="52" t="str">
        <f aca="false">IF(ISBLANK(K27),"",IF(L27, "https://raw.githubusercontent.com/PatrickVibild/TellusAmazonPictures/master/pictures/"&amp;K27&amp;"/2.jpg","https://download.lenovo.com/Images/Parts/"&amp;K27&amp;"/"&amp;K27&amp;"_B.jpg"))</f>
        <v>https://download.lenovo.com/Images/Parts/04X0244/04X0244_B.jpg</v>
      </c>
      <c r="O27" s="53" t="str">
        <f aca="false">IF(ISBLANK(K27),"",IF(L27, "https://raw.githubusercontent.com/PatrickVibild/TellusAmazonPictures/master/pictures/"&amp;K27&amp;"/3.jpg","https://download.lenovo.com/Images/Parts/"&amp;K27&amp;"/"&amp;K27&amp;"_details.jpg"))</f>
        <v>https://download.lenovo.com/Images/Parts/04X0244/04X0244_details.jpg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4" t="n">
        <f aca="false">MATCH(G27,options!$D$1:$D$20,0)</f>
        <v>5</v>
      </c>
    </row>
    <row r="28" customFormat="false" ht="12.8" hidden="false" customHeight="false" outlineLevel="0" collapsed="false">
      <c r="B28" s="60"/>
      <c r="E28" s="48" t="n">
        <v>5714401240068</v>
      </c>
      <c r="F28" s="48" t="s">
        <v>455</v>
      </c>
      <c r="G28" s="49"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0" t="n">
        <f aca="false">TRUE()</f>
        <v>1</v>
      </c>
      <c r="J28" s="51" t="n">
        <f aca="false">TRUE()</f>
        <v>1</v>
      </c>
      <c r="K28" s="48" t="s">
        <v>456</v>
      </c>
      <c r="L28" s="51" t="n">
        <f aca="false">FALSE()</f>
        <v>0</v>
      </c>
      <c r="M28" s="52" t="str">
        <f aca="false">IF(ISBLANK(K28),"",IF(L28, "https://raw.githubusercontent.com/PatrickVibild/TellusAmazonPictures/master/pictures/"&amp;K28&amp;"/1.jpg","https://download.lenovo.com/Images/Parts/"&amp;K28&amp;"/"&amp;K28&amp;"_A.jpg"))</f>
        <v>https://download.lenovo.com/Images/Parts/01AX355/01AX355_A.jpg</v>
      </c>
      <c r="N28" s="52" t="str">
        <f aca="false">IF(ISBLANK(K28),"",IF(L28, "https://raw.githubusercontent.com/PatrickVibild/TellusAmazonPictures/master/pictures/"&amp;K28&amp;"/2.jpg","https://download.lenovo.com/Images/Parts/"&amp;K28&amp;"/"&amp;K28&amp;"_B.jpg"))</f>
        <v>https://download.lenovo.com/Images/Parts/01AX355/01AX355_B.jpg</v>
      </c>
      <c r="O28" s="53" t="str">
        <f aca="false">IF(ISBLANK(K28),"",IF(L28, "https://raw.githubusercontent.com/PatrickVibild/TellusAmazonPictures/master/pictures/"&amp;K28&amp;"/3.jpg","https://download.lenovo.com/Images/Parts/"&amp;K28&amp;"/"&amp;K28&amp;"_details.jpg"))</f>
        <v>https://download.lenovo.com/Images/Parts/01AX355/01AX355_details.jpg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4" t="n">
        <f aca="false">MATCH(G28,options!$D$1:$D$20,0)</f>
        <v>6</v>
      </c>
    </row>
    <row r="29" customFormat="false" ht="12.8" hidden="false" customHeight="false" outlineLevel="0" collapsed="false">
      <c r="A29" s="43" t="s">
        <v>457</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8" t="n">
        <v>5714401240075</v>
      </c>
      <c r="F29" s="48" t="s">
        <v>458</v>
      </c>
      <c r="G29" s="49"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0" t="n">
        <f aca="false">TRUE()</f>
        <v>1</v>
      </c>
      <c r="J29" s="51" t="n">
        <f aca="false">TRUE()</f>
        <v>1</v>
      </c>
      <c r="K29" s="48" t="s">
        <v>395</v>
      </c>
      <c r="L29" s="51" t="n">
        <f aca="false">FALSE()</f>
        <v>0</v>
      </c>
      <c r="M29" s="52" t="str">
        <f aca="false">IF(ISBLANK(K29),"",IF(L29, "https://raw.githubusercontent.com/PatrickVibild/TellusAmazonPictures/master/pictures/"&amp;K29&amp;"/1.jpg","https://download.lenovo.com/Images/Parts/"&amp;K29&amp;"/"&amp;K29&amp;"_A.jpg"))</f>
        <v>https://download.lenovo.com/Images/Parts/04Y0906/04Y0906_A.jpg</v>
      </c>
      <c r="N29" s="52" t="str">
        <f aca="false">IF(ISBLANK(K29),"",IF(L29, "https://raw.githubusercontent.com/PatrickVibild/TellusAmazonPictures/master/pictures/"&amp;K29&amp;"/2.jpg","https://download.lenovo.com/Images/Parts/"&amp;K29&amp;"/"&amp;K29&amp;"_B.jpg"))</f>
        <v>https://download.lenovo.com/Images/Parts/04Y0906/04Y0906_B.jpg</v>
      </c>
      <c r="O29" s="53"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4" t="n">
        <f aca="false">MATCH(G29,options!$D$1:$D$20,0)</f>
        <v>7</v>
      </c>
    </row>
    <row r="30" customFormat="false" ht="12.8" hidden="false" customHeight="false" outlineLevel="0" collapsed="false">
      <c r="B30" s="60"/>
      <c r="E30" s="48" t="n">
        <v>5714401240082</v>
      </c>
      <c r="F30" s="48" t="s">
        <v>459</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0" t="n">
        <f aca="false">TRUE()</f>
        <v>1</v>
      </c>
      <c r="J30" s="51" t="n">
        <f aca="false">TRUE()</f>
        <v>1</v>
      </c>
      <c r="K30" s="48" t="s">
        <v>460</v>
      </c>
      <c r="L30" s="51" t="n">
        <f aca="false">FALSE()</f>
        <v>0</v>
      </c>
      <c r="M30" s="52" t="str">
        <f aca="false">IF(ISBLANK(K30),"",IF(L30, "https://raw.githubusercontent.com/PatrickVibild/TellusAmazonPictures/master/pictures/"&amp;K30&amp;"/1.jpg","https://download.lenovo.com/Images/Parts/"&amp;K30&amp;"/"&amp;K30&amp;"_A.jpg"))</f>
        <v>https://download.lenovo.com/Images/Parts/04X0222/04X0222_A.jpg</v>
      </c>
      <c r="N30" s="52" t="str">
        <f aca="false">IF(ISBLANK(K30),"",IF(L30, "https://raw.githubusercontent.com/PatrickVibild/TellusAmazonPictures/master/pictures/"&amp;K30&amp;"/2.jpg","https://download.lenovo.com/Images/Parts/"&amp;K30&amp;"/"&amp;K30&amp;"_B.jpg"))</f>
        <v>https://download.lenovo.com/Images/Parts/04X0222/04X0222_B.jpg</v>
      </c>
      <c r="O30" s="53" t="str">
        <f aca="false">IF(ISBLANK(K30),"",IF(L30, "https://raw.githubusercontent.com/PatrickVibild/TellusAmazonPictures/master/pictures/"&amp;K30&amp;"/3.jpg","https://download.lenovo.com/Images/Parts/"&amp;K30&amp;"/"&amp;K30&amp;"_details.jpg"))</f>
        <v>https://download.lenovo.com/Images/Parts/04X0222/04X0222_details.jpg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4" t="n">
        <f aca="false">MATCH(G30,options!$D$1:$D$20,0)</f>
        <v>8</v>
      </c>
    </row>
    <row r="31" customFormat="false" ht="12.8" hidden="false" customHeight="false" outlineLevel="0" collapsed="false">
      <c r="A31" s="43" t="s">
        <v>461</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8" t="n">
        <v>5714401240099</v>
      </c>
      <c r="F31" s="48" t="s">
        <v>462</v>
      </c>
      <c r="G31" s="49"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0" t="n">
        <f aca="false">TRUE()</f>
        <v>1</v>
      </c>
      <c r="J31" s="51" t="n">
        <f aca="false">TRUE()</f>
        <v>1</v>
      </c>
      <c r="K31" s="48" t="s">
        <v>463</v>
      </c>
      <c r="L31" s="51" t="n">
        <f aca="false">FALSE()</f>
        <v>0</v>
      </c>
      <c r="M31" s="52" t="str">
        <f aca="false">IF(ISBLANK(K31),"",IF(L31, "https://raw.githubusercontent.com/PatrickVibild/TellusAmazonPictures/master/pictures/"&amp;K31&amp;"/1.jpg","https://download.lenovo.com/Images/Parts/"&amp;K31&amp;"/"&amp;K31&amp;"_A.jpg"))</f>
        <v>https://download.lenovo.com/Images/Parts/01AV508/01AV508_A.jpg</v>
      </c>
      <c r="N31" s="52" t="str">
        <f aca="false">IF(ISBLANK(K31),"",IF(L31, "https://raw.githubusercontent.com/PatrickVibild/TellusAmazonPictures/master/pictures/"&amp;K31&amp;"/2.jpg","https://download.lenovo.com/Images/Parts/"&amp;K31&amp;"/"&amp;K31&amp;"_B.jpg"))</f>
        <v>https://download.lenovo.com/Images/Parts/01AV508/01AV508_B.jpg</v>
      </c>
      <c r="O31" s="53" t="str">
        <f aca="false">IF(ISBLANK(K31),"",IF(L31, "https://raw.githubusercontent.com/PatrickVibild/TellusAmazonPictures/master/pictures/"&amp;K31&amp;"/3.jpg","https://download.lenovo.com/Images/Parts/"&amp;K31&amp;"/"&amp;K31&amp;"_details.jpg"))</f>
        <v>https://download.lenovo.com/Images/Parts/01AV508/01AV508_details.jpg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4" t="n">
        <f aca="false">MATCH(G31,options!$D$1:$D$20,0)</f>
        <v>20</v>
      </c>
    </row>
    <row r="32" customFormat="false" ht="12.8" hidden="false" customHeight="false" outlineLevel="0" collapsed="false">
      <c r="E32" s="48" t="n">
        <v>5714401240105</v>
      </c>
      <c r="F32" s="48" t="s">
        <v>464</v>
      </c>
      <c r="G32" s="49"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0" t="n">
        <f aca="false">TRUE()</f>
        <v>1</v>
      </c>
      <c r="J32" s="51" t="n">
        <f aca="false">TRUE()</f>
        <v>1</v>
      </c>
      <c r="K32" s="48" t="s">
        <v>465</v>
      </c>
      <c r="L32" s="51" t="n">
        <f aca="false">FALSE()</f>
        <v>0</v>
      </c>
      <c r="M32" s="52" t="str">
        <f aca="false">IF(ISBLANK(K32),"",IF(L32, "https://raw.githubusercontent.com/PatrickVibild/TellusAmazonPictures/master/pictures/"&amp;K32&amp;"/1.jpg","https://download.lenovo.com/Images/Parts/"&amp;K32&amp;"/"&amp;K32&amp;"_A.jpg"))</f>
        <v>https://download.lenovo.com/Images/Parts/04X0224/04X0224_A.jpg</v>
      </c>
      <c r="N32" s="52" t="str">
        <f aca="false">IF(ISBLANK(K32),"",IF(L32, "https://raw.githubusercontent.com/PatrickVibild/TellusAmazonPictures/master/pictures/"&amp;K32&amp;"/2.jpg","https://download.lenovo.com/Images/Parts/"&amp;K32&amp;"/"&amp;K32&amp;"_B.jpg"))</f>
        <v>https://download.lenovo.com/Images/Parts/04X0224/04X0224_B.jpg</v>
      </c>
      <c r="O32" s="53" t="str">
        <f aca="false">IF(ISBLANK(K32),"",IF(L32, "https://raw.githubusercontent.com/PatrickVibild/TellusAmazonPictures/master/pictures/"&amp;K32&amp;"/3.jpg","https://download.lenovo.com/Images/Parts/"&amp;K32&amp;"/"&amp;K32&amp;"_details.jpg"))</f>
        <v>https://download.lenovo.com/Images/Parts/04X0224/04X0224_details.jpg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4" t="n">
        <f aca="false">MATCH(G32,options!$D$1:$D$20,0)</f>
        <v>9</v>
      </c>
    </row>
    <row r="33" customFormat="false" ht="12.8" hidden="false" customHeight="false" outlineLevel="0" collapsed="false">
      <c r="A33" s="43" t="s">
        <v>466</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8" t="n">
        <v>5714401240112</v>
      </c>
      <c r="F33" s="48" t="s">
        <v>467</v>
      </c>
      <c r="G33" s="49"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0" t="n">
        <f aca="false">TRUE()</f>
        <v>1</v>
      </c>
      <c r="J33" s="51" t="n">
        <f aca="false">TRUE()</f>
        <v>1</v>
      </c>
      <c r="K33" s="48" t="s">
        <v>468</v>
      </c>
      <c r="L33" s="51" t="n">
        <f aca="false">FALSE()</f>
        <v>0</v>
      </c>
      <c r="M33" s="52" t="str">
        <f aca="false">IF(ISBLANK(K33),"",IF(L33, "https://raw.githubusercontent.com/PatrickVibild/TellusAmazonPictures/master/pictures/"&amp;K33&amp;"/1.jpg","https://download.lenovo.com/Images/Parts/"&amp;K33&amp;"/"&amp;K33&amp;"_A.jpg"))</f>
        <v>https://download.lenovo.com/Images/Parts/04X0230/04X0230_A.jpg</v>
      </c>
      <c r="N33" s="52" t="str">
        <f aca="false">IF(ISBLANK(K33),"",IF(L33, "https://raw.githubusercontent.com/PatrickVibild/TellusAmazonPictures/master/pictures/"&amp;K33&amp;"/2.jpg","https://download.lenovo.com/Images/Parts/"&amp;K33&amp;"/"&amp;K33&amp;"_B.jpg"))</f>
        <v>https://download.lenovo.com/Images/Parts/04X0230/04X0230_B.jpg</v>
      </c>
      <c r="O33" s="53" t="str">
        <f aca="false">IF(ISBLANK(K33),"",IF(L33, "https://raw.githubusercontent.com/PatrickVibild/TellusAmazonPictures/master/pictures/"&amp;K33&amp;"/3.jpg","https://download.lenovo.com/Images/Parts/"&amp;K33&amp;"/"&amp;K33&amp;"_details.jpg"))</f>
        <v>https://download.lenovo.com/Images/Parts/04X0230/04X0230_details.jpg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4" t="n">
        <f aca="false">MATCH(G33,options!$D$1:$D$20,0)</f>
        <v>19</v>
      </c>
    </row>
    <row r="34" customFormat="false" ht="12.8" hidden="false" customHeight="false" outlineLevel="0" collapsed="false">
      <c r="E34" s="48" t="n">
        <v>5714401240129</v>
      </c>
      <c r="F34" s="48" t="s">
        <v>469</v>
      </c>
      <c r="G34" s="49"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0" t="n">
        <f aca="false">TRUE()</f>
        <v>1</v>
      </c>
      <c r="J34" s="51" t="n">
        <f aca="false">TRUE()</f>
        <v>1</v>
      </c>
      <c r="K34" s="48" t="s">
        <v>470</v>
      </c>
      <c r="L34" s="51" t="n">
        <f aca="false">FALSE()</f>
        <v>0</v>
      </c>
      <c r="M34" s="52" t="str">
        <f aca="false">IF(ISBLANK(K34),"",IF(L34, "https://raw.githubusercontent.com/PatrickVibild/TellusAmazonPictures/master/pictures/"&amp;K34&amp;"/1.jpg","https://download.lenovo.com/Images/Parts/"&amp;K34&amp;"/"&amp;K34&amp;"_A.jpg"))</f>
        <v>https://download.lenovo.com/Images/Parts/04X0196/04X0196_A.jpg</v>
      </c>
      <c r="N34" s="52" t="str">
        <f aca="false">IF(ISBLANK(K34),"",IF(L34, "https://raw.githubusercontent.com/PatrickVibild/TellusAmazonPictures/master/pictures/"&amp;K34&amp;"/2.jpg","https://download.lenovo.com/Images/Parts/"&amp;K34&amp;"/"&amp;K34&amp;"_B.jpg"))</f>
        <v>https://download.lenovo.com/Images/Parts/04X0196/04X0196_B.jpg</v>
      </c>
      <c r="O34" s="53" t="str">
        <f aca="false">IF(ISBLANK(K34),"",IF(L34, "https://raw.githubusercontent.com/PatrickVibild/TellusAmazonPictures/master/pictures/"&amp;K34&amp;"/3.jpg","https://download.lenovo.com/Images/Parts/"&amp;K34&amp;"/"&amp;K34&amp;"_details.jpg"))</f>
        <v>https://download.lenovo.com/Images/Parts/04X0196/04X0196_details.jpg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4" t="n">
        <f aca="false">MATCH(G34,options!$D$1:$D$20,0)</f>
        <v>10</v>
      </c>
    </row>
    <row r="35" customFormat="false" ht="12.8" hidden="false" customHeight="false" outlineLevel="0" collapsed="false">
      <c r="E35" s="48" t="n">
        <v>5714401240136</v>
      </c>
      <c r="F35" s="48" t="s">
        <v>471</v>
      </c>
      <c r="G35" s="49"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0" t="n">
        <f aca="false">TRUE()</f>
        <v>1</v>
      </c>
      <c r="J35" s="51" t="n">
        <f aca="false">TRUE()</f>
        <v>1</v>
      </c>
      <c r="K35" s="48" t="s">
        <v>419</v>
      </c>
      <c r="L35" s="51" t="n">
        <f aca="false">FALSE()</f>
        <v>0</v>
      </c>
      <c r="M35" s="52" t="str">
        <f aca="false">IF(ISBLANK(K35),"",IF(L35, "https://raw.githubusercontent.com/PatrickVibild/TellusAmazonPictures/master/pictures/"&amp;K35&amp;"/1.jpg","https://download.lenovo.com/Images/Parts/"&amp;K35&amp;"/"&amp;K35&amp;"_A.jpg"))</f>
        <v>https://download.lenovo.com/Images/Parts/04Y0920/04Y0920_A.jpg</v>
      </c>
      <c r="N35" s="52" t="str">
        <f aca="false">IF(ISBLANK(K35),"",IF(L35, "https://raw.githubusercontent.com/PatrickVibild/TellusAmazonPictures/master/pictures/"&amp;K35&amp;"/2.jpg","https://download.lenovo.com/Images/Parts/"&amp;K35&amp;"/"&amp;K35&amp;"_B.jpg"))</f>
        <v>https://download.lenovo.com/Images/Parts/04Y0920/04Y0920_B.jpg</v>
      </c>
      <c r="O35" s="53"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4" t="n">
        <f aca="false">MATCH(G35,options!$D$1:$D$20,0)</f>
        <v>11</v>
      </c>
    </row>
    <row r="36" customFormat="false" ht="12.8" hidden="false" customHeight="false" outlineLevel="0" collapsed="false">
      <c r="A36" s="43" t="s">
        <v>472</v>
      </c>
      <c r="B36" s="59" t="s">
        <v>473</v>
      </c>
      <c r="E36" s="48" t="n">
        <v>5714401240143</v>
      </c>
      <c r="F36" s="48" t="s">
        <v>474</v>
      </c>
      <c r="G36" s="49"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0" t="n">
        <f aca="false">TRUE()</f>
        <v>1</v>
      </c>
      <c r="J36" s="51" t="n">
        <f aca="false">TRUE()</f>
        <v>1</v>
      </c>
      <c r="K36" s="48" t="s">
        <v>422</v>
      </c>
      <c r="L36" s="51" t="n">
        <f aca="false">FALSE()</f>
        <v>0</v>
      </c>
      <c r="M36" s="52" t="str">
        <f aca="false">IF(ISBLANK(K36),"",IF(L36, "https://raw.githubusercontent.com/PatrickVibild/TellusAmazonPictures/master/pictures/"&amp;K36&amp;"/1.jpg","https://download.lenovo.com/Images/Parts/"&amp;K36&amp;"/"&amp;K36&amp;"_A.jpg"))</f>
        <v>https://download.lenovo.com/Images/Parts/04X0236/04X0236_A.jpg</v>
      </c>
      <c r="N36" s="52" t="str">
        <f aca="false">IF(ISBLANK(K36),"",IF(L36, "https://raw.githubusercontent.com/PatrickVibild/TellusAmazonPictures/master/pictures/"&amp;K36&amp;"/2.jpg","https://download.lenovo.com/Images/Parts/"&amp;K36&amp;"/"&amp;K36&amp;"_B.jpg"))</f>
        <v>https://download.lenovo.com/Images/Parts/04X0236/04X0236_B.jpg</v>
      </c>
      <c r="O36" s="53"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4" t="n">
        <f aca="false">MATCH(G36,options!$D$1:$D$20,0)</f>
        <v>12</v>
      </c>
    </row>
    <row r="37" customFormat="false" ht="12.8" hidden="false" customHeight="false" outlineLevel="0" collapsed="false">
      <c r="A37" s="0" t="s">
        <v>475</v>
      </c>
      <c r="B37" s="59" t="s">
        <v>439</v>
      </c>
      <c r="E37" s="48" t="n">
        <v>5714401240150</v>
      </c>
      <c r="F37" s="48" t="s">
        <v>476</v>
      </c>
      <c r="G37" s="49"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0" t="n">
        <f aca="false">TRUE()</f>
        <v>1</v>
      </c>
      <c r="J37" s="51" t="n">
        <f aca="false">TRUE()</f>
        <v>1</v>
      </c>
      <c r="K37" s="48" t="s">
        <v>477</v>
      </c>
      <c r="L37" s="51" t="n">
        <f aca="false">FALSE()</f>
        <v>0</v>
      </c>
      <c r="M37" s="52" t="str">
        <f aca="false">IF(ISBLANK(K37),"",IF(L37, "https://raw.githubusercontent.com/PatrickVibild/TellusAmazonPictures/master/pictures/"&amp;K37&amp;"/1.jpg","https://download.lenovo.com/Images/Parts/"&amp;K37&amp;"/"&amp;K37&amp;"_A.jpg"))</f>
        <v>https://download.lenovo.com/Images/Parts/04X0237/04X0237_A.jpg</v>
      </c>
      <c r="N37" s="52" t="str">
        <f aca="false">IF(ISBLANK(K37),"",IF(L37, "https://raw.githubusercontent.com/PatrickVibild/TellusAmazonPictures/master/pictures/"&amp;K37&amp;"/2.jpg","https://download.lenovo.com/Images/Parts/"&amp;K37&amp;"/"&amp;K37&amp;"_B.jpg"))</f>
        <v>https://download.lenovo.com/Images/Parts/04X0237/04X0237_B.jpg</v>
      </c>
      <c r="O37" s="53" t="str">
        <f aca="false">IF(ISBLANK(K37),"",IF(L37, "https://raw.githubusercontent.com/PatrickVibild/TellusAmazonPictures/master/pictures/"&amp;K37&amp;"/3.jpg","https://download.lenovo.com/Images/Parts/"&amp;K37&amp;"/"&amp;K37&amp;"_details.jpg"))</f>
        <v>https://download.lenovo.com/Images/Parts/04X0237/04X0237_details.jpg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4" t="n">
        <f aca="false">MATCH(G37,options!$D$1:$D$20,0)</f>
        <v>13</v>
      </c>
    </row>
    <row r="38" customFormat="false" ht="12.8" hidden="false" customHeight="false" outlineLevel="0" collapsed="false">
      <c r="E38" s="48" t="n">
        <v>5714401240167</v>
      </c>
      <c r="F38" s="48" t="s">
        <v>478</v>
      </c>
      <c r="G38" s="49"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0" t="n">
        <f aca="false">TRUE()</f>
        <v>1</v>
      </c>
      <c r="J38" s="51" t="n">
        <f aca="false">TRUE()</f>
        <v>1</v>
      </c>
      <c r="K38" s="48" t="s">
        <v>429</v>
      </c>
      <c r="L38" s="51" t="n">
        <f aca="false">FALSE()</f>
        <v>0</v>
      </c>
      <c r="M38" s="52" t="str">
        <f aca="false">IF(ISBLANK(K38),"",IF(L38, "https://raw.githubusercontent.com/PatrickVibild/TellusAmazonPictures/master/pictures/"&amp;K38&amp;"/1.jpg","https://download.lenovo.com/Images/Parts/"&amp;K38&amp;"/"&amp;K38&amp;"_A.jpg"))</f>
        <v>https://download.lenovo.com/Images/Parts/04Y0964/04Y0964_A.jpg</v>
      </c>
      <c r="N38" s="52" t="str">
        <f aca="false">IF(ISBLANK(K38),"",IF(L38, "https://raw.githubusercontent.com/PatrickVibild/TellusAmazonPictures/master/pictures/"&amp;K38&amp;"/2.jpg","https://download.lenovo.com/Images/Parts/"&amp;K38&amp;"/"&amp;K38&amp;"_B.jpg"))</f>
        <v>https://download.lenovo.com/Images/Parts/04Y0964/04Y0964_B.jpg</v>
      </c>
      <c r="O38" s="53"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4" t="n">
        <f aca="false">MATCH(G38,options!$D$1:$D$20,0)</f>
        <v>14</v>
      </c>
    </row>
    <row r="39" customFormat="false" ht="12.8" hidden="false" customHeight="false" outlineLevel="0" collapsed="false">
      <c r="E39" s="48" t="n">
        <v>5714401240174</v>
      </c>
      <c r="F39" s="48" t="s">
        <v>479</v>
      </c>
      <c r="G39" s="49"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0" t="n">
        <f aca="false">TRUE()</f>
        <v>1</v>
      </c>
      <c r="J39" s="51" t="n">
        <f aca="false">TRUE()</f>
        <v>1</v>
      </c>
      <c r="K39" s="48" t="s">
        <v>480</v>
      </c>
      <c r="L39" s="51" t="n">
        <f aca="false">FALSE()</f>
        <v>0</v>
      </c>
      <c r="M39" s="52" t="str">
        <f aca="false">IF(ISBLANK(K39),"",IF(L39, "https://raw.githubusercontent.com/PatrickVibild/TellusAmazonPictures/master/pictures/"&amp;K39&amp;"/1.jpg","https://download.lenovo.com/Images/Parts/"&amp;K39&amp;"/"&amp;K39&amp;"_A.jpg"))</f>
        <v>https://download.lenovo.com/Images/Parts/04X0242/04X0242_A.jpg</v>
      </c>
      <c r="N39" s="52" t="str">
        <f aca="false">IF(ISBLANK(K39),"",IF(L39, "https://raw.githubusercontent.com/PatrickVibild/TellusAmazonPictures/master/pictures/"&amp;K39&amp;"/2.jpg","https://download.lenovo.com/Images/Parts/"&amp;K39&amp;"/"&amp;K39&amp;"_B.jpg"))</f>
        <v>https://download.lenovo.com/Images/Parts/04X0242/04X0242_B.jpg</v>
      </c>
      <c r="O39" s="53" t="str">
        <f aca="false">IF(ISBLANK(K39),"",IF(L39, "https://raw.githubusercontent.com/PatrickVibild/TellusAmazonPictures/master/pictures/"&amp;K39&amp;"/3.jpg","https://download.lenovo.com/Images/Parts/"&amp;K39&amp;"/"&amp;K39&amp;"_details.jpg"))</f>
        <v>https://download.lenovo.com/Images/Parts/04X0242/04X0242_details.jpg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4" t="n">
        <f aca="false">MATCH(G39,options!$D$1:$D$20,0)</f>
        <v>15</v>
      </c>
    </row>
    <row r="40" customFormat="false" ht="12.8" hidden="false" customHeight="false" outlineLevel="0" collapsed="false">
      <c r="E40" s="48" t="n">
        <v>5714401240181</v>
      </c>
      <c r="F40" s="48" t="s">
        <v>481</v>
      </c>
      <c r="G40" s="49"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n">
        <f aca="false">FALSE()</f>
        <v>0</v>
      </c>
      <c r="J40" s="51" t="n">
        <f aca="false">TRUE()</f>
        <v>1</v>
      </c>
      <c r="K40" s="48" t="s">
        <v>482</v>
      </c>
      <c r="L40" s="51" t="n">
        <f aca="false">FALSE()</f>
        <v>0</v>
      </c>
      <c r="M40" s="52" t="str">
        <f aca="false">IF(ISBLANK(K40),"",IF(L40, "https://raw.githubusercontent.com/PatrickVibild/TellusAmazonPictures/master/pictures/"&amp;K40&amp;"/1.jpg","https://download.lenovo.com/Images/Parts/"&amp;K40&amp;"/"&amp;K40&amp;"_A.jpg"))</f>
        <v>https://download.lenovo.com/Images/Parts/04Y0968/04Y0968_A.jpg</v>
      </c>
      <c r="N40" s="52" t="str">
        <f aca="false">IF(ISBLANK(K40),"",IF(L40, "https://raw.githubusercontent.com/PatrickVibild/TellusAmazonPictures/master/pictures/"&amp;K40&amp;"/2.jpg","https://download.lenovo.com/Images/Parts/"&amp;K40&amp;"/"&amp;K40&amp;"_B.jpg"))</f>
        <v>https://download.lenovo.com/Images/Parts/04Y0968/04Y0968_B.jpg</v>
      </c>
      <c r="O40" s="53" t="str">
        <f aca="false">IF(ISBLANK(K40),"",IF(L40, "https://raw.githubusercontent.com/PatrickVibild/TellusAmazonPictures/master/pictures/"&amp;K40&amp;"/3.jpg","https://download.lenovo.com/Images/Parts/"&amp;K40&amp;"/"&amp;K40&amp;"_details.jpg"))</f>
        <v>https://download.lenovo.com/Images/Parts/04Y0968/04Y0968_details.jpg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4" t="n">
        <f aca="false">MATCH(G40,options!$D$1:$D$20,0)</f>
        <v>16</v>
      </c>
    </row>
    <row r="41" customFormat="false" ht="12.8" hidden="false" customHeight="false" outlineLevel="0" collapsed="false">
      <c r="E41" s="48" t="n">
        <v>5714401240198</v>
      </c>
      <c r="F41" s="48" t="s">
        <v>483</v>
      </c>
      <c r="G41" s="49"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n">
        <f aca="false">FALSE()</f>
        <v>0</v>
      </c>
      <c r="J41" s="51" t="n">
        <f aca="false">TRUE()</f>
        <v>1</v>
      </c>
      <c r="K41" s="48" t="s">
        <v>484</v>
      </c>
      <c r="L41" s="51" t="n">
        <f aca="false">FALSE()</f>
        <v>0</v>
      </c>
      <c r="M41" s="52" t="str">
        <f aca="false">IF(ISBLANK(K41),"",IF(L41, "https://raw.githubusercontent.com/PatrickVibild/TellusAmazonPictures/master/pictures/"&amp;K41&amp;"/1.jpg","https://download.lenovo.com/Images/Parts/"&amp;K41&amp;"/"&amp;K41&amp;"_A.jpg"))</f>
        <v>https://download.lenovo.com/Images/Parts/04X0177/04X0177_A.jpg</v>
      </c>
      <c r="N41" s="52" t="str">
        <f aca="false">IF(ISBLANK(K41),"",IF(L41, "https://raw.githubusercontent.com/PatrickVibild/TellusAmazonPictures/master/pictures/"&amp;K41&amp;"/2.jpg","https://download.lenovo.com/Images/Parts/"&amp;K41&amp;"/"&amp;K41&amp;"_B.jpg"))</f>
        <v>https://download.lenovo.com/Images/Parts/04X0177/04X0177_B.jpg</v>
      </c>
      <c r="O41" s="53" t="str">
        <f aca="false">IF(ISBLANK(K41),"",IF(L41, "https://raw.githubusercontent.com/PatrickVibild/TellusAmazonPictures/master/pictures/"&amp;K41&amp;"/3.jpg","https://download.lenovo.com/Images/Parts/"&amp;K41&amp;"/"&amp;K41&amp;"_details.jpg"))</f>
        <v>https://download.lenovo.com/Images/Parts/04X0177/04X0177_details.jpg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4" t="n">
        <f aca="false">MATCH(G41,options!$D$1:$D$20,0)</f>
        <v>18</v>
      </c>
    </row>
    <row r="42" customFormat="false" ht="12.8" hidden="false" customHeight="false" outlineLevel="0" collapsed="false">
      <c r="F42" s="48"/>
      <c r="G42" s="49"/>
      <c r="I42" s="50"/>
      <c r="J42" s="61"/>
      <c r="K42" s="48"/>
      <c r="L42" s="51" t="n">
        <f aca="false">TRUE()</f>
        <v>1</v>
      </c>
      <c r="M42" s="52" t="str">
        <f aca="false">IF(ISBLANK(K42),"",IF(L42, "https://raw.githubusercontent.com/PatrickVibild/TellusAmazonPictures/master/pictures/"&amp;K42&amp;"/1.jpg","https://download.lenovo.com/Images/Parts/"&amp;K42&amp;"/"&amp;K42&amp;"_A.jpg"))</f>
        <v/>
      </c>
      <c r="N42" s="52" t="str">
        <f aca="false">IF(ISBLANK(K42),"",IF(L42, "https://raw.githubusercontent.com/PatrickVibild/TellusAmazonPictures/master/pictures/"&amp;K42&amp;"/2.jpg","https://download.lenovo.com/Images/Parts/"&amp;K42&amp;"/"&amp;K42&amp;"_B.jpg"))</f>
        <v/>
      </c>
      <c r="O42" s="53"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4" t="e">
        <f aca="false">MATCH(G42,options!$D$1:$D$20,0)</f>
        <v>#N/A</v>
      </c>
    </row>
    <row r="43" customFormat="false" ht="12.8" hidden="false" customHeight="false" outlineLevel="0" collapsed="false">
      <c r="F43" s="48"/>
      <c r="G43" s="49"/>
      <c r="I43" s="50"/>
      <c r="J43" s="61"/>
      <c r="K43" s="48"/>
      <c r="L43" s="51" t="n">
        <f aca="false">TRUE()</f>
        <v>1</v>
      </c>
      <c r="M43" s="52" t="str">
        <f aca="false">IF(ISBLANK(K43),"",IF(L43, "https://raw.githubusercontent.com/PatrickVibild/TellusAmazonPictures/master/pictures/"&amp;K43&amp;"/1.jpg","https://download.lenovo.com/Images/Parts/"&amp;K43&amp;"/"&amp;K43&amp;"_A.jpg"))</f>
        <v/>
      </c>
      <c r="N43" s="52" t="str">
        <f aca="false">IF(ISBLANK(K43),"",IF(L43, "https://raw.githubusercontent.com/PatrickVibild/TellusAmazonPictures/master/pictures/"&amp;K43&amp;"/2.jpg","https://download.lenovo.com/Images/Parts/"&amp;K43&amp;"/"&amp;K43&amp;"_B.jpg"))</f>
        <v/>
      </c>
      <c r="O43" s="53"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4" t="e">
        <f aca="false">MATCH(G43,options!$D$1:$D$20,0)</f>
        <v>#N/A</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2"/>
      <c r="L44" s="63"/>
      <c r="M44" s="52" t="str">
        <f aca="false">IF(ISBLANK(K44),"",IF(L44, "https://raw.githubusercontent.com/PatrickVibild/TellusAmazonPictures/master/pictures/"&amp;K44&amp;"/1.jpg","https://download.lenovo.com/Images/Parts/"&amp;K44&amp;"/"&amp;K44&amp;"_A.jpg"))</f>
        <v/>
      </c>
      <c r="N44" s="52" t="str">
        <f aca="false">IF(ISBLANK(K44),"",IF(L44, "https://raw.githubusercontent.com/PatrickVibild/TellusAmazonPictures/master/pictures/"&amp;K44&amp;"/2.jpg","https://download.lenovo.com/Images/Parts/"&amp;K44&amp;"/"&amp;K44&amp;"_B.jpg"))</f>
        <v/>
      </c>
      <c r="O44" s="53"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4"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2"/>
      <c r="L45" s="63"/>
      <c r="M45" s="52" t="str">
        <f aca="false">IF(ISBLANK(K45),"",IF(L45, "https://raw.githubusercontent.com/PatrickVibild/TellusAmazonPictures/master/pictures/"&amp;K45&amp;"/1.jpg","https://download.lenovo.com/Images/Parts/"&amp;K45&amp;"/"&amp;K45&amp;"_A.jpg"))</f>
        <v/>
      </c>
      <c r="N45" s="52" t="str">
        <f aca="false">IF(ISBLANK(K45),"",IF(L45, "https://raw.githubusercontent.com/PatrickVibild/TellusAmazonPictures/master/pictures/"&amp;K45&amp;"/2.jpg","https://download.lenovo.com/Images/Parts/"&amp;K45&amp;"/"&amp;K45&amp;"_B.jpg"))</f>
        <v/>
      </c>
      <c r="O45" s="53"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4"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2"/>
      <c r="L46" s="63"/>
      <c r="M46" s="52" t="str">
        <f aca="false">IF(ISBLANK(K46),"",IF(L46, "https://raw.githubusercontent.com/PatrickVibild/TellusAmazonPictures/master/pictures/"&amp;K46&amp;"/1.jpg","https://download.lenovo.com/Images/Parts/"&amp;K46&amp;"/"&amp;K46&amp;"_A.jpg"))</f>
        <v/>
      </c>
      <c r="N46" s="52" t="str">
        <f aca="false">IF(ISBLANK(K46),"",IF(L46, "https://raw.githubusercontent.com/PatrickVibild/TellusAmazonPictures/master/pictures/"&amp;K46&amp;"/2.jpg","https://download.lenovo.com/Images/Parts/"&amp;K46&amp;"/"&amp;K46&amp;"_B.jpg"))</f>
        <v/>
      </c>
      <c r="O46" s="53"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4"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2"/>
      <c r="L47" s="63"/>
      <c r="M47" s="52" t="str">
        <f aca="false">IF(ISBLANK(K47),"",IF(L47, "https://raw.githubusercontent.com/PatrickVibild/TellusAmazonPictures/master/pictures/"&amp;K47&amp;"/1.jpg","https://download.lenovo.com/Images/Parts/"&amp;K47&amp;"/"&amp;K47&amp;"_A.jpg"))</f>
        <v/>
      </c>
      <c r="N47" s="52" t="str">
        <f aca="false">IF(ISBLANK(K47),"",IF(L47, "https://raw.githubusercontent.com/PatrickVibild/TellusAmazonPictures/master/pictures/"&amp;K47&amp;"/2.jpg","https://download.lenovo.com/Images/Parts/"&amp;K47&amp;"/"&amp;K47&amp;"_B.jpg"))</f>
        <v/>
      </c>
      <c r="O47" s="53"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4"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2"/>
      <c r="L48" s="63"/>
      <c r="M48" s="52" t="str">
        <f aca="false">IF(ISBLANK(K48),"",IF(L48, "https://raw.githubusercontent.com/PatrickVibild/TellusAmazonPictures/master/pictures/"&amp;K48&amp;"/1.jpg","https://download.lenovo.com/Images/Parts/"&amp;K48&amp;"/"&amp;K48&amp;"_A.jpg"))</f>
        <v/>
      </c>
      <c r="N48" s="52" t="str">
        <f aca="false">IF(ISBLANK(K48),"",IF(L48, "https://raw.githubusercontent.com/PatrickVibild/TellusAmazonPictures/master/pictures/"&amp;K48&amp;"/2.jpg","https://download.lenovo.com/Images/Parts/"&amp;K48&amp;"/"&amp;K48&amp;"_B.jpg"))</f>
        <v/>
      </c>
      <c r="O48" s="53"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4"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2"/>
      <c r="L49" s="63"/>
      <c r="M49" s="52" t="str">
        <f aca="false">IF(ISBLANK(K49),"",IF(L49, "https://raw.githubusercontent.com/PatrickVibild/TellusAmazonPictures/master/pictures/"&amp;K49&amp;"/1.jpg","https://download.lenovo.com/Images/Parts/"&amp;K49&amp;"/"&amp;K49&amp;"_A.jpg"))</f>
        <v/>
      </c>
      <c r="N49" s="52" t="str">
        <f aca="false">IF(ISBLANK(K49),"",IF(L49, "https://raw.githubusercontent.com/PatrickVibild/TellusAmazonPictures/master/pictures/"&amp;K49&amp;"/2.jpg","https://download.lenovo.com/Images/Parts/"&amp;K49&amp;"/"&amp;K49&amp;"_B.jpg"))</f>
        <v/>
      </c>
      <c r="O49" s="53"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4"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2"/>
      <c r="L50" s="63"/>
      <c r="M50" s="52" t="str">
        <f aca="false">IF(ISBLANK(K50),"",IF(L50, "https://raw.githubusercontent.com/PatrickVibild/TellusAmazonPictures/master/pictures/"&amp;K50&amp;"/1.jpg","https://download.lenovo.com/Images/Parts/"&amp;K50&amp;"/"&amp;K50&amp;"_A.jpg"))</f>
        <v/>
      </c>
      <c r="N50" s="52" t="str">
        <f aca="false">IF(ISBLANK(K50),"",IF(L50, "https://raw.githubusercontent.com/PatrickVibild/TellusAmazonPictures/master/pictures/"&amp;K50&amp;"/2.jpg","https://download.lenovo.com/Images/Parts/"&amp;K50&amp;"/"&amp;K50&amp;"_B.jpg"))</f>
        <v/>
      </c>
      <c r="O50" s="53"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4"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2"/>
      <c r="L51" s="63"/>
      <c r="M51" s="52" t="str">
        <f aca="false">IF(ISBLANK(K51),"",IF(L51, "https://raw.githubusercontent.com/PatrickVibild/TellusAmazonPictures/master/pictures/"&amp;K51&amp;"/1.jpg","https://download.lenovo.com/Images/Parts/"&amp;K51&amp;"/"&amp;K51&amp;"_A.jpg"))</f>
        <v/>
      </c>
      <c r="N51" s="52" t="str">
        <f aca="false">IF(ISBLANK(K51),"",IF(L51, "https://raw.githubusercontent.com/PatrickVibild/TellusAmazonPictures/master/pictures/"&amp;K51&amp;"/2.jpg","https://download.lenovo.com/Images/Parts/"&amp;K51&amp;"/"&amp;K51&amp;"_B.jpg"))</f>
        <v/>
      </c>
      <c r="O51" s="53"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4"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2"/>
      <c r="L52" s="63"/>
      <c r="M52" s="52" t="str">
        <f aca="false">IF(ISBLANK(K52),"",IF(L52, "https://raw.githubusercontent.com/PatrickVibild/TellusAmazonPictures/master/pictures/"&amp;K52&amp;"/1.jpg","https://download.lenovo.com/Images/Parts/"&amp;K52&amp;"/"&amp;K52&amp;"_A.jpg"))</f>
        <v/>
      </c>
      <c r="N52" s="52" t="str">
        <f aca="false">IF(ISBLANK(K52),"",IF(L52, "https://raw.githubusercontent.com/PatrickVibild/TellusAmazonPictures/master/pictures/"&amp;K52&amp;"/2.jpg","https://download.lenovo.com/Images/Parts/"&amp;K52&amp;"/"&amp;K52&amp;"_B.jpg"))</f>
        <v/>
      </c>
      <c r="O52" s="53"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4"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2"/>
      <c r="L53" s="63"/>
      <c r="M53" s="52" t="str">
        <f aca="false">IF(ISBLANK(K53),"",IF(L53, "https://raw.githubusercontent.com/PatrickVibild/TellusAmazonPictures/master/pictures/"&amp;K53&amp;"/1.jpg","https://download.lenovo.com/Images/Parts/"&amp;K53&amp;"/"&amp;K53&amp;"_A.jpg"))</f>
        <v/>
      </c>
      <c r="N53" s="52" t="str">
        <f aca="false">IF(ISBLANK(K53),"",IF(L53, "https://raw.githubusercontent.com/PatrickVibild/TellusAmazonPictures/master/pictures/"&amp;K53&amp;"/2.jpg","https://download.lenovo.com/Images/Parts/"&amp;K53&amp;"/"&amp;K53&amp;"_B.jpg"))</f>
        <v/>
      </c>
      <c r="O53" s="53"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4"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2"/>
      <c r="L54" s="63"/>
      <c r="M54" s="52" t="str">
        <f aca="false">IF(ISBLANK(K54),"",IF(L54, "https://raw.githubusercontent.com/PatrickVibild/TellusAmazonPictures/master/pictures/"&amp;K54&amp;"/1.jpg","https://download.lenovo.com/Images/Parts/"&amp;K54&amp;"/"&amp;K54&amp;"_A.jpg"))</f>
        <v/>
      </c>
      <c r="N54" s="52" t="str">
        <f aca="false">IF(ISBLANK(K54),"",IF(L54, "https://raw.githubusercontent.com/PatrickVibild/TellusAmazonPictures/master/pictures/"&amp;K54&amp;"/2.jpg","https://download.lenovo.com/Images/Parts/"&amp;K54&amp;"/"&amp;K54&amp;"_B.jpg"))</f>
        <v/>
      </c>
      <c r="O54" s="53"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4"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2"/>
      <c r="L55" s="63"/>
      <c r="M55" s="52" t="str">
        <f aca="false">IF(ISBLANK(K55),"",IF(L55, "https://raw.githubusercontent.com/PatrickVibild/TellusAmazonPictures/master/pictures/"&amp;K55&amp;"/1.jpg","https://download.lenovo.com/Images/Parts/"&amp;K55&amp;"/"&amp;K55&amp;"_A.jpg"))</f>
        <v/>
      </c>
      <c r="N55" s="52" t="str">
        <f aca="false">IF(ISBLANK(K55),"",IF(L55, "https://raw.githubusercontent.com/PatrickVibild/TellusAmazonPictures/master/pictures/"&amp;K55&amp;"/2.jpg","https://download.lenovo.com/Images/Parts/"&amp;K55&amp;"/"&amp;K55&amp;"_B.jpg"))</f>
        <v/>
      </c>
      <c r="O55" s="53"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4"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2"/>
      <c r="L56" s="63"/>
      <c r="M56" s="52" t="str">
        <f aca="false">IF(ISBLANK(K56),"",IF(L56, "https://raw.githubusercontent.com/PatrickVibild/TellusAmazonPictures/master/pictures/"&amp;K56&amp;"/1.jpg","https://download.lenovo.com/Images/Parts/"&amp;K56&amp;"/"&amp;K56&amp;"_A.jpg"))</f>
        <v/>
      </c>
      <c r="N56" s="52" t="str">
        <f aca="false">IF(ISBLANK(K56),"",IF(L56, "https://raw.githubusercontent.com/PatrickVibild/TellusAmazonPictures/master/pictures/"&amp;K56&amp;"/2.jpg","https://download.lenovo.com/Images/Parts/"&amp;K56&amp;"/"&amp;K56&amp;"_B.jpg"))</f>
        <v/>
      </c>
      <c r="O56" s="53"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4"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2"/>
      <c r="L57" s="63"/>
      <c r="M57" s="52" t="str">
        <f aca="false">IF(ISBLANK(K57),"",IF(L57, "https://raw.githubusercontent.com/PatrickVibild/TellusAmazonPictures/master/pictures/"&amp;K57&amp;"/1.jpg","https://download.lenovo.com/Images/Parts/"&amp;K57&amp;"/"&amp;K57&amp;"_A.jpg"))</f>
        <v/>
      </c>
      <c r="N57" s="52" t="str">
        <f aca="false">IF(ISBLANK(K57),"",IF(L57, "https://raw.githubusercontent.com/PatrickVibild/TellusAmazonPictures/master/pictures/"&amp;K57&amp;"/2.jpg","https://download.lenovo.com/Images/Parts/"&amp;K57&amp;"/"&amp;K57&amp;"_B.jpg"))</f>
        <v/>
      </c>
      <c r="O57" s="53"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4"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2"/>
      <c r="L58" s="63"/>
      <c r="M58" s="52" t="str">
        <f aca="false">IF(ISBLANK(K58),"",IF(L58, "https://raw.githubusercontent.com/PatrickVibild/TellusAmazonPictures/master/pictures/"&amp;K58&amp;"/1.jpg","https://download.lenovo.com/Images/Parts/"&amp;K58&amp;"/"&amp;K58&amp;"_A.jpg"))</f>
        <v/>
      </c>
      <c r="N58" s="52" t="str">
        <f aca="false">IF(ISBLANK(K58),"",IF(L58, "https://raw.githubusercontent.com/PatrickVibild/TellusAmazonPictures/master/pictures/"&amp;K58&amp;"/2.jpg","https://download.lenovo.com/Images/Parts/"&amp;K58&amp;"/"&amp;K58&amp;"_B.jpg"))</f>
        <v/>
      </c>
      <c r="O58" s="53"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4"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2"/>
      <c r="L59" s="63"/>
      <c r="M59" s="52" t="str">
        <f aca="false">IF(ISBLANK(K59),"",IF(L59, "https://raw.githubusercontent.com/PatrickVibild/TellusAmazonPictures/master/pictures/"&amp;K59&amp;"/1.jpg","https://download.lenovo.com/Images/Parts/"&amp;K59&amp;"/"&amp;K59&amp;"_A.jpg"))</f>
        <v/>
      </c>
      <c r="N59" s="52" t="str">
        <f aca="false">IF(ISBLANK(K59),"",IF(L59, "https://raw.githubusercontent.com/PatrickVibild/TellusAmazonPictures/master/pictures/"&amp;K59&amp;"/2.jpg","https://download.lenovo.com/Images/Parts/"&amp;K59&amp;"/"&amp;K59&amp;"_B.jpg"))</f>
        <v/>
      </c>
      <c r="O59" s="53"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4"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2"/>
      <c r="L60" s="63"/>
      <c r="M60" s="52" t="str">
        <f aca="false">IF(ISBLANK(K60),"",IF(L60, "https://raw.githubusercontent.com/PatrickVibild/TellusAmazonPictures/master/pictures/"&amp;K60&amp;"/1.jpg","https://download.lenovo.com/Images/Parts/"&amp;K60&amp;"/"&amp;K60&amp;"_A.jpg"))</f>
        <v/>
      </c>
      <c r="N60" s="52" t="str">
        <f aca="false">IF(ISBLANK(K60),"",IF(L60, "https://raw.githubusercontent.com/PatrickVibild/TellusAmazonPictures/master/pictures/"&amp;K60&amp;"/2.jpg","https://download.lenovo.com/Images/Parts/"&amp;K60&amp;"/"&amp;K60&amp;"_B.jpg"))</f>
        <v/>
      </c>
      <c r="O60" s="53"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4"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2"/>
      <c r="L61" s="63"/>
      <c r="M61" s="52" t="str">
        <f aca="false">IF(ISBLANK(K61),"",IF(L61, "https://raw.githubusercontent.com/PatrickVibild/TellusAmazonPictures/master/pictures/"&amp;K61&amp;"/1.jpg","https://download.lenovo.com/Images/Parts/"&amp;K61&amp;"/"&amp;K61&amp;"_A.jpg"))</f>
        <v/>
      </c>
      <c r="N61" s="52" t="str">
        <f aca="false">IF(ISBLANK(K61),"",IF(L61, "https://raw.githubusercontent.com/PatrickVibild/TellusAmazonPictures/master/pictures/"&amp;K61&amp;"/2.jpg","https://download.lenovo.com/Images/Parts/"&amp;K61&amp;"/"&amp;K61&amp;"_B.jpg"))</f>
        <v/>
      </c>
      <c r="O61" s="53"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4"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2"/>
      <c r="L62" s="63"/>
      <c r="M62" s="52" t="str">
        <f aca="false">IF(ISBLANK(K62),"",IF(L62, "https://raw.githubusercontent.com/PatrickVibild/TellusAmazonPictures/master/pictures/"&amp;K62&amp;"/1.jpg","https://download.lenovo.com/Images/Parts/"&amp;K62&amp;"/"&amp;K62&amp;"_A.jpg"))</f>
        <v/>
      </c>
      <c r="N62" s="52" t="str">
        <f aca="false">IF(ISBLANK(K62),"",IF(L62, "https://raw.githubusercontent.com/PatrickVibild/TellusAmazonPictures/master/pictures/"&amp;K62&amp;"/2.jpg","https://download.lenovo.com/Images/Parts/"&amp;K62&amp;"/"&amp;K62&amp;"_B.jpg"))</f>
        <v/>
      </c>
      <c r="O62" s="53"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4"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2"/>
      <c r="L63" s="63"/>
      <c r="M63" s="52" t="str">
        <f aca="false">IF(ISBLANK(K63),"",IF(L63, "https://raw.githubusercontent.com/PatrickVibild/TellusAmazonPictures/master/pictures/"&amp;K63&amp;"/1.jpg","https://download.lenovo.com/Images/Parts/"&amp;K63&amp;"/"&amp;K63&amp;"_A.jpg"))</f>
        <v/>
      </c>
      <c r="N63" s="52" t="str">
        <f aca="false">IF(ISBLANK(K63),"",IF(L63, "https://raw.githubusercontent.com/PatrickVibild/TellusAmazonPictures/master/pictures/"&amp;K63&amp;"/2.jpg","https://download.lenovo.com/Images/Parts/"&amp;K63&amp;"/"&amp;K63&amp;"_B.jpg"))</f>
        <v/>
      </c>
      <c r="O63" s="53"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4"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2"/>
      <c r="L64" s="63"/>
      <c r="M64" s="52" t="str">
        <f aca="false">IF(ISBLANK(K64),"",IF(L64, "https://raw.githubusercontent.com/PatrickVibild/TellusAmazonPictures/master/pictures/"&amp;K64&amp;"/1.jpg","https://download.lenovo.com/Images/Parts/"&amp;K64&amp;"/"&amp;K64&amp;"_A.jpg"))</f>
        <v/>
      </c>
      <c r="N64" s="52" t="str">
        <f aca="false">IF(ISBLANK(K64),"",IF(L64, "https://raw.githubusercontent.com/PatrickVibild/TellusAmazonPictures/master/pictures/"&amp;K64&amp;"/2.jpg","https://download.lenovo.com/Images/Parts/"&amp;K64&amp;"/"&amp;K64&amp;"_B.jpg"))</f>
        <v/>
      </c>
      <c r="O64" s="53"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4"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2"/>
      <c r="L65" s="63"/>
      <c r="M65" s="52" t="str">
        <f aca="false">IF(ISBLANK(K65),"",IF(L65, "https://raw.githubusercontent.com/PatrickVibild/TellusAmazonPictures/master/pictures/"&amp;K65&amp;"/1.jpg","https://download.lenovo.com/Images/Parts/"&amp;K65&amp;"/"&amp;K65&amp;"_A.jpg"))</f>
        <v/>
      </c>
      <c r="N65" s="52" t="str">
        <f aca="false">IF(ISBLANK(K65),"",IF(L65, "https://raw.githubusercontent.com/PatrickVibild/TellusAmazonPictures/master/pictures/"&amp;K65&amp;"/2.jpg","https://download.lenovo.com/Images/Parts/"&amp;K65&amp;"/"&amp;K65&amp;"_B.jpg"))</f>
        <v/>
      </c>
      <c r="O65" s="53"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4"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2"/>
      <c r="L66" s="63"/>
      <c r="M66" s="52" t="str">
        <f aca="false">IF(ISBLANK(K66),"",IF(L66, "https://raw.githubusercontent.com/PatrickVibild/TellusAmazonPictures/master/pictures/"&amp;K66&amp;"/1.jpg","https://download.lenovo.com/Images/Parts/"&amp;K66&amp;"/"&amp;K66&amp;"_A.jpg"))</f>
        <v/>
      </c>
      <c r="N66" s="52" t="str">
        <f aca="false">IF(ISBLANK(K66),"",IF(L66, "https://raw.githubusercontent.com/PatrickVibild/TellusAmazonPictures/master/pictures/"&amp;K66&amp;"/2.jpg","https://download.lenovo.com/Images/Parts/"&amp;K66&amp;"/"&amp;K66&amp;"_B.jpg"))</f>
        <v/>
      </c>
      <c r="O66" s="53"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4"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2"/>
      <c r="L67" s="63"/>
      <c r="M67" s="52" t="str">
        <f aca="false">IF(ISBLANK(K67),"",IF(L67, "https://raw.githubusercontent.com/PatrickVibild/TellusAmazonPictures/master/pictures/"&amp;K67&amp;"/1.jpg","https://download.lenovo.com/Images/Parts/"&amp;K67&amp;"/"&amp;K67&amp;"_A.jpg"))</f>
        <v/>
      </c>
      <c r="N67" s="52" t="str">
        <f aca="false">IF(ISBLANK(K67),"",IF(L67, "https://raw.githubusercontent.com/PatrickVibild/TellusAmazonPictures/master/pictures/"&amp;K67&amp;"/2.jpg","https://download.lenovo.com/Images/Parts/"&amp;K67&amp;"/"&amp;K67&amp;"_B.jpg"))</f>
        <v/>
      </c>
      <c r="O67" s="53"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4"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2"/>
      <c r="L68" s="63"/>
      <c r="M68" s="52" t="str">
        <f aca="false">IF(ISBLANK(K68),"",IF(L68, "https://raw.githubusercontent.com/PatrickVibild/TellusAmazonPictures/master/pictures/"&amp;K68&amp;"/1.jpg","https://download.lenovo.com/Images/Parts/"&amp;K68&amp;"/"&amp;K68&amp;"_A.jpg"))</f>
        <v/>
      </c>
      <c r="N68" s="52" t="str">
        <f aca="false">IF(ISBLANK(K68),"",IF(L68, "https://raw.githubusercontent.com/PatrickVibild/TellusAmazonPictures/master/pictures/"&amp;K68&amp;"/2.jpg","https://download.lenovo.com/Images/Parts/"&amp;K68&amp;"/"&amp;K68&amp;"_B.jpg"))</f>
        <v/>
      </c>
      <c r="O68" s="53"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4"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2"/>
      <c r="L69" s="63"/>
      <c r="M69" s="52" t="str">
        <f aca="false">IF(ISBLANK(K69),"",IF(L69, "https://raw.githubusercontent.com/PatrickVibild/TellusAmazonPictures/master/pictures/"&amp;K69&amp;"/1.jpg","https://download.lenovo.com/Images/Parts/"&amp;K69&amp;"/"&amp;K69&amp;"_A.jpg"))</f>
        <v/>
      </c>
      <c r="N69" s="52" t="str">
        <f aca="false">IF(ISBLANK(K69),"",IF(L69, "https://raw.githubusercontent.com/PatrickVibild/TellusAmazonPictures/master/pictures/"&amp;K69&amp;"/2.jpg","https://download.lenovo.com/Images/Parts/"&amp;K69&amp;"/"&amp;K69&amp;"_B.jpg"))</f>
        <v/>
      </c>
      <c r="O69" s="53"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4"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2"/>
      <c r="L70" s="63"/>
      <c r="M70" s="52" t="str">
        <f aca="false">IF(ISBLANK(K70),"",IF(L70, "https://raw.githubusercontent.com/PatrickVibild/TellusAmazonPictures/master/pictures/"&amp;K70&amp;"/1.jpg","https://download.lenovo.com/Images/Parts/"&amp;K70&amp;"/"&amp;K70&amp;"_A.jpg"))</f>
        <v/>
      </c>
      <c r="N70" s="52" t="str">
        <f aca="false">IF(ISBLANK(K70),"",IF(L70, "https://raw.githubusercontent.com/PatrickVibild/TellusAmazonPictures/master/pictures/"&amp;K70&amp;"/2.jpg","https://download.lenovo.com/Images/Parts/"&amp;K70&amp;"/"&amp;K70&amp;"_B.jpg"))</f>
        <v/>
      </c>
      <c r="O70" s="53"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4"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2"/>
      <c r="L71" s="63"/>
      <c r="M71" s="52" t="str">
        <f aca="false">IF(ISBLANK(K71),"",IF(L71, "https://raw.githubusercontent.com/PatrickVibild/TellusAmazonPictures/master/pictures/"&amp;K71&amp;"/1.jpg","https://download.lenovo.com/Images/Parts/"&amp;K71&amp;"/"&amp;K71&amp;"_A.jpg"))</f>
        <v/>
      </c>
      <c r="N71" s="52" t="str">
        <f aca="false">IF(ISBLANK(K71),"",IF(L71, "https://raw.githubusercontent.com/PatrickVibild/TellusAmazonPictures/master/pictures/"&amp;K71&amp;"/2.jpg","https://download.lenovo.com/Images/Parts/"&amp;K71&amp;"/"&amp;K71&amp;"_B.jpg"))</f>
        <v/>
      </c>
      <c r="O71" s="53"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4"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2"/>
      <c r="L72" s="63"/>
      <c r="M72" s="52" t="str">
        <f aca="false">IF(ISBLANK(K72),"",IF(L72, "https://raw.githubusercontent.com/PatrickVibild/TellusAmazonPictures/master/pictures/"&amp;K72&amp;"/1.jpg","https://download.lenovo.com/Images/Parts/"&amp;K72&amp;"/"&amp;K72&amp;"_A.jpg"))</f>
        <v/>
      </c>
      <c r="N72" s="52" t="str">
        <f aca="false">IF(ISBLANK(K72),"",IF(L72, "https://raw.githubusercontent.com/PatrickVibild/TellusAmazonPictures/master/pictures/"&amp;K72&amp;"/2.jpg","https://download.lenovo.com/Images/Parts/"&amp;K72&amp;"/"&amp;K72&amp;"_B.jpg"))</f>
        <v/>
      </c>
      <c r="O72" s="53"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4"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2"/>
      <c r="L73" s="63"/>
      <c r="M73" s="52" t="str">
        <f aca="false">IF(ISBLANK(K73),"",IF(L73, "https://raw.githubusercontent.com/PatrickVibild/TellusAmazonPictures/master/pictures/"&amp;K73&amp;"/1.jpg","https://download.lenovo.com/Images/Parts/"&amp;K73&amp;"/"&amp;K73&amp;"_A.jpg"))</f>
        <v/>
      </c>
      <c r="N73" s="52" t="str">
        <f aca="false">IF(ISBLANK(K73),"",IF(L73, "https://raw.githubusercontent.com/PatrickVibild/TellusAmazonPictures/master/pictures/"&amp;K73&amp;"/2.jpg","https://download.lenovo.com/Images/Parts/"&amp;K73&amp;"/"&amp;K73&amp;"_B.jpg"))</f>
        <v/>
      </c>
      <c r="O73" s="53"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4"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2"/>
      <c r="L74" s="63"/>
      <c r="M74" s="52" t="str">
        <f aca="false">IF(ISBLANK(K74),"",IF(L74, "https://raw.githubusercontent.com/PatrickVibild/TellusAmazonPictures/master/pictures/"&amp;K74&amp;"/1.jpg","https://download.lenovo.com/Images/Parts/"&amp;K74&amp;"/"&amp;K74&amp;"_A.jpg"))</f>
        <v/>
      </c>
      <c r="N74" s="52" t="str">
        <f aca="false">IF(ISBLANK(K74),"",IF(L74, "https://raw.githubusercontent.com/PatrickVibild/TellusAmazonPictures/master/pictures/"&amp;K74&amp;"/2.jpg","https://download.lenovo.com/Images/Parts/"&amp;K74&amp;"/"&amp;K74&amp;"_B.jpg"))</f>
        <v/>
      </c>
      <c r="O74" s="53"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4"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2"/>
      <c r="L75" s="63"/>
      <c r="M75" s="52" t="str">
        <f aca="false">IF(ISBLANK(K75),"",IF(L75, "https://raw.githubusercontent.com/PatrickVibild/TellusAmazonPictures/master/pictures/"&amp;K75&amp;"/1.jpg","https://download.lenovo.com/Images/Parts/"&amp;K75&amp;"/"&amp;K75&amp;"_A.jpg"))</f>
        <v/>
      </c>
      <c r="N75" s="52" t="str">
        <f aca="false">IF(ISBLANK(K75),"",IF(L75, "https://raw.githubusercontent.com/PatrickVibild/TellusAmazonPictures/master/pictures/"&amp;K75&amp;"/2.jpg","https://download.lenovo.com/Images/Parts/"&amp;K75&amp;"/"&amp;K75&amp;"_B.jpg"))</f>
        <v/>
      </c>
      <c r="O75" s="53"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4"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2"/>
      <c r="L76" s="63"/>
      <c r="M76" s="52" t="str">
        <f aca="false">IF(ISBLANK(K76),"",IF(L76, "https://raw.githubusercontent.com/PatrickVibild/TellusAmazonPictures/master/pictures/"&amp;K76&amp;"/1.jpg","https://download.lenovo.com/Images/Parts/"&amp;K76&amp;"/"&amp;K76&amp;"_A.jpg"))</f>
        <v/>
      </c>
      <c r="N76" s="52" t="str">
        <f aca="false">IF(ISBLANK(K76),"",IF(L76, "https://raw.githubusercontent.com/PatrickVibild/TellusAmazonPictures/master/pictures/"&amp;K76&amp;"/2.jpg","https://download.lenovo.com/Images/Parts/"&amp;K76&amp;"/"&amp;K76&amp;"_B.jpg"))</f>
        <v/>
      </c>
      <c r="O76" s="53"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4"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2"/>
      <c r="L77" s="63"/>
      <c r="M77" s="52" t="str">
        <f aca="false">IF(ISBLANK(K77),"",IF(L77, "https://raw.githubusercontent.com/PatrickVibild/TellusAmazonPictures/master/pictures/"&amp;K77&amp;"/1.jpg","https://download.lenovo.com/Images/Parts/"&amp;K77&amp;"/"&amp;K77&amp;"_A.jpg"))</f>
        <v/>
      </c>
      <c r="N77" s="52" t="str">
        <f aca="false">IF(ISBLANK(K77),"",IF(L77, "https://raw.githubusercontent.com/PatrickVibild/TellusAmazonPictures/master/pictures/"&amp;K77&amp;"/2.jpg","https://download.lenovo.com/Images/Parts/"&amp;K77&amp;"/"&amp;K77&amp;"_B.jpg"))</f>
        <v/>
      </c>
      <c r="O77" s="53"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4"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2"/>
      <c r="L78" s="63"/>
      <c r="M78" s="52" t="str">
        <f aca="false">IF(ISBLANK(K78),"",IF(L78, "https://raw.githubusercontent.com/PatrickVibild/TellusAmazonPictures/master/pictures/"&amp;K78&amp;"/1.jpg","https://download.lenovo.com/Images/Parts/"&amp;K78&amp;"/"&amp;K78&amp;"_A.jpg"))</f>
        <v/>
      </c>
      <c r="N78" s="52" t="str">
        <f aca="false">IF(ISBLANK(K78),"",IF(L78, "https://raw.githubusercontent.com/PatrickVibild/TellusAmazonPictures/master/pictures/"&amp;K78&amp;"/2.jpg","https://download.lenovo.com/Images/Parts/"&amp;K78&amp;"/"&amp;K78&amp;"_B.jpg"))</f>
        <v/>
      </c>
      <c r="O78" s="53"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4"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2"/>
      <c r="L79" s="63"/>
      <c r="M79" s="52" t="str">
        <f aca="false">IF(ISBLANK(K79),"",IF(L79, "https://raw.githubusercontent.com/PatrickVibild/TellusAmazonPictures/master/pictures/"&amp;K79&amp;"/1.jpg","https://download.lenovo.com/Images/Parts/"&amp;K79&amp;"/"&amp;K79&amp;"_A.jpg"))</f>
        <v/>
      </c>
      <c r="N79" s="52" t="str">
        <f aca="false">IF(ISBLANK(K79),"",IF(L79, "https://raw.githubusercontent.com/PatrickVibild/TellusAmazonPictures/master/pictures/"&amp;K79&amp;"/2.jpg","https://download.lenovo.com/Images/Parts/"&amp;K79&amp;"/"&amp;K79&amp;"_B.jpg"))</f>
        <v/>
      </c>
      <c r="O79" s="53"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4"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2"/>
      <c r="L80" s="63"/>
      <c r="M80" s="52" t="str">
        <f aca="false">IF(ISBLANK(K80),"",IF(L80, "https://raw.githubusercontent.com/PatrickVibild/TellusAmazonPictures/master/pictures/"&amp;K80&amp;"/1.jpg","https://download.lenovo.com/Images/Parts/"&amp;K80&amp;"/"&amp;K80&amp;"_A.jpg"))</f>
        <v/>
      </c>
      <c r="N80" s="52" t="str">
        <f aca="false">IF(ISBLANK(K80),"",IF(L80, "https://raw.githubusercontent.com/PatrickVibild/TellusAmazonPictures/master/pictures/"&amp;K80&amp;"/2.jpg","https://download.lenovo.com/Images/Parts/"&amp;K80&amp;"/"&amp;K80&amp;"_B.jpg"))</f>
        <v/>
      </c>
      <c r="O80" s="53"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4"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2"/>
      <c r="L81" s="63"/>
      <c r="M81" s="52" t="str">
        <f aca="false">IF(ISBLANK(K81),"",IF(L81, "https://raw.githubusercontent.com/PatrickVibild/TellusAmazonPictures/master/pictures/"&amp;K81&amp;"/1.jpg","https://download.lenovo.com/Images/Parts/"&amp;K81&amp;"/"&amp;K81&amp;"_A.jpg"))</f>
        <v/>
      </c>
      <c r="N81" s="52" t="str">
        <f aca="false">IF(ISBLANK(K81),"",IF(L81, "https://raw.githubusercontent.com/PatrickVibild/TellusAmazonPictures/master/pictures/"&amp;K81&amp;"/2.jpg","https://download.lenovo.com/Images/Parts/"&amp;K81&amp;"/"&amp;K81&amp;"_B.jpg"))</f>
        <v/>
      </c>
      <c r="O81" s="53"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4"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2"/>
      <c r="L82" s="63"/>
      <c r="M82" s="52" t="str">
        <f aca="false">IF(ISBLANK(K82),"",IF(L82, "https://raw.githubusercontent.com/PatrickVibild/TellusAmazonPictures/master/pictures/"&amp;K82&amp;"/1.jpg","https://download.lenovo.com/Images/Parts/"&amp;K82&amp;"/"&amp;K82&amp;"_A.jpg"))</f>
        <v/>
      </c>
      <c r="N82" s="52" t="str">
        <f aca="false">IF(ISBLANK(K82),"",IF(L82, "https://raw.githubusercontent.com/PatrickVibild/TellusAmazonPictures/master/pictures/"&amp;K82&amp;"/2.jpg","https://download.lenovo.com/Images/Parts/"&amp;K82&amp;"/"&amp;K82&amp;"_B.jpg"))</f>
        <v/>
      </c>
      <c r="O82" s="53"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4"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2"/>
      <c r="L83" s="63"/>
      <c r="M83" s="52" t="str">
        <f aca="false">IF(ISBLANK(K83),"",IF(L83, "https://raw.githubusercontent.com/PatrickVibild/TellusAmazonPictures/master/pictures/"&amp;K83&amp;"/1.jpg","https://download.lenovo.com/Images/Parts/"&amp;K83&amp;"/"&amp;K83&amp;"_A.jpg"))</f>
        <v/>
      </c>
      <c r="N83" s="52" t="str">
        <f aca="false">IF(ISBLANK(K83),"",IF(L83, "https://raw.githubusercontent.com/PatrickVibild/TellusAmazonPictures/master/pictures/"&amp;K83&amp;"/2.jpg","https://download.lenovo.com/Images/Parts/"&amp;K83&amp;"/"&amp;K83&amp;"_B.jpg"))</f>
        <v/>
      </c>
      <c r="O83" s="53"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4"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2"/>
      <c r="L84" s="63"/>
      <c r="M84" s="52" t="str">
        <f aca="false">IF(ISBLANK(K84),"",IF(L84, "https://raw.githubusercontent.com/PatrickVibild/TellusAmazonPictures/master/pictures/"&amp;K84&amp;"/1.jpg","https://download.lenovo.com/Images/Parts/"&amp;K84&amp;"/"&amp;K84&amp;"_A.jpg"))</f>
        <v/>
      </c>
      <c r="N84" s="52" t="str">
        <f aca="false">IF(ISBLANK(K84),"",IF(L84, "https://raw.githubusercontent.com/PatrickVibild/TellusAmazonPictures/master/pictures/"&amp;K84&amp;"/2.jpg","https://download.lenovo.com/Images/Parts/"&amp;K84&amp;"/"&amp;K84&amp;"_B.jpg"))</f>
        <v/>
      </c>
      <c r="O84" s="53"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4"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2"/>
      <c r="L85" s="63"/>
      <c r="M85" s="52" t="str">
        <f aca="false">IF(ISBLANK(K85),"",IF(L85, "https://raw.githubusercontent.com/PatrickVibild/TellusAmazonPictures/master/pictures/"&amp;K85&amp;"/1.jpg","https://download.lenovo.com/Images/Parts/"&amp;K85&amp;"/"&amp;K85&amp;"_A.jpg"))</f>
        <v/>
      </c>
      <c r="N85" s="52" t="str">
        <f aca="false">IF(ISBLANK(K85),"",IF(L85, "https://raw.githubusercontent.com/PatrickVibild/TellusAmazonPictures/master/pictures/"&amp;K85&amp;"/2.jpg","https://download.lenovo.com/Images/Parts/"&amp;K85&amp;"/"&amp;K85&amp;"_B.jpg"))</f>
        <v/>
      </c>
      <c r="O85" s="53"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4"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2"/>
      <c r="L86" s="63"/>
      <c r="M86" s="52" t="str">
        <f aca="false">IF(ISBLANK(K86),"",IF(L86, "https://raw.githubusercontent.com/PatrickVibild/TellusAmazonPictures/master/pictures/"&amp;K86&amp;"/1.jpg","https://download.lenovo.com/Images/Parts/"&amp;K86&amp;"/"&amp;K86&amp;"_A.jpg"))</f>
        <v/>
      </c>
      <c r="N86" s="52" t="str">
        <f aca="false">IF(ISBLANK(K86),"",IF(L86, "https://raw.githubusercontent.com/PatrickVibild/TellusAmazonPictures/master/pictures/"&amp;K86&amp;"/2.jpg","https://download.lenovo.com/Images/Parts/"&amp;K86&amp;"/"&amp;K86&amp;"_B.jpg"))</f>
        <v/>
      </c>
      <c r="O86" s="53"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4"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2"/>
      <c r="L87" s="63"/>
      <c r="M87" s="52" t="str">
        <f aca="false">IF(ISBLANK(K87),"",IF(L87, "https://raw.githubusercontent.com/PatrickVibild/TellusAmazonPictures/master/pictures/"&amp;K87&amp;"/1.jpg","https://download.lenovo.com/Images/Parts/"&amp;K87&amp;"/"&amp;K87&amp;"_A.jpg"))</f>
        <v/>
      </c>
      <c r="N87" s="52" t="str">
        <f aca="false">IF(ISBLANK(K87),"",IF(L87, "https://raw.githubusercontent.com/PatrickVibild/TellusAmazonPictures/master/pictures/"&amp;K87&amp;"/2.jpg","https://download.lenovo.com/Images/Parts/"&amp;K87&amp;"/"&amp;K87&amp;"_B.jpg"))</f>
        <v/>
      </c>
      <c r="O87" s="53"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4"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2"/>
      <c r="L88" s="63"/>
      <c r="M88" s="52" t="str">
        <f aca="false">IF(ISBLANK(K88),"",IF(L88, "https://raw.githubusercontent.com/PatrickVibild/TellusAmazonPictures/master/pictures/"&amp;K88&amp;"/1.jpg","https://download.lenovo.com/Images/Parts/"&amp;K88&amp;"/"&amp;K88&amp;"_A.jpg"))</f>
        <v/>
      </c>
      <c r="N88" s="52" t="str">
        <f aca="false">IF(ISBLANK(K88),"",IF(L88, "https://raw.githubusercontent.com/PatrickVibild/TellusAmazonPictures/master/pictures/"&amp;K88&amp;"/2.jpg","https://download.lenovo.com/Images/Parts/"&amp;K88&amp;"/"&amp;K88&amp;"_B.jpg"))</f>
        <v/>
      </c>
      <c r="O88" s="53"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4"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2"/>
      <c r="L89" s="63"/>
      <c r="M89" s="52" t="str">
        <f aca="false">IF(ISBLANK(K89),"",IF(L89, "https://raw.githubusercontent.com/PatrickVibild/TellusAmazonPictures/master/pictures/"&amp;K89&amp;"/1.jpg","https://download.lenovo.com/Images/Parts/"&amp;K89&amp;"/"&amp;K89&amp;"_A.jpg"))</f>
        <v/>
      </c>
      <c r="N89" s="52" t="str">
        <f aca="false">IF(ISBLANK(K89),"",IF(L89, "https://raw.githubusercontent.com/PatrickVibild/TellusAmazonPictures/master/pictures/"&amp;K89&amp;"/2.jpg","https://download.lenovo.com/Images/Parts/"&amp;K89&amp;"/"&amp;K89&amp;"_B.jpg"))</f>
        <v/>
      </c>
      <c r="O89" s="53"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4"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2"/>
      <c r="L90" s="63"/>
      <c r="M90" s="52" t="str">
        <f aca="false">IF(ISBLANK(K90),"",IF(L90, "https://raw.githubusercontent.com/PatrickVibild/TellusAmazonPictures/master/pictures/"&amp;K90&amp;"/1.jpg","https://download.lenovo.com/Images/Parts/"&amp;K90&amp;"/"&amp;K90&amp;"_A.jpg"))</f>
        <v/>
      </c>
      <c r="N90" s="52" t="str">
        <f aca="false">IF(ISBLANK(K90),"",IF(L90, "https://raw.githubusercontent.com/PatrickVibild/TellusAmazonPictures/master/pictures/"&amp;K90&amp;"/2.jpg","https://download.lenovo.com/Images/Parts/"&amp;K90&amp;"/"&amp;K90&amp;"_B.jpg"))</f>
        <v/>
      </c>
      <c r="O90" s="53"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4"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2"/>
      <c r="L91" s="63"/>
      <c r="M91" s="52" t="str">
        <f aca="false">IF(ISBLANK(K91),"",IF(L91, "https://raw.githubusercontent.com/PatrickVibild/TellusAmazonPictures/master/pictures/"&amp;K91&amp;"/1.jpg","https://download.lenovo.com/Images/Parts/"&amp;K91&amp;"/"&amp;K91&amp;"_A.jpg"))</f>
        <v/>
      </c>
      <c r="N91" s="52" t="str">
        <f aca="false">IF(ISBLANK(K91),"",IF(L91, "https://raw.githubusercontent.com/PatrickVibild/TellusAmazonPictures/master/pictures/"&amp;K91&amp;"/2.jpg","https://download.lenovo.com/Images/Parts/"&amp;K91&amp;"/"&amp;K91&amp;"_B.jpg"))</f>
        <v/>
      </c>
      <c r="O91" s="53"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4"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2"/>
      <c r="L92" s="63"/>
      <c r="M92" s="52" t="str">
        <f aca="false">IF(ISBLANK(K92),"",IF(L92, "https://raw.githubusercontent.com/PatrickVibild/TellusAmazonPictures/master/pictures/"&amp;K92&amp;"/1.jpg","https://download.lenovo.com/Images/Parts/"&amp;K92&amp;"/"&amp;K92&amp;"_A.jpg"))</f>
        <v/>
      </c>
      <c r="N92" s="52" t="str">
        <f aca="false">IF(ISBLANK(K92),"",IF(L92, "https://raw.githubusercontent.com/PatrickVibild/TellusAmazonPictures/master/pictures/"&amp;K92&amp;"/2.jpg","https://download.lenovo.com/Images/Parts/"&amp;K92&amp;"/"&amp;K92&amp;"_B.jpg"))</f>
        <v/>
      </c>
      <c r="O92" s="53"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4"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2"/>
      <c r="L93" s="63"/>
      <c r="M93" s="52" t="str">
        <f aca="false">IF(ISBLANK(K93),"",IF(L93, "https://raw.githubusercontent.com/PatrickVibild/TellusAmazonPictures/master/pictures/"&amp;K93&amp;"/1.jpg","https://download.lenovo.com/Images/Parts/"&amp;K93&amp;"/"&amp;K93&amp;"_A.jpg"))</f>
        <v/>
      </c>
      <c r="N93" s="52" t="str">
        <f aca="false">IF(ISBLANK(K93),"",IF(L93, "https://raw.githubusercontent.com/PatrickVibild/TellusAmazonPictures/master/pictures/"&amp;K93&amp;"/2.jpg","https://download.lenovo.com/Images/Parts/"&amp;K93&amp;"/"&amp;K93&amp;"_B.jpg"))</f>
        <v/>
      </c>
      <c r="O93" s="53"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4"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2"/>
      <c r="L94" s="63"/>
      <c r="M94" s="52" t="str">
        <f aca="false">IF(ISBLANK(K94),"",IF(L94, "https://raw.githubusercontent.com/PatrickVibild/TellusAmazonPictures/master/pictures/"&amp;K94&amp;"/1.jpg","https://download.lenovo.com/Images/Parts/"&amp;K94&amp;"/"&amp;K94&amp;"_A.jpg"))</f>
        <v/>
      </c>
      <c r="N94" s="52" t="str">
        <f aca="false">IF(ISBLANK(K94),"",IF(L94, "https://raw.githubusercontent.com/PatrickVibild/TellusAmazonPictures/master/pictures/"&amp;K94&amp;"/2.jpg","https://download.lenovo.com/Images/Parts/"&amp;K94&amp;"/"&amp;K94&amp;"_B.jpg"))</f>
        <v/>
      </c>
      <c r="O94" s="53"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4"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2"/>
      <c r="L95" s="63"/>
      <c r="M95" s="52" t="str">
        <f aca="false">IF(ISBLANK(K95),"",IF(L95, "https://raw.githubusercontent.com/PatrickVibild/TellusAmazonPictures/master/pictures/"&amp;K95&amp;"/1.jpg","https://download.lenovo.com/Images/Parts/"&amp;K95&amp;"/"&amp;K95&amp;"_A.jpg"))</f>
        <v/>
      </c>
      <c r="N95" s="52" t="str">
        <f aca="false">IF(ISBLANK(K95),"",IF(L95, "https://raw.githubusercontent.com/PatrickVibild/TellusAmazonPictures/master/pictures/"&amp;K95&amp;"/2.jpg","https://download.lenovo.com/Images/Parts/"&amp;K95&amp;"/"&amp;K95&amp;"_B.jpg"))</f>
        <v/>
      </c>
      <c r="O95" s="53"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4"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2"/>
      <c r="L96" s="63"/>
      <c r="M96" s="52" t="str">
        <f aca="false">IF(ISBLANK(K96),"",IF(L96, "https://raw.githubusercontent.com/PatrickVibild/TellusAmazonPictures/master/pictures/"&amp;K96&amp;"/1.jpg","https://download.lenovo.com/Images/Parts/"&amp;K96&amp;"/"&amp;K96&amp;"_A.jpg"))</f>
        <v/>
      </c>
      <c r="N96" s="52" t="str">
        <f aca="false">IF(ISBLANK(K96),"",IF(L96, "https://raw.githubusercontent.com/PatrickVibild/TellusAmazonPictures/master/pictures/"&amp;K96&amp;"/2.jpg","https://download.lenovo.com/Images/Parts/"&amp;K96&amp;"/"&amp;K96&amp;"_B.jpg"))</f>
        <v/>
      </c>
      <c r="O96" s="53"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4"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2"/>
      <c r="L97" s="63"/>
      <c r="M97" s="52" t="str">
        <f aca="false">IF(ISBLANK(K97),"",IF(L97, "https://raw.githubusercontent.com/PatrickVibild/TellusAmazonPictures/master/pictures/"&amp;K97&amp;"/1.jpg","https://download.lenovo.com/Images/Parts/"&amp;K97&amp;"/"&amp;K97&amp;"_A.jpg"))</f>
        <v/>
      </c>
      <c r="N97" s="52" t="str">
        <f aca="false">IF(ISBLANK(K97),"",IF(L97, "https://raw.githubusercontent.com/PatrickVibild/TellusAmazonPictures/master/pictures/"&amp;K97&amp;"/2.jpg","https://download.lenovo.com/Images/Parts/"&amp;K97&amp;"/"&amp;K97&amp;"_B.jpg"))</f>
        <v/>
      </c>
      <c r="O97" s="53"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4"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2"/>
      <c r="L98" s="63"/>
      <c r="M98" s="52" t="str">
        <f aca="false">IF(ISBLANK(K98),"",IF(L98, "https://raw.githubusercontent.com/PatrickVibild/TellusAmazonPictures/master/pictures/"&amp;K98&amp;"/1.jpg","https://download.lenovo.com/Images/Parts/"&amp;K98&amp;"/"&amp;K98&amp;"_A.jpg"))</f>
        <v/>
      </c>
      <c r="N98" s="52" t="str">
        <f aca="false">IF(ISBLANK(K98),"",IF(L98, "https://raw.githubusercontent.com/PatrickVibild/TellusAmazonPictures/master/pictures/"&amp;K98&amp;"/2.jpg","https://download.lenovo.com/Images/Parts/"&amp;K98&amp;"/"&amp;K98&amp;"_B.jpg"))</f>
        <v/>
      </c>
      <c r="O98" s="53"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4"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2"/>
      <c r="L99" s="63"/>
      <c r="M99" s="52" t="str">
        <f aca="false">IF(ISBLANK(K99),"",IF(L99, "https://raw.githubusercontent.com/PatrickVibild/TellusAmazonPictures/master/pictures/"&amp;K99&amp;"/1.jpg","https://download.lenovo.com/Images/Parts/"&amp;K99&amp;"/"&amp;K99&amp;"_A.jpg"))</f>
        <v/>
      </c>
      <c r="N99" s="52" t="str">
        <f aca="false">IF(ISBLANK(K99),"",IF(L99, "https://raw.githubusercontent.com/PatrickVibild/TellusAmazonPictures/master/pictures/"&amp;K99&amp;"/2.jpg","https://download.lenovo.com/Images/Parts/"&amp;K99&amp;"/"&amp;K99&amp;"_B.jpg"))</f>
        <v/>
      </c>
      <c r="O99" s="53"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4"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2"/>
      <c r="L100" s="63"/>
      <c r="M100" s="52" t="str">
        <f aca="false">IF(ISBLANK(K100),"",IF(L100, "https://raw.githubusercontent.com/PatrickVibild/TellusAmazonPictures/master/pictures/"&amp;K100&amp;"/1.jpg","https://download.lenovo.com/Images/Parts/"&amp;K100&amp;"/"&amp;K100&amp;"_A.jpg"))</f>
        <v/>
      </c>
      <c r="N100" s="52" t="str">
        <f aca="false">IF(ISBLANK(K100),"",IF(L100, "https://raw.githubusercontent.com/PatrickVibild/TellusAmazonPictures/master/pictures/"&amp;K100&amp;"/2.jpg","https://download.lenovo.com/Images/Parts/"&amp;K100&amp;"/"&amp;K100&amp;"_B.jpg"))</f>
        <v/>
      </c>
      <c r="O100" s="53"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4"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2"/>
      <c r="L101" s="63"/>
      <c r="M101" s="52" t="str">
        <f aca="false">IF(ISBLANK(K101),"",IF(L101, "https://raw.githubusercontent.com/PatrickVibild/TellusAmazonPictures/master/pictures/"&amp;K101&amp;"/1.jpg","https://download.lenovo.com/Images/Parts/"&amp;K101&amp;"/"&amp;K101&amp;"_A.jpg"))</f>
        <v/>
      </c>
      <c r="N101" s="52" t="str">
        <f aca="false">IF(ISBLANK(K101),"",IF(L101, "https://raw.githubusercontent.com/PatrickVibild/TellusAmazonPictures/master/pictures/"&amp;K101&amp;"/2.jpg","https://download.lenovo.com/Images/Parts/"&amp;K101&amp;"/"&amp;K101&amp;"_B.jpg"))</f>
        <v/>
      </c>
      <c r="O101" s="53"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4"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2"/>
      <c r="L102" s="63"/>
      <c r="M102" s="52" t="str">
        <f aca="false">IF(ISBLANK(K102),"",IF(L102, "https://raw.githubusercontent.com/PatrickVibild/TellusAmazonPictures/master/pictures/"&amp;K102&amp;"/1.jpg","https://download.lenovo.com/Images/Parts/"&amp;K102&amp;"/"&amp;K102&amp;"_A.jpg"))</f>
        <v/>
      </c>
      <c r="N102" s="52" t="str">
        <f aca="false">IF(ISBLANK(K102),"",IF(L102, "https://raw.githubusercontent.com/PatrickVibild/TellusAmazonPictures/master/pictures/"&amp;K102&amp;"/2.jpg","https://download.lenovo.com/Images/Parts/"&amp;K102&amp;"/"&amp;K102&amp;"_B.jpg"))</f>
        <v/>
      </c>
      <c r="O102" s="53"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4"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2"/>
      <c r="L103" s="63"/>
      <c r="M103" s="52" t="str">
        <f aca="false">IF(ISBLANK(K103),"",IF(L103, "https://raw.githubusercontent.com/PatrickVibild/TellusAmazonPictures/master/pictures/"&amp;K103&amp;"/1.jpg","https://download.lenovo.com/Images/Parts/"&amp;K103&amp;"/"&amp;K103&amp;"_A.jpg"))</f>
        <v/>
      </c>
      <c r="N103" s="52" t="str">
        <f aca="false">IF(ISBLANK(K103),"",IF(L103, "https://raw.githubusercontent.com/PatrickVibild/TellusAmazonPictures/master/pictures/"&amp;K103&amp;"/2.jpg","https://download.lenovo.com/Images/Parts/"&amp;K103&amp;"/"&amp;K103&amp;"_B.jpg"))</f>
        <v/>
      </c>
      <c r="O103" s="53"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4"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2"/>
      <c r="L104" s="63"/>
      <c r="M104" s="52" t="str">
        <f aca="false">IF(ISBLANK(K104),"","https://download.lenovo.com/Images/Parts/"&amp;K104&amp;"/"&amp;K104&amp;"_A.jpg")</f>
        <v/>
      </c>
      <c r="N104" s="52" t="str">
        <f aca="false">IF(ISBLANK(K104),"","https://download.lenovo.com/Images/Parts/"&amp;K104&amp;"/"&amp;K104&amp;"_B.jpg")</f>
        <v/>
      </c>
      <c r="O104" s="53" t="str">
        <f aca="false">IF(ISBLANK(K104),"","https://download.lenovo.com/Images/Parts/"&amp;K104&amp;"/"&amp;K104&amp;"_details.jpg")</f>
        <v/>
      </c>
      <c r="V104" s="54" t="e">
        <f aca="false">MATCH(G104,options!$D$1:$D$20,0)</f>
        <v>#N/A</v>
      </c>
    </row>
  </sheetData>
  <mergeCells count="1">
    <mergeCell ref="E1:G1"/>
  </mergeCells>
  <dataValidations count="11">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2:I104" type="list">
      <formula1>options!$B$1:$B$2</formula1>
      <formula2>0</formula2>
    </dataValidation>
    <dataValidation allowBlank="true" operator="equal" showDropDown="false" showErrorMessage="true" showInputMessage="false" sqref="J44:J104 L44:L104" type="list">
      <formula1>options!$B$1:$B$2</formula1>
      <formula2>0</formula2>
    </dataValidation>
    <dataValidation allowBlank="true" operator="equal" showDropDown="false" showErrorMessage="true" showInputMessage="false" sqref="G42: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1" type="list">
      <formula1>options!$D$1:$D$20</formula1>
      <formula2>0</formula2>
    </dataValidation>
    <dataValidation allowBlank="true" operator="equal" showDropDown="false" showErrorMessage="true" showInputMessage="false" sqref="I4:I41" type="list">
      <formula1>options!$B$1:$B$2</formula1>
      <formula2>0</formula2>
    </dataValidation>
    <dataValidation allowBlank="true" operator="equal" showDropDown="false" showErrorMessage="true" showInputMessage="false" sqref="J4:J41 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431</v>
      </c>
      <c r="B1" s="61" t="n">
        <f aca="false">TRUE()</f>
        <v>1</v>
      </c>
      <c r="C1" s="0" t="s">
        <v>375</v>
      </c>
      <c r="D1" s="49" t="s">
        <v>368</v>
      </c>
      <c r="F1" s="0" t="s">
        <v>473</v>
      </c>
      <c r="G1" s="0" t="s">
        <v>485</v>
      </c>
    </row>
    <row r="2" customFormat="false" ht="12.8" hidden="false" customHeight="false" outlineLevel="0" collapsed="false">
      <c r="A2" s="0" t="s">
        <v>486</v>
      </c>
      <c r="B2" s="61" t="n">
        <f aca="false">FALSE()</f>
        <v>0</v>
      </c>
      <c r="C2" s="0" t="s">
        <v>487</v>
      </c>
      <c r="D2" s="49" t="s">
        <v>372</v>
      </c>
      <c r="F2" s="0" t="s">
        <v>372</v>
      </c>
      <c r="G2" s="0" t="s">
        <v>439</v>
      </c>
    </row>
    <row r="3" customFormat="false" ht="12.8" hidden="false" customHeight="false" outlineLevel="0" collapsed="false">
      <c r="A3" s="0" t="s">
        <v>488</v>
      </c>
      <c r="D3" s="49" t="s">
        <v>377</v>
      </c>
      <c r="F3" s="0" t="s">
        <v>368</v>
      </c>
    </row>
    <row r="4" customFormat="false" ht="12.8" hidden="false" customHeight="false" outlineLevel="0" collapsed="false">
      <c r="D4" s="49" t="s">
        <v>382</v>
      </c>
      <c r="F4" s="0" t="s">
        <v>377</v>
      </c>
    </row>
    <row r="5" customFormat="false" ht="12.8" hidden="false" customHeight="false" outlineLevel="0" collapsed="false">
      <c r="D5" s="49" t="s">
        <v>386</v>
      </c>
      <c r="F5" s="0" t="s">
        <v>382</v>
      </c>
    </row>
    <row r="6" customFormat="false" ht="12.8" hidden="false" customHeight="false" outlineLevel="0" collapsed="false">
      <c r="D6" s="49" t="s">
        <v>390</v>
      </c>
      <c r="F6" s="0" t="s">
        <v>413</v>
      </c>
    </row>
    <row r="7" customFormat="false" ht="12.8" hidden="false" customHeight="false" outlineLevel="0" collapsed="false">
      <c r="D7" s="49" t="s">
        <v>394</v>
      </c>
    </row>
    <row r="8" customFormat="false" ht="12.8" hidden="false" customHeight="false" outlineLevel="0" collapsed="false">
      <c r="D8" s="49" t="s">
        <v>398</v>
      </c>
    </row>
    <row r="9" customFormat="false" ht="12.8" hidden="false" customHeight="false" outlineLevel="0" collapsed="false">
      <c r="D9" s="49" t="s">
        <v>406</v>
      </c>
    </row>
    <row r="10" customFormat="false" ht="12.8" hidden="false" customHeight="false" outlineLevel="0" collapsed="false">
      <c r="D10" s="49" t="s">
        <v>413</v>
      </c>
    </row>
    <row r="11" customFormat="false" ht="12.8" hidden="false" customHeight="false" outlineLevel="0" collapsed="false">
      <c r="D11" s="49" t="s">
        <v>418</v>
      </c>
    </row>
    <row r="12" customFormat="false" ht="12.8" hidden="false" customHeight="false" outlineLevel="0" collapsed="false">
      <c r="D12" s="49" t="s">
        <v>421</v>
      </c>
    </row>
    <row r="13" customFormat="false" ht="12.8" hidden="false" customHeight="false" outlineLevel="0" collapsed="false">
      <c r="D13" s="49" t="s">
        <v>425</v>
      </c>
    </row>
    <row r="14" customFormat="false" ht="12.8" hidden="false" customHeight="false" outlineLevel="0" collapsed="false">
      <c r="D14" s="49" t="s">
        <v>428</v>
      </c>
    </row>
    <row r="15" customFormat="false" ht="12.8" hidden="false" customHeight="false" outlineLevel="0" collapsed="false">
      <c r="D15" s="49" t="s">
        <v>433</v>
      </c>
    </row>
    <row r="16" customFormat="false" ht="12.8" hidden="false" customHeight="false" outlineLevel="0" collapsed="false">
      <c r="D16" s="49" t="s">
        <v>436</v>
      </c>
    </row>
    <row r="17" customFormat="false" ht="12.8" hidden="false" customHeight="false" outlineLevel="0" collapsed="false">
      <c r="D17" s="49" t="s">
        <v>489</v>
      </c>
    </row>
    <row r="18" customFormat="false" ht="12.8" hidden="false" customHeight="false" outlineLevel="0" collapsed="false">
      <c r="D18" s="49" t="s">
        <v>439</v>
      </c>
    </row>
    <row r="19" customFormat="false" ht="12.8" hidden="false" customHeight="false" outlineLevel="0" collapsed="false">
      <c r="D19" s="49" t="s">
        <v>410</v>
      </c>
    </row>
    <row r="20" customFormat="false" ht="12.8" hidden="false" customHeight="false" outlineLevel="0" collapsed="false">
      <c r="D20" s="49" t="s">
        <v>401</v>
      </c>
    </row>
    <row r="50" customFormat="false" ht="16" hidden="false" customHeight="false" outlineLevel="0" collapsed="false">
      <c r="B50" s="64"/>
    </row>
    <row r="51" customFormat="false" ht="16" hidden="false" customHeight="false" outlineLevel="0" collapsed="false">
      <c r="B51" s="6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473</v>
      </c>
    </row>
    <row r="3" customFormat="false" ht="14.9" hidden="false" customHeight="false" outlineLevel="0" collapsed="false">
      <c r="B3" s="65" t="s">
        <v>490</v>
      </c>
    </row>
    <row r="4" customFormat="false" ht="12.8" hidden="false" customHeight="false" outlineLevel="0" collapsed="false">
      <c r="B4" s="44" t="s">
        <v>491</v>
      </c>
    </row>
    <row r="5" customFormat="false" ht="12.8" hidden="false" customHeight="false" outlineLevel="0" collapsed="false">
      <c r="B5" s="44" t="s">
        <v>492</v>
      </c>
    </row>
    <row r="6" customFormat="false" ht="12.8" hidden="false" customHeight="false" outlineLevel="0" collapsed="false">
      <c r="B6" s="44" t="s">
        <v>493</v>
      </c>
    </row>
    <row r="7" customFormat="false" ht="12.8" hidden="false" customHeight="false" outlineLevel="0" collapsed="false">
      <c r="B7" s="44" t="s">
        <v>494</v>
      </c>
    </row>
    <row r="8" customFormat="false" ht="12.8" hidden="false" customHeight="false" outlineLevel="0" collapsed="false">
      <c r="B8" s="44" t="s">
        <v>495</v>
      </c>
    </row>
    <row r="9" customFormat="false" ht="12.8" hidden="false" customHeight="false" outlineLevel="0" collapsed="false">
      <c r="B9" s="44"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65" t="s">
        <v>499</v>
      </c>
    </row>
    <row r="20" customFormat="false" ht="12.8" hidden="false" customHeight="false" outlineLevel="0" collapsed="false">
      <c r="B20" s="49" t="s">
        <v>368</v>
      </c>
    </row>
    <row r="21" customFormat="false" ht="12.8" hidden="false" customHeight="false" outlineLevel="0" collapsed="false">
      <c r="B21" s="49" t="s">
        <v>372</v>
      </c>
    </row>
    <row r="22" customFormat="false" ht="12.8" hidden="false" customHeight="false" outlineLevel="0" collapsed="false">
      <c r="B22" s="49" t="s">
        <v>377</v>
      </c>
    </row>
    <row r="23" customFormat="false" ht="12.8" hidden="false" customHeight="false" outlineLevel="0" collapsed="false">
      <c r="B23" s="49" t="s">
        <v>382</v>
      </c>
    </row>
    <row r="24" customFormat="false" ht="12.8" hidden="false" customHeight="false" outlineLevel="0" collapsed="false">
      <c r="B24" s="49" t="s">
        <v>386</v>
      </c>
    </row>
    <row r="25" customFormat="false" ht="12.8" hidden="false" customHeight="false" outlineLevel="0" collapsed="false">
      <c r="B25" s="49" t="s">
        <v>390</v>
      </c>
    </row>
    <row r="26" customFormat="false" ht="12.8" hidden="false" customHeight="false" outlineLevel="0" collapsed="false">
      <c r="B26" s="49" t="s">
        <v>394</v>
      </c>
    </row>
    <row r="27" customFormat="false" ht="12.8" hidden="false" customHeight="false" outlineLevel="0" collapsed="false">
      <c r="B27" s="49" t="s">
        <v>398</v>
      </c>
    </row>
    <row r="28" customFormat="false" ht="12.8" hidden="false" customHeight="false" outlineLevel="0" collapsed="false">
      <c r="B28" s="49" t="s">
        <v>406</v>
      </c>
    </row>
    <row r="29" customFormat="false" ht="12.8" hidden="false" customHeight="false" outlineLevel="0" collapsed="false">
      <c r="B29" s="49" t="s">
        <v>413</v>
      </c>
    </row>
    <row r="30" customFormat="false" ht="12.8" hidden="false" customHeight="false" outlineLevel="0" collapsed="false">
      <c r="B30" s="49" t="s">
        <v>418</v>
      </c>
    </row>
    <row r="31" customFormat="false" ht="12.8" hidden="false" customHeight="false" outlineLevel="0" collapsed="false">
      <c r="B31" s="49" t="s">
        <v>421</v>
      </c>
    </row>
    <row r="32" customFormat="false" ht="12.8" hidden="false" customHeight="false" outlineLevel="0" collapsed="false">
      <c r="B32" s="49" t="s">
        <v>425</v>
      </c>
    </row>
    <row r="33" customFormat="false" ht="12.8" hidden="false" customHeight="false" outlineLevel="0" collapsed="false">
      <c r="B33" s="49" t="s">
        <v>428</v>
      </c>
    </row>
    <row r="34" customFormat="false" ht="12.8" hidden="false" customHeight="false" outlineLevel="0" collapsed="false">
      <c r="B34" s="49" t="s">
        <v>433</v>
      </c>
      <c r="D34" s="44"/>
    </row>
    <row r="35" customFormat="false" ht="12.8" hidden="false" customHeight="false" outlineLevel="0" collapsed="false">
      <c r="B35" s="49" t="s">
        <v>436</v>
      </c>
      <c r="D35" s="44"/>
    </row>
    <row r="36" customFormat="false" ht="12.8" hidden="false" customHeight="false" outlineLevel="0" collapsed="false">
      <c r="B36" s="49" t="s">
        <v>489</v>
      </c>
      <c r="D36" s="44"/>
    </row>
    <row r="37" customFormat="false" ht="12.8" hidden="false" customHeight="false" outlineLevel="0" collapsed="false">
      <c r="B37" s="49" t="s">
        <v>439</v>
      </c>
      <c r="D37" s="44"/>
    </row>
    <row r="38" customFormat="false" ht="12.8" hidden="false" customHeight="false" outlineLevel="0" collapsed="false">
      <c r="B38" s="49" t="s">
        <v>410</v>
      </c>
      <c r="D38" s="44"/>
    </row>
    <row r="39" customFormat="false" ht="12.8" hidden="false" customHeight="false" outlineLevel="0" collapsed="false">
      <c r="B39" s="49" t="s">
        <v>401</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368</v>
      </c>
    </row>
    <row r="3" customFormat="false" ht="15" hidden="false" customHeight="false" outlineLevel="0" collapsed="false">
      <c r="B3" s="64" t="s">
        <v>500</v>
      </c>
    </row>
    <row r="4" customFormat="false" ht="15" hidden="false" customHeight="false" outlineLevel="0" collapsed="false">
      <c r="B4" s="64" t="s">
        <v>501</v>
      </c>
    </row>
    <row r="5" customFormat="false" ht="15" hidden="false" customHeight="false" outlineLevel="0" collapsed="false">
      <c r="B5" s="64" t="s">
        <v>502</v>
      </c>
    </row>
    <row r="6" customFormat="false" ht="15" hidden="false" customHeight="false" outlineLevel="0" collapsed="false">
      <c r="B6" s="64" t="s">
        <v>503</v>
      </c>
    </row>
    <row r="7" customFormat="false" ht="15" hidden="false" customHeight="false" outlineLevel="0" collapsed="false">
      <c r="B7" s="64" t="s">
        <v>504</v>
      </c>
    </row>
    <row r="8" customFormat="false" ht="12.8" hidden="false" customHeight="false" outlineLevel="0" collapsed="false">
      <c r="B8" s="0" t="s">
        <v>505</v>
      </c>
    </row>
    <row r="9" customFormat="false" ht="12.8" hidden="false" customHeight="false" outlineLevel="0" collapsed="false">
      <c r="B9" s="0"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0" t="s">
        <v>509</v>
      </c>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386</v>
      </c>
    </row>
    <row r="25" customFormat="false" ht="12.8" hidden="false" customHeight="false" outlineLevel="0" collapsed="false">
      <c r="B25" s="0" t="s">
        <v>514</v>
      </c>
    </row>
    <row r="26" customFormat="false" ht="12.8" hidden="false" customHeight="false" outlineLevel="0" collapsed="false">
      <c r="B26" s="0" t="s">
        <v>515</v>
      </c>
    </row>
    <row r="27" customFormat="false" ht="12.8" hidden="false" customHeight="false" outlineLevel="0" collapsed="false">
      <c r="B27" s="0" t="s">
        <v>516</v>
      </c>
    </row>
    <row r="28" customFormat="false" ht="12.8" hidden="false" customHeight="false" outlineLevel="0" collapsed="false">
      <c r="B28" s="0" t="s">
        <v>517</v>
      </c>
    </row>
    <row r="29" customFormat="false" ht="12.8" hidden="false" customHeight="false" outlineLevel="0" collapsed="false">
      <c r="B29" s="0" t="s">
        <v>518</v>
      </c>
    </row>
    <row r="30" customFormat="false" ht="12.8" hidden="false" customHeight="false" outlineLevel="0" collapsed="false">
      <c r="B30" s="0" t="s">
        <v>519</v>
      </c>
    </row>
    <row r="31" customFormat="false" ht="12.8" hidden="false" customHeight="false" outlineLevel="0" collapsed="false">
      <c r="B31" s="0" t="s">
        <v>520</v>
      </c>
    </row>
    <row r="32" customFormat="false" ht="12.8" hidden="false" customHeight="false" outlineLevel="0" collapsed="false">
      <c r="B32" s="0" t="s">
        <v>521</v>
      </c>
    </row>
    <row r="33" customFormat="false" ht="12.8" hidden="false" customHeight="false" outlineLevel="0" collapsed="false">
      <c r="B33" s="0" t="s">
        <v>522</v>
      </c>
    </row>
    <row r="34" customFormat="false" ht="12.8" hidden="false" customHeight="false" outlineLevel="0" collapsed="false">
      <c r="B34" s="0" t="s">
        <v>523</v>
      </c>
    </row>
    <row r="35" customFormat="false" ht="12.8" hidden="false" customHeight="false" outlineLevel="0" collapsed="false">
      <c r="B35" s="0" t="s">
        <v>436</v>
      </c>
    </row>
    <row r="36" customFormat="false" ht="12.8" hidden="false" customHeight="false" outlineLevel="0" collapsed="false">
      <c r="B36" s="0" t="s">
        <v>524</v>
      </c>
    </row>
    <row r="37" customFormat="false" ht="12.8" hidden="false" customHeight="false" outlineLevel="0" collapsed="false">
      <c r="B37" s="0" t="s">
        <v>525</v>
      </c>
    </row>
    <row r="38" customFormat="false" ht="12.8" hidden="false" customHeight="false" outlineLevel="0" collapsed="false">
      <c r="B38" s="0" t="s">
        <v>526</v>
      </c>
    </row>
    <row r="39" customFormat="false" ht="12.8" hidden="false" customHeight="false" outlineLevel="0" collapsed="false">
      <c r="B39" s="0" t="s">
        <v>527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64" t="s">
        <v>528</v>
      </c>
    </row>
    <row r="4" customFormat="false" ht="15" hidden="false" customHeight="false" outlineLevel="0" collapsed="false">
      <c r="B4" s="64" t="s">
        <v>529</v>
      </c>
    </row>
    <row r="5" customFormat="false" ht="15" hidden="false" customHeight="false" outlineLevel="0" collapsed="false">
      <c r="B5" s="64" t="s">
        <v>530</v>
      </c>
    </row>
    <row r="6" customFormat="false" ht="15" hidden="false" customHeight="false" outlineLevel="0" collapsed="false">
      <c r="B6" s="64" t="s">
        <v>531</v>
      </c>
    </row>
    <row r="7" customFormat="false" ht="12.8" hidden="false" customHeight="false" outlineLevel="0" collapsed="false">
      <c r="B7" s="0" t="s">
        <v>532</v>
      </c>
    </row>
    <row r="8" customFormat="false" ht="12.8" hidden="false" customHeight="false" outlineLevel="0" collapsed="false">
      <c r="B8" s="0" t="s">
        <v>533</v>
      </c>
    </row>
    <row r="9" customFormat="false" ht="12.8" hidden="false" customHeight="false" outlineLevel="0" collapsed="false">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542</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439</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372</v>
      </c>
    </row>
    <row r="3" customFormat="false" ht="12.8" hidden="false" customHeight="false" outlineLevel="0" collapsed="false">
      <c r="B3" s="0" t="s">
        <v>557</v>
      </c>
    </row>
    <row r="4" customFormat="false" ht="12.8" hidden="false" customHeight="false" outlineLevel="0" collapsed="false">
      <c r="B4" s="0" t="s">
        <v>558</v>
      </c>
    </row>
    <row r="5" customFormat="false" ht="12.8" hidden="false" customHeight="false" outlineLevel="0" collapsed="false">
      <c r="B5" s="0" t="s">
        <v>559</v>
      </c>
    </row>
    <row r="6" customFormat="false" ht="12.8" hidden="false" customHeight="false" outlineLevel="0" collapsed="false">
      <c r="B6" s="0" t="s">
        <v>560</v>
      </c>
    </row>
    <row r="7" customFormat="false" ht="12.8" hidden="false" customHeight="false" outlineLevel="0" collapsed="false">
      <c r="B7" s="0" t="s">
        <v>561</v>
      </c>
    </row>
    <row r="8" customFormat="false" ht="15" hidden="false" customHeight="false" outlineLevel="0" collapsed="false">
      <c r="B8" s="64" t="s">
        <v>562</v>
      </c>
    </row>
    <row r="9" customFormat="false" ht="12.8" hidden="false" customHeight="false" outlineLevel="0" collapsed="false">
      <c r="B9" s="0" t="s">
        <v>563</v>
      </c>
    </row>
    <row r="10" customFormat="false" ht="12.8" hidden="false" customHeight="false" outlineLevel="0" collapsed="false">
      <c r="B10" s="44" t="s">
        <v>564</v>
      </c>
    </row>
    <row r="11" customFormat="false" ht="12.8" hidden="false" customHeight="false" outlineLevel="0" collapsed="false">
      <c r="B11" s="44" t="s">
        <v>565</v>
      </c>
    </row>
    <row r="14" customFormat="false" ht="12.8" hidden="false" customHeight="false" outlineLevel="0" collapsed="false">
      <c r="B14"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569</v>
      </c>
    </row>
    <row r="23" customFormat="false" ht="12.8" hidden="false" customHeight="false" outlineLevel="0" collapsed="false">
      <c r="B23" s="0" t="s">
        <v>570</v>
      </c>
    </row>
    <row r="24" customFormat="false" ht="12.8" hidden="false" customHeight="false" outlineLevel="0" collapsed="false">
      <c r="B24" s="0" t="s">
        <v>386</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439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377</v>
      </c>
    </row>
    <row r="3" customFormat="false" ht="15" hidden="false" customHeight="false" outlineLevel="0" collapsed="false">
      <c r="B3" s="64" t="s">
        <v>585</v>
      </c>
    </row>
    <row r="4" customFormat="false" ht="15" hidden="false" customHeight="false" outlineLevel="0" collapsed="false">
      <c r="B4" s="64" t="s">
        <v>586</v>
      </c>
    </row>
    <row r="5" customFormat="false" ht="12.8" hidden="false" customHeight="false" outlineLevel="0" collapsed="false">
      <c r="B5" s="0" t="s">
        <v>587</v>
      </c>
    </row>
    <row r="6" customFormat="false" ht="15" hidden="false" customHeight="false" outlineLevel="0" collapsed="false">
      <c r="B6" s="64" t="s">
        <v>588</v>
      </c>
    </row>
    <row r="7" customFormat="false" ht="15" hidden="false" customHeight="false" outlineLevel="0" collapsed="false">
      <c r="B7" s="64" t="s">
        <v>589</v>
      </c>
    </row>
    <row r="8" customFormat="false" ht="12.8" hidden="false" customHeight="false" outlineLevel="0" collapsed="false">
      <c r="B8" s="0" t="s">
        <v>590</v>
      </c>
    </row>
    <row r="9" customFormat="false" ht="12.8" hidden="false" customHeight="false" outlineLevel="0" collapsed="false">
      <c r="B9" s="66"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540</v>
      </c>
    </row>
    <row r="23" customFormat="false" ht="12.8" hidden="false" customHeight="false" outlineLevel="0" collapsed="false">
      <c r="B23" s="0" t="s">
        <v>597</v>
      </c>
    </row>
    <row r="24" customFormat="false" ht="12.8" hidden="false" customHeight="false" outlineLevel="0" collapsed="false">
      <c r="B24" s="0" t="s">
        <v>386</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581</v>
      </c>
    </row>
    <row r="36" customFormat="false" ht="12.8" hidden="false" customHeight="false" outlineLevel="0" collapsed="false">
      <c r="B36" s="0" t="s">
        <v>608</v>
      </c>
    </row>
    <row r="37" customFormat="false" ht="12.8" hidden="false" customHeight="false" outlineLevel="0" collapsed="false">
      <c r="B37" s="0" t="s">
        <v>525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611</v>
      </c>
    </row>
    <row r="4" customFormat="false" ht="12.8" hidden="false" customHeight="false" outlineLevel="0" collapsed="false">
      <c r="B4" s="0" t="s">
        <v>612</v>
      </c>
    </row>
    <row r="5" customFormat="false" ht="12.8" hidden="false" customHeight="false" outlineLevel="0" collapsed="false">
      <c r="B5" s="0" t="s">
        <v>613</v>
      </c>
    </row>
    <row r="6" customFormat="false" ht="12.8" hidden="false" customHeight="false" outlineLevel="0" collapsed="false">
      <c r="B6" s="0" t="s">
        <v>614</v>
      </c>
    </row>
    <row r="7" customFormat="false" ht="12.8" hidden="false" customHeight="false" outlineLevel="0" collapsed="false">
      <c r="B7" s="0" t="s">
        <v>615</v>
      </c>
    </row>
    <row r="8" customFormat="false" ht="12.8" hidden="false" customHeight="false" outlineLevel="0" collapsed="false">
      <c r="B8" s="0" t="s">
        <v>616</v>
      </c>
    </row>
    <row r="9" customFormat="false" ht="12.8" hidden="false" customHeight="false" outlineLevel="0" collapsed="false">
      <c r="B9" s="0" t="s">
        <v>617</v>
      </c>
    </row>
    <row r="10" customFormat="false" ht="12.8" hidden="false" customHeight="false" outlineLevel="0" collapsed="false">
      <c r="B10" s="0" t="s">
        <v>618</v>
      </c>
    </row>
    <row r="11" customFormat="false" ht="12.8" hidden="false" customHeight="false" outlineLevel="0" collapsed="false">
      <c r="B11" s="0" t="s">
        <v>619</v>
      </c>
    </row>
    <row r="14" customFormat="false" ht="12.8" hidden="false" customHeight="false" outlineLevel="0" collapsed="false">
      <c r="B14" s="0" t="s">
        <v>620</v>
      </c>
    </row>
    <row r="20" customFormat="false" ht="12.8" hidden="false" customHeight="false" outlineLevel="0" collapsed="false">
      <c r="B20" s="0" t="s">
        <v>621</v>
      </c>
    </row>
    <row r="21" customFormat="false" ht="12.8" hidden="false" customHeight="false" outlineLevel="0" collapsed="false">
      <c r="B21" s="0" t="s">
        <v>622</v>
      </c>
    </row>
    <row r="22" customFormat="false" ht="12.8" hidden="false" customHeight="false" outlineLevel="0" collapsed="false">
      <c r="B22" s="0" t="s">
        <v>623</v>
      </c>
    </row>
    <row r="23" customFormat="false" ht="12.8" hidden="false" customHeight="false" outlineLevel="0" collapsed="false">
      <c r="B23" s="0" t="s">
        <v>624</v>
      </c>
    </row>
    <row r="24" customFormat="false" ht="12.8" hidden="false" customHeight="false" outlineLevel="0" collapsed="false">
      <c r="B24" s="0" t="s">
        <v>386</v>
      </c>
    </row>
    <row r="25" customFormat="false" ht="12.8" hidden="false" customHeight="false" outlineLevel="0" collapsed="false">
      <c r="B25" s="0" t="s">
        <v>625</v>
      </c>
    </row>
    <row r="26" customFormat="false" ht="12.8" hidden="false" customHeight="false" outlineLevel="0" collapsed="false">
      <c r="B26" s="0" t="s">
        <v>626</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635</v>
      </c>
    </row>
    <row r="36" customFormat="false" ht="12.8" hidden="false" customHeight="false" outlineLevel="0" collapsed="false">
      <c r="B36" s="0" t="s">
        <v>524</v>
      </c>
    </row>
    <row r="37" customFormat="false" ht="12.8" hidden="false" customHeight="false" outlineLevel="0" collapsed="false">
      <c r="B37" s="0" t="s">
        <v>439</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2020-10-25T20:22:50Z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