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<sst xmlns="http://schemas.openxmlformats.org/spreadsheetml/2006/main" count="780" uniqueCount="630">
  <si>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</si>
  <si>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</si>
  <si>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</si>
  <si>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</si>
  <si>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</si>
  <si>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</si>
  <si>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</si>
  <si>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</si>
  <si>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</si>
  <si>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</si>
  <si>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</si>
  <si>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</si>
  <si>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</si>
  <si>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</si>
  <si>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</si>
  <si>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</si>
  <si>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</si>
  <si>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</si>
  <si>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</si>
  <si>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</si>
  <si>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</si>
  <si>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</si>
  <si>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</si>
  <si>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</si>
  <si>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</si>
  <si>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</si>
  <si>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</si>
  <si>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</si>
  <si>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</si>
  <si>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</si>
  <si>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</si>
  <si>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</si>
  <si>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</si>
  <si>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</si>
  <si>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</si>
  <si>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</si>
  <si>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</si>
  <si>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</si>
  <si>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</si>
  <si>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</si>
  <si>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</si>
  <si>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</si>
  <si>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</si>
  <si>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</si>
  <si>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</si>
  <si>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</si>
  <si>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</si>
  <si>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</si>
  <si>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</si>
  <si>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</si>
  <si>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</si>
  <si>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</si>
  <si>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</si>
  <si>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</si>
  <si>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</si>
  <si>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</si>
  <si>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</si>
  <si>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</si>
  <si>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</si>
  <si>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</si>
  <si>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</si>
  <si>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</si>
  <si>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</si>
  <si>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</si>
  <si>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</si>
  <si>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</si>
  <si>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</si>
  <si>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</si>
  <si>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</si>
  <si>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</si>
  <si>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</si>
  <si>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</si>
  <si>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</si>
  <si>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</si>
  <si>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</si>
  <si>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</si>
  <si>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</si>
  <si>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</si>
  <si>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</si>
  <si>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</si>
  <si>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</si>
  <si>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</si>
  <si>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</si>
  <si>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</si>
  <si>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</si>
  <si>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</si>
  <si>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</si>
  <si>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</si>
  <si>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</si>
  <si>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</si>
  <si>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</si>
  <si>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</si>
  <si>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</si>
  <si>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</si>
  <si>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</si>
  <si>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</si>
  <si>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</si>
  <si>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</si>
  <si>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</si>
  <si>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</si>
  <si>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</si>
  <si>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</si>
  <si>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</si>
  <si>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</si>
  <si>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</si>
  <si>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</si>
  <si>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</si>
  <si>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</si>
  <si>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</si>
  <si>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</si>
  <si>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</si>
  <si>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</si>
  <si>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</si>
  <si>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</si>
  <si>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</si>
  <si>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</si>
  <si>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</si>
  <si>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</si>
  <si>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</si>
  <si>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</si>
  <si>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</si>
  <si>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</si>
  <si>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</si>
  <si>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</si>
  <si>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</si>
  <si>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</si>
  <si>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</si>
  <si>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</si>
  <si>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</si>
  <si>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</si>
  <si>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</si>
  <si>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</si>
  <si>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</si>
  <si>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</si>
  <si>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</si>
  <si>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</si>
  <si>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</si>
  <si>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</si>
  <si>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</si>
  <si>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</si>
  <si>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</si>
  <si>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</si>
  <si>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</si>
  <si>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</si>
  <si>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</si>
  <si>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</si>
  <si>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</si>
  <si>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</si>
  <si>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</si>
  <si>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</si>
  <si>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</si>
  <si>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</si>
  <si>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</si>
  <si>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</si>
  <si>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</si>
  <si>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</si>
  <si>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</si>
  <si>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</si>
  <si>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</si>
  <si>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</si>
  <si>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</si>
  <si>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</si>
  <si>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</si>
  <si>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</si>
  <si>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</si>
  <si>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</si>
  <si>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</si>
  <si>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</si>
  <si>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</si>
  <si>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</si>
  <si>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</si>
  <si>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</si>
  <si>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</si>
  <si>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</si>
  <si>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</si>
  <si>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</si>
  <si>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</si>
  <si>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</si>
  <si>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</si>
  <si>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</si>
  <si>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</si>
  <si>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</si>
  <si>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</si>
  <si>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</si>
  <si>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</si>
  <si>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</si>
  <si>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</si>
  <si>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</si>
  <si>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</si>
  <si>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</si>
  <si>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</si>
  <si>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</si>
  <si>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</si>
  <si>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</si>
  <si>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</si>
  <si>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</si>
  <si>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</si>
  <si>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</si>
  <si>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</si>
  <si>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</si>
  <si>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</si>
  <si>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</si>
  <si>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</si>
  <si>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</si>
  <si>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</si>
  <si>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</si>
  <si>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</si>
  <si>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</si>
  <si>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</si>
  <si>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</si>
  <si>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</si>
  <si>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</si>
  <si>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</si>
  <si>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</si>
  <si>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</si>
  <si>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</si>
  <si>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</si>
  <si>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</si>
  <si>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</si>
  <si>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</si>
  <si>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</si>
  <si>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</si>
  <si>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</si>
  <si>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</si>
  <si>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</si>
  <si>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</si>
  <si>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</si>
  <si>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</si>
  <si>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</si>
  <si>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</si>
  <si>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</si>
  <si>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</si>
  <si>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</si>
  <si>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</si>
  <si>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</si>
  <si>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</si>
  <si>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</si>
  <si>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</si>
  <si>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</si>
  <si>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</si>
  <si>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</si>
  <si>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</si>
  <si>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</si>
  <si>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</si>
  <si>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</si>
  <si>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</si>
  <si>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</si>
  <si>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</si>
  <si>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</si>
  <si>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</si>
  <si>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</si>
  <si>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</si>
  <si>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</si>
  <si>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</si>
  <si>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</si>
  <si>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</si>
  <si>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</si>
  <si>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</si>
  <si>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</si>
  <si>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</si>
  <si>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</si>
  <si>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</si>
  <si>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</si>
  <si>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</si>
  <si>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</si>
  <si>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</si>
  <si>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</si>
  <si>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</si>
  <si>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</si>
  <si>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</si>
  <si>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</si>
  <si>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</si>
  <si>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</si>
  <si>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</si>
  <si>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</si>
  <si>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</si>
  <si>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</si>
  <si>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</si>
  <si>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</si>
  <si>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</si>
  <si>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</si>
  <si>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</si>
  <si>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</si>
  <si>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</si>
  <si>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</si>
  <si>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</si>
  <si>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</si>
  <si>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</si>
  <si>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</si>
  <si>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</si>
  <si>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</si>
  <si>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</si>
  <si>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</si>
  <si>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</si>
  <si>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</si>
  <si>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</si>
  <si>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</si>
  <si>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</si>
  <si>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</si>
  <si>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</si>
  <si>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</si>
  <si>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</si>
  <si>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</si>
  <si>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</si>
  <si>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</si>
  <si>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</si>
  <si>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</si>
  <si>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</si>
  <si>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</si>
  <si>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</si>
  <si>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</si>
  <si>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</si>
  <si>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</si>
  <si>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</si>
  <si>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</si>
  <si>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</si>
  <si>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</si>
  <si>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</si>
  <si>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</si>
  <si>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</si>
  <si>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</si>
  <si>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</si>
  <si>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</si>
  <si>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</si>
  <si>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</si>
  <si>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</si>
  <si>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</si>
  <si>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</si>
  <si>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</si>
  <si>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</si>
  <si>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</si>
  <si>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</si>
  <si>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</si>
  <si>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</si>
  <si>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</si>
  <si>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</si>
  <si>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</si>
  <si>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</si>
  <si>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</si>
  <si>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</si>
  <si>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</si>
  <si>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</si>
  <si>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</si>
  <si>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</si>
  <si>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</si>
  <si>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</si>
  <si>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</si>
  <si>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</si>
  <si>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</si>
  <si>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</si>
  <si>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</si>
  <si>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</si>
  <si>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</si>
  <si>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</si>
  <si>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</si>
  <si>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E470 E470c E475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</si>
  <si>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</si>
  <si>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</si>
  <si>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</si>
  <si>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</si>
  <si>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</si>
  <si>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</si>
  <si>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</si>
  <si>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</si>
  <si>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</si>
  <si>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</si>
  <si>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</si>
  <si>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</si>
  <si>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</si>
  <si>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</si>
  <si>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</si>
  <si>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E470 - DE</t>
  </si>
  <si>
    <t xml:space="preserve">German</t>
  </si>
  <si>
    <t xml:space="preserve">01AX012</t>
  </si>
  <si>
    <t xml:space="preserve">Price – NON-Backlit</t>
  </si>
  <si>
    <t xml:space="preserve">Lenovo E470 - FR</t>
  </si>
  <si>
    <t xml:space="preserve">French</t>
  </si>
  <si>
    <t xml:space="preserve">01AX011</t>
  </si>
  <si>
    <t xml:space="preserve">Packing size</t>
  </si>
  <si>
    <t xml:space="preserve">Big</t>
  </si>
  <si>
    <t xml:space="preserve">Lenovo E470 - IT</t>
  </si>
  <si>
    <t xml:space="preserve">Italian</t>
  </si>
  <si>
    <t xml:space="preserve">01AX017</t>
  </si>
  <si>
    <t xml:space="preserve">Package height (CM)</t>
  </si>
  <si>
    <t xml:space="preserve">Lenovo E470 - ES</t>
  </si>
  <si>
    <t xml:space="preserve">Spanish</t>
  </si>
  <si>
    <t xml:space="preserve">01AX090</t>
  </si>
  <si>
    <t xml:space="preserve">Package width (CM)</t>
  </si>
  <si>
    <t xml:space="preserve">Lenovo E470 - UK</t>
  </si>
  <si>
    <t xml:space="preserve">UK</t>
  </si>
  <si>
    <t xml:space="preserve">01AX029</t>
  </si>
  <si>
    <t xml:space="preserve">Package length (CM)</t>
  </si>
  <si>
    <t xml:space="preserve">Lenovo E470 - NOR</t>
  </si>
  <si>
    <t xml:space="preserve">Scandinavian – Nordic</t>
  </si>
  <si>
    <t xml:space="preserve">Lenovo/E470/NRD</t>
  </si>
  <si>
    <t xml:space="preserve">Origin of Product</t>
  </si>
  <si>
    <t xml:space="preserve">Lenovo E470 - BE</t>
  </si>
  <si>
    <t xml:space="preserve">Belgian</t>
  </si>
  <si>
    <t xml:space="preserve">01AX086</t>
  </si>
  <si>
    <t xml:space="preserve">Package weight (GR)</t>
  </si>
  <si>
    <t xml:space="preserve">Lenovo E470 - BG</t>
  </si>
  <si>
    <t xml:space="preserve">Bulgarian</t>
  </si>
  <si>
    <t xml:space="preserve">Lenovo E470 - CZ</t>
  </si>
  <si>
    <t xml:space="preserve">Czech</t>
  </si>
  <si>
    <t xml:space="preserve">01AX088</t>
  </si>
  <si>
    <t xml:space="preserve">Parent sku</t>
  </si>
  <si>
    <t xml:space="preserve">Parent Lenovo E470</t>
  </si>
  <si>
    <t xml:space="preserve">Lenovo E470 - DK</t>
  </si>
  <si>
    <t xml:space="preserve">Danish</t>
  </si>
  <si>
    <t xml:space="preserve">01AX089</t>
  </si>
  <si>
    <t xml:space="preserve">Parent EAN</t>
  </si>
  <si>
    <t xml:space="preserve">Lenovo E470 - HU</t>
  </si>
  <si>
    <t xml:space="preserve">Hungarian</t>
  </si>
  <si>
    <t xml:space="preserve">01AX095</t>
  </si>
  <si>
    <t xml:space="preserve">Lenovo E470 - NL</t>
  </si>
  <si>
    <t xml:space="preserve">Dutch</t>
  </si>
  <si>
    <t xml:space="preserve">Item_type</t>
  </si>
  <si>
    <t xml:space="preserve">laptop-computer-replacement-parts</t>
  </si>
  <si>
    <t xml:space="preserve">Lenovo E470 - NO</t>
  </si>
  <si>
    <t xml:space="preserve">Norwegian</t>
  </si>
  <si>
    <t xml:space="preserve">Lenovo/E470/NO</t>
  </si>
  <si>
    <t xml:space="preserve">Lenovo E470 - PL</t>
  </si>
  <si>
    <t xml:space="preserve">Polish</t>
  </si>
  <si>
    <t xml:space="preserve">01AX101</t>
  </si>
  <si>
    <t xml:space="preserve">Default quantity</t>
  </si>
  <si>
    <t xml:space="preserve">Lenovo E470 - PT</t>
  </si>
  <si>
    <t xml:space="preserve">Portuguese</t>
  </si>
  <si>
    <t xml:space="preserve">01AX102</t>
  </si>
  <si>
    <t xml:space="preserve">Lenovo E470 - SE/FI</t>
  </si>
  <si>
    <t xml:space="preserve">Swedish – Finnish</t>
  </si>
  <si>
    <t xml:space="preserve">01AX106</t>
  </si>
  <si>
    <t xml:space="preserve">Format</t>
  </si>
  <si>
    <t xml:space="preserve">Update</t>
  </si>
  <si>
    <t xml:space="preserve">Lenovo E470 - CH</t>
  </si>
  <si>
    <t xml:space="preserve">Swiss</t>
  </si>
  <si>
    <t xml:space="preserve">01AX027</t>
  </si>
  <si>
    <t xml:space="preserve">Lenovo E470 - US INT</t>
  </si>
  <si>
    <t xml:space="preserve">US International</t>
  </si>
  <si>
    <t xml:space="preserve">Lenovo/E470/USI</t>
  </si>
  <si>
    <t xml:space="preserve">Lenovo E470 - RUS</t>
  </si>
  <si>
    <t xml:space="preserve">Russian</t>
  </si>
  <si>
    <t xml:space="preserve">01AX103</t>
  </si>
  <si>
    <t xml:space="preserve">Bullet Point 1:</t>
  </si>
  <si>
    <t xml:space="preserve">Lenovo E470 - US</t>
  </si>
  <si>
    <t xml:space="preserve">US</t>
  </si>
  <si>
    <t xml:space="preserve">01AX080</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</si>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</sst>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Parent Lenovo E470</v>
      </c>
      <c r="C4" s="29" t="s">
        <v>345</v>
      </c>
      <c r="D4" s="30" t="n">
        <f aca="false">Values!B14</f>
        <v>5714401475996</v>
      </c>
      <c r="E4" s="31" t="s">
        <v>346</v>
      </c>
      <c r="F4" s="28" t="str">
        <f aca="false">SUBSTITUTE(Values!B1, "{language}", "") &amp; " " &amp; Values!B3</f>
        <v>vervangend  toetsenbord met achtergrondverlichting voor Lenovo Thinkpad E470 E470c E475</v>
      </c>
      <c r="G4" s="29" t="s">
        <v>345</v>
      </c>
      <c r="H4" s="27" t="str">
        <f aca="false">Values!B16</f>
        <v>laptop-computer-replacement-parts</v>
      </c>
      <c r="I4" s="27" t="str">
        <f aca="false">IF(ISBLANK(Values!E3),"","4730574031")</f>
        <v>4730574031</v>
      </c>
      <c r="J4" s="32" t="str">
        <f aca="false">Values!B13</f>
        <v>Parent Lenovo E470</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E470 - DE</v>
      </c>
      <c r="C5" s="32" t="str">
        <f aca="false">IF(ISBLANK(Values!E4),"","TellusRem")</f>
        <v>TellusRem</v>
      </c>
      <c r="D5" s="30" t="n">
        <f aca="false">IF(ISBLANK(Values!E4),"",Values!E4)</f>
        <v>5714401475019</v>
      </c>
      <c r="E5" s="31" t="str">
        <f aca="false">IF(ISBLANK(Values!E4),"","EAN")</f>
        <v>EAN</v>
      </c>
      <c r="F5" s="28" t="str">
        <f aca="false">IF(ISBLANK(Values!E4),"",IF(Values!J4, SUBSTITUTE(Values!$B$1, "{language}", Values!H4) &amp; " " &amp;Values!$B$3, SUBSTITUTE(Values!$B$2, "{language}", Values!$H4) &amp; " " &amp;Values!$B$3))</f>
        <v>vervangend Duitse toetsenbord zonder achtergrondverlichting voor Lenovo Thinkpad E470 E470c E475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E470 - DE</v>
      </c>
      <c r="K5" s="28" t="n">
        <f aca="false">IF(ISBLANK(Values!E4),"",IF(Values!J4, Values!$B$4, Values!$B$5))</f>
        <v>28.99</v>
      </c>
      <c r="L5" s="40" t="str">
        <f aca="false">IF(ISBLANK(Values!E4),"",IF($CO5="DEFAULT", Values!$B$18, ""))</f>
        <v/>
      </c>
      <c r="M5" s="28" t="str">
        <f aca="false">IF(ISBLANK(Values!E4),"",Values!$M4)</f>
        <v>https://download.lenovo.com/Images/Parts/01AX012/01AX012_A.jpg</v>
      </c>
      <c r="N5" s="28" t="str">
        <f aca="false">IF(ISBLANK(Values!$F4),"",Values!N4)</f>
        <v>https://download.lenovo.com/Images/Parts/01AX012/01AX012_B.jpg</v>
      </c>
      <c r="O5" s="28" t="str">
        <f aca="false">IF(ISBLANK(Values!$F4),"",Values!O4)</f>
        <v>https://download.lenovo.com/Images/Parts/01AX012/01AX012_details.jpg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Parent Lenovo E470</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zonder achtergrondverlichting.</v>
      </c>
      <c r="AM5" s="1" t="str">
        <f aca="false">SUBSTITUTE(IF(ISBLANK(Values!E4),"",Values!$B$27), "{model}", Values!$B$3)</f>
        <v>👉 COMPATIBEL MET - Lenovo E470 E470c E475.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28.99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E470 - FR</v>
      </c>
      <c r="C6" s="32" t="str">
        <f aca="false">IF(ISBLANK(Values!E5),"","TellusRem")</f>
        <v>TellusRem</v>
      </c>
      <c r="D6" s="30" t="n">
        <f aca="false">IF(ISBLANK(Values!E5),"",Values!E5)</f>
        <v>5714401475026</v>
      </c>
      <c r="E6" s="31" t="str">
        <f aca="false">IF(ISBLANK(Values!E5),"","EAN")</f>
        <v>EAN</v>
      </c>
      <c r="F6" s="28" t="str">
        <f aca="false">IF(ISBLANK(Values!E5),"",IF(Values!J5, SUBSTITUTE(Values!$B$1, "{language}", Values!H5) &amp; " " &amp;Values!$B$3, SUBSTITUTE(Values!$B$2, "{language}", Values!$H5) &amp; " " &amp;Values!$B$3))</f>
        <v>vervangend Frans toetsenbord zonder achtergrondverlichting voor Lenovo Thinkpad E470 E470c E475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E470 - FR</v>
      </c>
      <c r="K6" s="28" t="n">
        <f aca="false">IF(ISBLANK(Values!E5),"",IF(Values!J5, Values!$B$4, Values!$B$5))</f>
        <v>28.99</v>
      </c>
      <c r="L6" s="40" t="str">
        <f aca="false">IF(ISBLANK(Values!E5),"",IF($CO6="DEFAULT", Values!$B$18, ""))</f>
        <v/>
      </c>
      <c r="M6" s="28" t="str">
        <f aca="false">IF(ISBLANK(Values!E5),"",Values!$M5)</f>
        <v>https://download.lenovo.com/Images/Parts/01AX011/01AX011_A.jpg</v>
      </c>
      <c r="N6" s="28" t="str">
        <f aca="false">IF(ISBLANK(Values!$F5),"",Values!N5)</f>
        <v>https://download.lenovo.com/Images/Parts/01AX011/01AX011_B.jpg</v>
      </c>
      <c r="O6" s="28" t="str">
        <f aca="false">IF(ISBLANK(Values!$F5),"",Values!O5)</f>
        <v>https://download.lenovo.com/Images/Parts/01AX011/01AX011_details.jpg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Parent Lenovo E470</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zonder achtergrondverlichting.</v>
      </c>
      <c r="AM6" s="1" t="str">
        <f aca="false">SUBSTITUTE(IF(ISBLANK(Values!E5),"",Values!$B$27), "{model}", Values!$B$3)</f>
        <v>👉 COMPATIBEL MET - Lenovo E470 E470c E475.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Non-Backlit</v>
      </c>
      <c r="AW6" s="0"/>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28.99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E470 - IT</v>
      </c>
      <c r="C7" s="32" t="str">
        <f aca="false">IF(ISBLANK(Values!E6),"","TellusRem")</f>
        <v>TellusRem</v>
      </c>
      <c r="D7" s="30" t="n">
        <f aca="false">IF(ISBLANK(Values!E6),"",Values!E6)</f>
        <v>5714401475033</v>
      </c>
      <c r="E7" s="31" t="str">
        <f aca="false">IF(ISBLANK(Values!E6),"","EAN")</f>
        <v>EAN</v>
      </c>
      <c r="F7" s="28" t="str">
        <f aca="false">IF(ISBLANK(Values!E6),"",IF(Values!J6, SUBSTITUTE(Values!$B$1, "{language}", Values!H6) &amp; " " &amp;Values!$B$3, SUBSTITUTE(Values!$B$2, "{language}", Values!$H6) &amp; " " &amp;Values!$B$3))</f>
        <v>vervangend Italiaans toetsenbord zonder achtergrondverlichting voor Lenovo Thinkpad E470 E470c E475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E470 - IT</v>
      </c>
      <c r="K7" s="28" t="n">
        <f aca="false">IF(ISBLANK(Values!E6),"",IF(Values!J6, Values!$B$4, Values!$B$5))</f>
        <v>28.99</v>
      </c>
      <c r="L7" s="40" t="str">
        <f aca="false">IF(ISBLANK(Values!E6),"",IF($CO7="DEFAULT", Values!$B$18, ""))</f>
        <v/>
      </c>
      <c r="M7" s="28" t="str">
        <f aca="false">IF(ISBLANK(Values!E6),"",Values!$M6)</f>
        <v>https://download.lenovo.com/Images/Parts/01AX017/01AX017_A.jpg</v>
      </c>
      <c r="N7" s="28" t="str">
        <f aca="false">IF(ISBLANK(Values!$F6),"",Values!N6)</f>
        <v>https://download.lenovo.com/Images/Parts/01AX017/01AX017_B.jpg</v>
      </c>
      <c r="O7" s="28" t="str">
        <f aca="false">IF(ISBLANK(Values!$F6),"",Values!O6)</f>
        <v>https://download.lenovo.com/Images/Parts/01AX017/01AX017_details.jpg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Parent Lenovo E470</v>
      </c>
      <c r="Y7" s="39" t="str">
        <f aca="false">IF(ISBLANK(Values!E6),"","Size-Color")</f>
        <v>Size-Color</v>
      </c>
      <c r="Z7" s="32" t="str">
        <f aca="false">IF(ISBLANK(Values!E6),"","variation")</f>
        <v>variation</v>
      </c>
      <c r="AA7" s="36" t="str">
        <f aca="false">IF(ISBLANK(Values!E6),"",Values!$B$20)</f>
        <v>Update</v>
      </c>
      <c r="AB7" s="1"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zonder achtergrondverlichting.</v>
      </c>
      <c r="AM7" s="1" t="str">
        <f aca="false">SUBSTITUTE(IF(ISBLANK(Values!E6),"",Values!$B$27), "{model}", Values!$B$3)</f>
        <v>👉 COMPATIBEL MET - Lenovo E470 E470c E475. Controleer de afbeelding en beschrijving zorgvuldig voordat u een toetsenbord koopt. Dit zorgt ervoor dat u het juiste laptoptoetsenbord voor uw computer krijgt. Super eenvoudige installatie. </v>
      </c>
      <c r="AT7" s="28" t="str">
        <f aca="false">IF(ISBLANK(Values!E6),"",Values!H6)</f>
        <v>Italiaans</v>
      </c>
      <c r="AV7" s="1" t="str">
        <f aca="false">IF(ISBLANK(Values!E6),"",IF(Values!J6,"Backlit", "Non-Backlit"))</f>
        <v>Non-Backlit</v>
      </c>
      <c r="AW7" s="0"/>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1" t="str">
        <f aca="false">IF(ISBLANK(Values!E6),"",Values!$B$7)</f>
        <v>41</v>
      </c>
      <c r="CQ7" s="1" t="str">
        <f aca="false">IF(ISBLANK(Values!E6),"",Values!$B$8)</f>
        <v>17</v>
      </c>
      <c r="CR7" s="1"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0"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1" t="str">
        <f aca="false">IF(ISBLANK(Values!E6),"","FALSE")</f>
        <v>FALSE</v>
      </c>
      <c r="FJ7" s="1" t="str">
        <f aca="false">IF(ISBLANK(Values!E6),"","FALSE")</f>
        <v>FALSE</v>
      </c>
      <c r="FM7" s="1" t="str">
        <f aca="false">IF(ISBLANK(Values!E6),"","1")</f>
        <v>1</v>
      </c>
      <c r="FO7" s="28" t="n">
        <f aca="false">IF(ISBLANK(Values!E6),"",IF(Values!J6, Values!$B$4, Values!$B$5))</f>
        <v>28.99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E470 - ES</v>
      </c>
      <c r="C8" s="32" t="str">
        <f aca="false">IF(ISBLANK(Values!E7),"","TellusRem")</f>
        <v>TellusRem</v>
      </c>
      <c r="D8" s="30" t="n">
        <f aca="false">IF(ISBLANK(Values!E7),"",Values!E7)</f>
        <v>5714401475040</v>
      </c>
      <c r="E8" s="31" t="str">
        <f aca="false">IF(ISBLANK(Values!E7),"","EAN")</f>
        <v>EAN</v>
      </c>
      <c r="F8" s="28" t="str">
        <f aca="false">IF(ISBLANK(Values!E7),"",IF(Values!J7, SUBSTITUTE(Values!$B$1, "{language}", Values!H7) &amp; " " &amp;Values!$B$3, SUBSTITUTE(Values!$B$2, "{language}", Values!$H7) &amp; " " &amp;Values!$B$3))</f>
        <v>vervangend Spaans toetsenbord zonder achtergrondverlichting voor Lenovo Thinkpad E470 E470c E475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E470 - ES</v>
      </c>
      <c r="K8" s="28" t="n">
        <f aca="false">IF(ISBLANK(Values!E7),"",IF(Values!J7, Values!$B$4, Values!$B$5))</f>
        <v>28.99</v>
      </c>
      <c r="L8" s="40" t="str">
        <f aca="false">IF(ISBLANK(Values!E7),"",IF($CO8="DEFAULT", Values!$B$18, ""))</f>
        <v/>
      </c>
      <c r="M8" s="28" t="str">
        <f aca="false">IF(ISBLANK(Values!E7),"",Values!$M7)</f>
        <v>https://download.lenovo.com/Images/Parts/01AX090/01AX090_A.jpg</v>
      </c>
      <c r="N8" s="28" t="str">
        <f aca="false">IF(ISBLANK(Values!$F7),"",Values!N7)</f>
        <v>https://download.lenovo.com/Images/Parts/01AX090/01AX090_B.jpg</v>
      </c>
      <c r="O8" s="28" t="str">
        <f aca="false">IF(ISBLANK(Values!$F7),"",Values!O7)</f>
        <v>https://download.lenovo.com/Images/Parts/01AX090/01AX090_details.jpg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Parent Lenovo E470</v>
      </c>
      <c r="Y8" s="39" t="str">
        <f aca="false">IF(ISBLANK(Values!E7),"","Size-Color")</f>
        <v>Size-Color</v>
      </c>
      <c r="Z8" s="32" t="str">
        <f aca="false">IF(ISBLANK(Values!E7),"","variation")</f>
        <v>variation</v>
      </c>
      <c r="AA8" s="36" t="str">
        <f aca="false">IF(ISBLANK(Values!E7),"",Values!$B$20)</f>
        <v>Update</v>
      </c>
      <c r="AB8" s="1"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zonder achtergrondverlichting.</v>
      </c>
      <c r="AM8" s="1" t="str">
        <f aca="false">SUBSTITUTE(IF(ISBLANK(Values!E7),"",Values!$B$27), "{model}", Values!$B$3)</f>
        <v>👉 COMPATIBEL MET - Lenovo E470 E470c E475. Controleer de afbeelding en beschrijving zorgvuldig voordat u een toetsenbord koopt. Dit zorgt ervoor dat u het juiste laptoptoetsenbord voor uw computer krijgt. Super eenvoudige installatie. </v>
      </c>
      <c r="AT8" s="28" t="str">
        <f aca="false">IF(ISBLANK(Values!E7),"",Values!H7)</f>
        <v>Spaans</v>
      </c>
      <c r="AV8" s="1" t="str">
        <f aca="false">IF(ISBLANK(Values!E7),"",IF(Values!J7,"Backlit", "Non-Backlit"))</f>
        <v>Non-Backlit</v>
      </c>
      <c r="AW8" s="0"/>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1" t="str">
        <f aca="false">IF(ISBLANK(Values!E7),"",Values!$B$7)</f>
        <v>41</v>
      </c>
      <c r="CQ8" s="1" t="str">
        <f aca="false">IF(ISBLANK(Values!E7),"",Values!$B$8)</f>
        <v>17</v>
      </c>
      <c r="CR8" s="1"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0"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1" t="str">
        <f aca="false">IF(ISBLANK(Values!E7),"","FALSE")</f>
        <v>FALSE</v>
      </c>
      <c r="FJ8" s="1" t="str">
        <f aca="false">IF(ISBLANK(Values!E7),"","FALSE")</f>
        <v>FALSE</v>
      </c>
      <c r="FM8" s="1" t="str">
        <f aca="false">IF(ISBLANK(Values!E7),"","1")</f>
        <v>1</v>
      </c>
      <c r="FO8" s="28" t="n">
        <f aca="false">IF(ISBLANK(Values!E7),"",IF(Values!J7, Values!$B$4, Values!$B$5))</f>
        <v>28.99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E470 - UK</v>
      </c>
      <c r="C9" s="32" t="str">
        <f aca="false">IF(ISBLANK(Values!E8),"","TellusRem")</f>
        <v>TellusRem</v>
      </c>
      <c r="D9" s="30" t="n">
        <f aca="false">IF(ISBLANK(Values!E8),"",Values!E8)</f>
        <v>5714401475057</v>
      </c>
      <c r="E9" s="31" t="str">
        <f aca="false">IF(ISBLANK(Values!E8),"","EAN")</f>
        <v>EAN</v>
      </c>
      <c r="F9" s="28" t="str">
        <f aca="false">IF(ISBLANK(Values!E8),"",IF(Values!J8, SUBSTITUTE(Values!$B$1, "{language}", Values!H8) &amp; " " &amp;Values!$B$3, SUBSTITUTE(Values!$B$2, "{language}", Values!$H8) &amp; " " &amp;Values!$B$3))</f>
        <v>vervangend UK toetsenbord zonder achtergrondverlichting voor Lenovo Thinkpad E470 E470c E475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E470 - UK</v>
      </c>
      <c r="K9" s="28" t="n">
        <f aca="false">IF(ISBLANK(Values!E8),"",IF(Values!J8, Values!$B$4, Values!$B$5))</f>
        <v>28.99</v>
      </c>
      <c r="L9" s="40" t="str">
        <f aca="false">IF(ISBLANK(Values!E8),"",IF($CO9="DEFAULT", Values!$B$18, ""))</f>
        <v/>
      </c>
      <c r="M9" s="28" t="str">
        <f aca="false">IF(ISBLANK(Values!E8),"",Values!$M8)</f>
        <v>https://download.lenovo.com/Images/Parts/01AX029/01AX029_A.jpg</v>
      </c>
      <c r="N9" s="28" t="str">
        <f aca="false">IF(ISBLANK(Values!$F8),"",Values!N8)</f>
        <v>https://download.lenovo.com/Images/Parts/01AX029/01AX029_B.jpg</v>
      </c>
      <c r="O9" s="28" t="str">
        <f aca="false">IF(ISBLANK(Values!$F8),"",Values!O8)</f>
        <v>https://download.lenovo.com/Images/Parts/01AX029/01AX029_details.jpg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Parent Lenovo E470</v>
      </c>
      <c r="Y9" s="39" t="str">
        <f aca="false">IF(ISBLANK(Values!E8),"","Size-Color")</f>
        <v>Size-Color</v>
      </c>
      <c r="Z9" s="32" t="str">
        <f aca="false">IF(ISBLANK(Values!E8),"","variation")</f>
        <v>variation</v>
      </c>
      <c r="AA9" s="36" t="str">
        <f aca="false">IF(ISBLANK(Values!E8),"",Values!$B$20)</f>
        <v>Update</v>
      </c>
      <c r="AB9" s="1"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zonder achtergrondverlichting.</v>
      </c>
      <c r="AM9" s="1" t="str">
        <f aca="false">SUBSTITUTE(IF(ISBLANK(Values!E8),"",Values!$B$27), "{model}", Values!$B$3)</f>
        <v>👉 COMPATIBEL MET - Lenovo E470 E470c E475. Controleer de afbeelding en beschrijving zorgvuldig voordat u een toetsenbord koopt. Dit zorgt ervoor dat u het juiste laptoptoetsenbord voor uw computer krijgt. Super eenvoudige installatie. </v>
      </c>
      <c r="AT9" s="28" t="str">
        <f aca="false">IF(ISBLANK(Values!E8),"",Values!H8)</f>
        <v>UK</v>
      </c>
      <c r="AV9" s="1" t="str">
        <f aca="false">IF(ISBLANK(Values!E8),"",IF(Values!J8,"Backlit", "Non-Backlit"))</f>
        <v>Non-Backlit</v>
      </c>
      <c r="AW9" s="0"/>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1" t="str">
        <f aca="false">IF(ISBLANK(Values!E8),"",Values!$B$7)</f>
        <v>41</v>
      </c>
      <c r="CQ9" s="1" t="str">
        <f aca="false">IF(ISBLANK(Values!E8),"",Values!$B$8)</f>
        <v>17</v>
      </c>
      <c r="CR9" s="1"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0"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1" t="str">
        <f aca="false">IF(ISBLANK(Values!E8),"","FALSE")</f>
        <v>FALSE</v>
      </c>
      <c r="FJ9" s="1" t="str">
        <f aca="false">IF(ISBLANK(Values!E8),"","FALSE")</f>
        <v>FALSE</v>
      </c>
      <c r="FM9" s="1" t="str">
        <f aca="false">IF(ISBLANK(Values!E8),"","1")</f>
        <v>1</v>
      </c>
      <c r="FO9" s="28" t="n">
        <f aca="false">IF(ISBLANK(Values!E8),"",IF(Values!J8, Values!$B$4, Values!$B$5))</f>
        <v>28.99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E470 - NOR</v>
      </c>
      <c r="C10" s="32" t="str">
        <f aca="false">IF(ISBLANK(Values!E9),"","TellusRem")</f>
        <v>TellusRem</v>
      </c>
      <c r="D10" s="30" t="n">
        <f aca="false">IF(ISBLANK(Values!E9),"",Values!E9)</f>
        <v>5714401475064</v>
      </c>
      <c r="E10" s="31" t="str">
        <f aca="false">IF(ISBLANK(Values!E9),"","EAN")</f>
        <v>EAN</v>
      </c>
      <c r="F10" s="28" t="str">
        <f aca="false">IF(ISBLANK(Values!E9),"",IF(Values!J9, SUBSTITUTE(Values!$B$1, "{language}", Values!H9) &amp; " " &amp;Values!$B$3, SUBSTITUTE(Values!$B$2, "{language}", Values!$H9) &amp; " " &amp;Values!$B$3))</f>
        <v>vervangend Scandinavisch - Scandinavisch toetsenbord zonder achtergrondverlichting voor Lenovo Thinkpad E470 E470c E475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E470 - NOR</v>
      </c>
      <c r="K10" s="28" t="n">
        <f aca="false">IF(ISBLANK(Values!E9),"",IF(Values!J9, Values!$B$4, Values!$B$5))</f>
        <v>28.99</v>
      </c>
      <c r="L10" s="40" t="str">
        <f aca="false">IF(ISBLANK(Values!E9),"",IF($CO10="DEFAULT", Values!$B$18, ""))</f>
        <v/>
      </c>
      <c r="M10" s="28" t="str">
        <f aca="false">IF(ISBLANK(Values!E9),"",Values!$M9)</f>
        <v>https://raw.githubusercontent.com/PatrickVibild/TellusAmazonPictures/master/pictures/Lenovo/E470/NRD/1.jpg</v>
      </c>
      <c r="N10" s="28" t="str">
        <f aca="false">IF(ISBLANK(Values!$F9),"",Values!N9)</f>
        <v>https://raw.githubusercontent.com/PatrickVibild/TellusAmazonPictures/master/pictures/Lenovo/E470/NRD/2.jpg</v>
      </c>
      <c r="O10" s="28" t="str">
        <f aca="false">IF(ISBLANK(Values!$F9),"",Values!O9)</f>
        <v>https://raw.githubusercontent.com/PatrickVibild/TellusAmazonPictures/master/pictures/Lenovo/E470/NRD/3.jpg</v>
      </c>
      <c r="P10" s="28" t="str">
        <f aca="false">IF(ISBLANK(Values!$F9),"",Values!P9)</f>
        <v>https://raw.githubusercontent.com/PatrickVibild/TellusAmazonPictures/master/pictures/Lenovo/E470/NRD/4.jpg</v>
      </c>
      <c r="Q10" s="28" t="str">
        <f aca="false">IF(ISBLANK(Values!$F9),"",Values!Q9)</f>
        <v>https://raw.githubusercontent.com/PatrickVibild/TellusAmazonPictures/master/pictures/Lenovo/E470/NRD/5.jpg</v>
      </c>
      <c r="R10" s="28" t="str">
        <f aca="false">IF(ISBLANK(Values!$F9),"",Values!R9)</f>
        <v>https://raw.githubusercontent.com/PatrickVibild/TellusAmazonPictures/master/pictures/Lenovo/E470/NRD/6.jpg</v>
      </c>
      <c r="S10" s="28" t="str">
        <f aca="false">IF(ISBLANK(Values!$F9),"",Values!S9)</f>
        <v>https://raw.githubusercontent.com/PatrickVibild/TellusAmazonPictures/master/pictures/Lenovo/E470/NRD/7.jpg</v>
      </c>
      <c r="T10" s="28" t="str">
        <f aca="false">IF(ISBLANK(Values!$F9),"",Values!T9)</f>
        <v>https://raw.githubusercontent.com/PatrickVibild/TellusAmazonPictures/master/pictures/Lenovo/E470/NRD/8.jpg</v>
      </c>
      <c r="U10" s="28" t="str">
        <f aca="false">IF(ISBLANK(Values!$F9),"",Values!U9)</f>
        <v>https://raw.githubusercontent.com/PatrickVibild/TellusAmazonPictures/master/pictures/Lenovo/E470/NRD/9.jpg</v>
      </c>
      <c r="W10" s="32" t="str">
        <f aca="false">IF(ISBLANK(Values!E9),"","Child")</f>
        <v>Child</v>
      </c>
      <c r="X10" s="32" t="str">
        <f aca="false">IF(ISBLANK(Values!E9),"",Values!$B$13)</f>
        <v>Parent Lenovo E470</v>
      </c>
      <c r="Y10" s="39" t="str">
        <f aca="false">IF(ISBLANK(Values!E9),"","Size-Color")</f>
        <v>Size-Color</v>
      </c>
      <c r="Z10" s="32" t="str">
        <f aca="false">IF(ISBLANK(Values!E9),"","variation")</f>
        <v>variation</v>
      </c>
      <c r="AA10" s="36" t="str">
        <f aca="false">IF(ISBLANK(Values!E9),"",Values!$B$20)</f>
        <v>Update</v>
      </c>
      <c r="AB10" s="1"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zonder achtergrondverlichting.</v>
      </c>
      <c r="AM10" s="1" t="str">
        <f aca="false">SUBSTITUTE(IF(ISBLANK(Values!E9),"",Values!$B$27), "{model}", Values!$B$3)</f>
        <v>👉 COMPATIBEL MET - Lenovo E470 E470c E475.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1" t="str">
        <f aca="false">IF(ISBLANK(Values!E9),"",IF(Values!J9,"Backlit", "Non-Backlit"))</f>
        <v>Non-Backlit</v>
      </c>
      <c r="AW10" s="0"/>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1" t="str">
        <f aca="false">IF(ISBLANK(Values!E9),"",Values!$B$7)</f>
        <v>41</v>
      </c>
      <c r="CQ10" s="1" t="str">
        <f aca="false">IF(ISBLANK(Values!E9),"",Values!$B$8)</f>
        <v>17</v>
      </c>
      <c r="CR10" s="1"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0"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1" t="str">
        <f aca="false">IF(ISBLANK(Values!E9),"","FALSE")</f>
        <v>FALSE</v>
      </c>
      <c r="FJ10" s="1" t="str">
        <f aca="false">IF(ISBLANK(Values!E9),"","FALSE")</f>
        <v>FALSE</v>
      </c>
      <c r="FM10" s="1" t="str">
        <f aca="false">IF(ISBLANK(Values!E9),"","1")</f>
        <v>1</v>
      </c>
      <c r="FO10" s="28" t="n">
        <f aca="false">IF(ISBLANK(Values!E9),"",IF(Values!J9, Values!$B$4, Values!$B$5))</f>
        <v>28.99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E470 - BE</v>
      </c>
      <c r="C11" s="32" t="str">
        <f aca="false">IF(ISBLANK(Values!E10),"","TellusRem")</f>
        <v>TellusRem</v>
      </c>
      <c r="D11" s="30" t="n">
        <f aca="false">IF(ISBLANK(Values!E10),"",Values!E10)</f>
        <v>5714401475071</v>
      </c>
      <c r="E11" s="31" t="str">
        <f aca="false">IF(ISBLANK(Values!E10),"","EAN")</f>
        <v>EAN</v>
      </c>
      <c r="F11" s="28" t="str">
        <f aca="false">IF(ISBLANK(Values!E10),"",IF(Values!J10, SUBSTITUTE(Values!$B$1, "{language}", Values!H10) &amp; " " &amp;Values!$B$3, SUBSTITUTE(Values!$B$2, "{language}", Values!$H10) &amp; " " &amp;Values!$B$3))</f>
        <v>vervangend Belgisch toetsenbord zonder achtergrondverlichting voor Lenovo Thinkpad E470 E470c E475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E470 - BE</v>
      </c>
      <c r="K11" s="28" t="n">
        <f aca="false">IF(ISBLANK(Values!E10),"",IF(Values!J10, Values!$B$4, Values!$B$5))</f>
        <v>28.99</v>
      </c>
      <c r="L11" s="40" t="n">
        <f aca="false">IF(ISBLANK(Values!E10),"",IF($CO11="DEFAULT", Values!$B$18, ""))</f>
        <v>5</v>
      </c>
      <c r="M11" s="28" t="str">
        <f aca="false">IF(ISBLANK(Values!E10),"",Values!$M10)</f>
        <v>https://download.lenovo.com/Images/Parts/01AX086/01AX086_A.jpg</v>
      </c>
      <c r="N11" s="28" t="str">
        <f aca="false">IF(ISBLANK(Values!$F10),"",Values!N10)</f>
        <v>https://download.lenovo.com/Images/Parts/01AX086/01AX086_B.jpg</v>
      </c>
      <c r="O11" s="28" t="str">
        <f aca="false">IF(ISBLANK(Values!$F10),"",Values!O10)</f>
        <v>https://download.lenovo.com/Images/Parts/01AX086/01AX086_details.jpg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Parent Lenovo E470</v>
      </c>
      <c r="Y11" s="39" t="str">
        <f aca="false">IF(ISBLANK(Values!E10),"","Size-Color")</f>
        <v>Size-Color</v>
      </c>
      <c r="Z11" s="32" t="str">
        <f aca="false">IF(ISBLANK(Values!E10),"","variation")</f>
        <v>variation</v>
      </c>
      <c r="AA11" s="36" t="str">
        <f aca="false">IF(ISBLANK(Values!E10),"",Values!$B$20)</f>
        <v>Update</v>
      </c>
      <c r="AB11" s="1"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zonder achtergrondverlichting.</v>
      </c>
      <c r="AM11" s="1" t="str">
        <f aca="false">SUBSTITUTE(IF(ISBLANK(Values!E10),"",Values!$B$27), "{model}", Values!$B$3)</f>
        <v>👉 COMPATIBEL MET - Lenovo E470 E470c E475. Controleer de afbeelding en beschrijving zorgvuldig voordat u een toetsenbord koopt. Dit zorgt ervoor dat u het juiste laptoptoetsenbord voor uw computer krijgt. Super eenvoudige installatie. </v>
      </c>
      <c r="AT11" s="28" t="str">
        <f aca="false">IF(ISBLANK(Values!E10),"",Values!H10)</f>
        <v>Belgisch</v>
      </c>
      <c r="AV11" s="1" t="str">
        <f aca="false">IF(ISBLANK(Values!E10),"",IF(Values!J10,"Backlit", "Non-Backlit"))</f>
        <v>Non-Backlit</v>
      </c>
      <c r="AW11" s="0"/>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1" t="str">
        <f aca="false">IF(ISBLANK(Values!E10),"",Values!$B$7)</f>
        <v>41</v>
      </c>
      <c r="CQ11" s="1" t="str">
        <f aca="false">IF(ISBLANK(Values!E10),"",Values!$B$8)</f>
        <v>17</v>
      </c>
      <c r="CR11" s="1"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0"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1" t="str">
        <f aca="false">IF(ISBLANK(Values!E10),"","FALSE")</f>
        <v>FALSE</v>
      </c>
      <c r="FJ11" s="1" t="str">
        <f aca="false">IF(ISBLANK(Values!E10),"","FALSE")</f>
        <v>FALSE</v>
      </c>
      <c r="FM11" s="1" t="str">
        <f aca="false">IF(ISBLANK(Values!E10),"","1")</f>
        <v>1</v>
      </c>
      <c r="FO11" s="28" t="n">
        <f aca="false">IF(ISBLANK(Values!E10),"",IF(Values!J10, Values!$B$4, Values!$B$5))</f>
        <v>28.99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E470 - BG</v>
      </c>
      <c r="C12" s="32" t="str">
        <f aca="false">IF(ISBLANK(Values!E11),"","TellusRem")</f>
        <v>TellusRem</v>
      </c>
      <c r="D12" s="30" t="n">
        <f aca="false">IF(ISBLANK(Values!E11),"",Values!E11)</f>
        <v>5714401475088</v>
      </c>
      <c r="E12" s="31" t="str">
        <f aca="false">IF(ISBLANK(Values!E11),"","EAN")</f>
        <v>EAN</v>
      </c>
      <c r="F12" s="28" t="str">
        <f aca="false">IF(ISBLANK(Values!E11),"",IF(Values!J11, SUBSTITUTE(Values!$B$1, "{language}", Values!H11) &amp; " " &amp;Values!$B$3, SUBSTITUTE(Values!$B$2, "{language}", Values!$H11) &amp; " " &amp;Values!$B$3))</f>
        <v>vervangend Bulgaars toetsenbord zonder achtergrondverlichting voor Lenovo Thinkpad E470 E470c E475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E470 - BG</v>
      </c>
      <c r="K12" s="28" t="n">
        <f aca="false">IF(ISBLANK(Values!E11),"",IF(Values!J11, Values!$B$4, Values!$B$5))</f>
        <v>28.99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Parent Lenovo E470</v>
      </c>
      <c r="Y12" s="39" t="str">
        <f aca="false">IF(ISBLANK(Values!E11),"","Size-Color")</f>
        <v>Size-Color</v>
      </c>
      <c r="Z12" s="32" t="str">
        <f aca="false">IF(ISBLANK(Values!E11),"","variation")</f>
        <v>variation</v>
      </c>
      <c r="AA12" s="36" t="str">
        <f aca="false">IF(ISBLANK(Values!E11),"",Values!$B$20)</f>
        <v>Update</v>
      </c>
      <c r="AB12" s="1"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zonder achtergrondverlichting.</v>
      </c>
      <c r="AM12" s="1" t="str">
        <f aca="false">SUBSTITUTE(IF(ISBLANK(Values!E11),"",Values!$B$27), "{model}", Values!$B$3)</f>
        <v>👉 COMPATIBEL MET - Lenovo E470 E470c E475. Controleer de afbeelding en beschrijving zorgvuldig voordat u een toetsenbord koopt. Dit zorgt ervoor dat u het juiste laptoptoetsenbord voor uw computer krijgt. Super eenvoudige installatie. </v>
      </c>
      <c r="AT12" s="28" t="str">
        <f aca="false">IF(ISBLANK(Values!E11),"",Values!H11)</f>
        <v>Bulgaars</v>
      </c>
      <c r="AV12" s="1" t="str">
        <f aca="false">IF(ISBLANK(Values!E11),"",IF(Values!J11,"Backlit", "Non-Backlit"))</f>
        <v>Non-Backlit</v>
      </c>
      <c r="AW12" s="0"/>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1" t="str">
        <f aca="false">IF(ISBLANK(Values!E11),"",Values!$B$7)</f>
        <v>41</v>
      </c>
      <c r="CQ12" s="1" t="str">
        <f aca="false">IF(ISBLANK(Values!E11),"",Values!$B$8)</f>
        <v>17</v>
      </c>
      <c r="CR12" s="1"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0"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1" t="str">
        <f aca="false">IF(ISBLANK(Values!E11),"","FALSE")</f>
        <v>FALSE</v>
      </c>
      <c r="FJ12" s="1" t="str">
        <f aca="false">IF(ISBLANK(Values!E11),"","FALSE")</f>
        <v>FALSE</v>
      </c>
      <c r="FM12" s="1" t="str">
        <f aca="false">IF(ISBLANK(Values!E11),"","1")</f>
        <v>1</v>
      </c>
      <c r="FO12" s="28" t="n">
        <f aca="false">IF(ISBLANK(Values!E11),"",IF(Values!J11, Values!$B$4, Values!$B$5))</f>
        <v>28.99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E470 - CZ</v>
      </c>
      <c r="C13" s="32" t="str">
        <f aca="false">IF(ISBLANK(Values!E12),"","TellusRem")</f>
        <v>TellusRem</v>
      </c>
      <c r="D13" s="30" t="n">
        <f aca="false">IF(ISBLANK(Values!E12),"",Values!E12)</f>
        <v>5714401475095</v>
      </c>
      <c r="E13" s="31" t="str">
        <f aca="false">IF(ISBLANK(Values!E12),"","EAN")</f>
        <v>EAN</v>
      </c>
      <c r="F13" s="28" t="str">
        <f aca="false">IF(ISBLANK(Values!E12),"",IF(Values!J12, SUBSTITUTE(Values!$B$1, "{language}", Values!H12) &amp; " " &amp;Values!$B$3, SUBSTITUTE(Values!$B$2, "{language}", Values!$H12) &amp; " " &amp;Values!$B$3))</f>
        <v>vervangend Tsjechisch toetsenbord zonder achtergrondverlichting voor Lenovo Thinkpad E470 E470c E475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E470 - CZ</v>
      </c>
      <c r="K13" s="28" t="n">
        <f aca="false">IF(ISBLANK(Values!E12),"",IF(Values!J12, Values!$B$4, Values!$B$5))</f>
        <v>28.99</v>
      </c>
      <c r="L13" s="40" t="n">
        <f aca="false">IF(ISBLANK(Values!E12),"",IF($CO13="DEFAULT", Values!$B$18, ""))</f>
        <v>5</v>
      </c>
      <c r="M13" s="28" t="str">
        <f aca="false">IF(ISBLANK(Values!E12),"",Values!$M12)</f>
        <v>https://download.lenovo.com/Images/Parts/01AX088/01AX088_A.jpg</v>
      </c>
      <c r="N13" s="28" t="str">
        <f aca="false">IF(ISBLANK(Values!$F12),"",Values!N12)</f>
        <v>https://download.lenovo.com/Images/Parts/01AX088/01AX088_B.jpg</v>
      </c>
      <c r="O13" s="28" t="str">
        <f aca="false">IF(ISBLANK(Values!$F12),"",Values!O12)</f>
        <v>https://download.lenovo.com/Images/Parts/01AX088/01AX088_details.jpg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Parent Lenovo E470</v>
      </c>
      <c r="Y13" s="39" t="str">
        <f aca="false">IF(ISBLANK(Values!E12),"","Size-Color")</f>
        <v>Size-Color</v>
      </c>
      <c r="Z13" s="32" t="str">
        <f aca="false">IF(ISBLANK(Values!E12),"","variation")</f>
        <v>variation</v>
      </c>
      <c r="AA13" s="36" t="str">
        <f aca="false">IF(ISBLANK(Values!E12),"",Values!$B$20)</f>
        <v>Update</v>
      </c>
      <c r="AB13" s="1"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Tsjechisch zonder achtergrondverlichting.</v>
      </c>
      <c r="AM13" s="1" t="str">
        <f aca="false">SUBSTITUTE(IF(ISBLANK(Values!E12),"",Values!$B$27), "{model}", Values!$B$3)</f>
        <v>👉 COMPATIBEL MET - Lenovo E470 E470c E475. Controleer de afbeelding en beschrijving zorgvuldig voordat u een toetsenbord koopt. Dit zorgt ervoor dat u het juiste laptoptoetsenbord voor uw computer krijgt. Super eenvoudige installatie. </v>
      </c>
      <c r="AT13" s="28" t="str">
        <f aca="false">IF(ISBLANK(Values!E12),"",Values!H12)</f>
        <v>Tsjechisch</v>
      </c>
      <c r="AV13" s="1" t="str">
        <f aca="false">IF(ISBLANK(Values!E12),"",IF(Values!J12,"Backlit", "Non-Backlit"))</f>
        <v>Non-Backlit</v>
      </c>
      <c r="AW13" s="0"/>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1" t="str">
        <f aca="false">IF(ISBLANK(Values!E12),"",Values!$B$7)</f>
        <v>41</v>
      </c>
      <c r="CQ13" s="1" t="str">
        <f aca="false">IF(ISBLANK(Values!E12),"",Values!$B$8)</f>
        <v>17</v>
      </c>
      <c r="CR13" s="1"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0"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1" t="str">
        <f aca="false">IF(ISBLANK(Values!E12),"","FALSE")</f>
        <v>FALSE</v>
      </c>
      <c r="FJ13" s="1" t="str">
        <f aca="false">IF(ISBLANK(Values!E12),"","FALSE")</f>
        <v>FALSE</v>
      </c>
      <c r="FM13" s="1" t="str">
        <f aca="false">IF(ISBLANK(Values!E12),"","1")</f>
        <v>1</v>
      </c>
      <c r="FO13" s="28" t="n">
        <f aca="false">IF(ISBLANK(Values!E12),"",IF(Values!J12, Values!$B$4, Values!$B$5))</f>
        <v>28.99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E470 - DK</v>
      </c>
      <c r="C14" s="32" t="str">
        <f aca="false">IF(ISBLANK(Values!E13),"","TellusRem")</f>
        <v>TellusRem</v>
      </c>
      <c r="D14" s="30" t="n">
        <f aca="false">IF(ISBLANK(Values!E13),"",Values!E13)</f>
        <v>5714401475101</v>
      </c>
      <c r="E14" s="31" t="str">
        <f aca="false">IF(ISBLANK(Values!E13),"","EAN")</f>
        <v>EAN</v>
      </c>
      <c r="F14" s="28" t="str">
        <f aca="false">IF(ISBLANK(Values!E13),"",IF(Values!J13, SUBSTITUTE(Values!$B$1, "{language}", Values!H13) &amp; " " &amp;Values!$B$3, SUBSTITUTE(Values!$B$2, "{language}", Values!$H13) &amp; " " &amp;Values!$B$3))</f>
        <v>vervangend Deens toetsenbord zonder achtergrondverlichting voor Lenovo Thinkpad E470 E470c E475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E470 - DK</v>
      </c>
      <c r="K14" s="28" t="n">
        <f aca="false">IF(ISBLANK(Values!E13),"",IF(Values!J13, Values!$B$4, Values!$B$5))</f>
        <v>28.99</v>
      </c>
      <c r="L14" s="40" t="n">
        <f aca="false">IF(ISBLANK(Values!E13),"",IF($CO14="DEFAULT", Values!$B$18, ""))</f>
        <v>5</v>
      </c>
      <c r="M14" s="28" t="str">
        <f aca="false">IF(ISBLANK(Values!E13),"",Values!$M13)</f>
        <v>https://download.lenovo.com/Images/Parts/01AX089/01AX089_A.jpg</v>
      </c>
      <c r="N14" s="28" t="str">
        <f aca="false">IF(ISBLANK(Values!$F13),"",Values!N13)</f>
        <v>https://download.lenovo.com/Images/Parts/01AX089/01AX089_B.jpg</v>
      </c>
      <c r="O14" s="28" t="str">
        <f aca="false">IF(ISBLANK(Values!$F13),"",Values!O13)</f>
        <v>https://download.lenovo.com/Images/Parts/01AX089/01AX089_details.jpg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Parent Lenovo E470</v>
      </c>
      <c r="Y14" s="39" t="str">
        <f aca="false">IF(ISBLANK(Values!E13),"","Size-Color")</f>
        <v>Size-Color</v>
      </c>
      <c r="Z14" s="32" t="str">
        <f aca="false">IF(ISBLANK(Values!E13),"","variation")</f>
        <v>variation</v>
      </c>
      <c r="AA14" s="36" t="str">
        <f aca="false">IF(ISBLANK(Values!E13),"",Values!$B$20)</f>
        <v>Update</v>
      </c>
      <c r="AB14" s="1"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Deens zonder achtergrondverlichting.</v>
      </c>
      <c r="AM14" s="1" t="str">
        <f aca="false">SUBSTITUTE(IF(ISBLANK(Values!E13),"",Values!$B$27), "{model}", Values!$B$3)</f>
        <v>👉 COMPATIBEL MET - Lenovo E470 E470c E475. Controleer de afbeelding en beschrijving zorgvuldig voordat u een toetsenbord koopt. Dit zorgt ervoor dat u het juiste laptoptoetsenbord voor uw computer krijgt. Super eenvoudige installatie. </v>
      </c>
      <c r="AT14" s="28" t="str">
        <f aca="false">IF(ISBLANK(Values!E13),"",Values!H13)</f>
        <v>Deens</v>
      </c>
      <c r="AV14" s="1" t="str">
        <f aca="false">IF(ISBLANK(Values!E13),"",IF(Values!J13,"Backlit", "Non-Backlit"))</f>
        <v>Non-Backlit</v>
      </c>
      <c r="AW14" s="0"/>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1" t="str">
        <f aca="false">IF(ISBLANK(Values!E13),"",Values!$B$7)</f>
        <v>41</v>
      </c>
      <c r="CQ14" s="1" t="str">
        <f aca="false">IF(ISBLANK(Values!E13),"",Values!$B$8)</f>
        <v>17</v>
      </c>
      <c r="CR14" s="1"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0"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1" t="str">
        <f aca="false">IF(ISBLANK(Values!E13),"","FALSE")</f>
        <v>FALSE</v>
      </c>
      <c r="FJ14" s="1" t="str">
        <f aca="false">IF(ISBLANK(Values!E13),"","FALSE")</f>
        <v>FALSE</v>
      </c>
      <c r="FM14" s="1" t="str">
        <f aca="false">IF(ISBLANK(Values!E13),"","1")</f>
        <v>1</v>
      </c>
      <c r="FO14" s="28" t="n">
        <f aca="false">IF(ISBLANK(Values!E13),"",IF(Values!J13, Values!$B$4, Values!$B$5))</f>
        <v>28.99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E470 - HU</v>
      </c>
      <c r="C15" s="32" t="str">
        <f aca="false">IF(ISBLANK(Values!E14),"","TellusRem")</f>
        <v>TellusRem</v>
      </c>
      <c r="D15" s="30" t="n">
        <f aca="false">IF(ISBLANK(Values!E14),"",Values!E14)</f>
        <v>5714401475118</v>
      </c>
      <c r="E15" s="31" t="str">
        <f aca="false">IF(ISBLANK(Values!E14),"","EAN")</f>
        <v>EAN</v>
      </c>
      <c r="F15" s="28" t="str">
        <f aca="false">IF(ISBLANK(Values!E14),"",IF(Values!J14, SUBSTITUTE(Values!$B$1, "{language}", Values!H14) &amp; " " &amp;Values!$B$3, SUBSTITUTE(Values!$B$2, "{language}", Values!$H14) &amp; " " &amp;Values!$B$3))</f>
        <v>vervangend Hongaars toetsenbord zonder achtergrondverlichting voor Lenovo Thinkpad E470 E470c E475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E470 - HU</v>
      </c>
      <c r="K15" s="28" t="n">
        <f aca="false">IF(ISBLANK(Values!E14),"",IF(Values!J14, Values!$B$4, Values!$B$5))</f>
        <v>28.99</v>
      </c>
      <c r="L15" s="40" t="n">
        <f aca="false">IF(ISBLANK(Values!E14),"",IF($CO15="DEFAULT", Values!$B$18, ""))</f>
        <v>5</v>
      </c>
      <c r="M15" s="28" t="str">
        <f aca="false">IF(ISBLANK(Values!E14),"",Values!$M14)</f>
        <v>https://download.lenovo.com/Images/Parts/01AX095/01AX095_A.jpg</v>
      </c>
      <c r="N15" s="28" t="str">
        <f aca="false">IF(ISBLANK(Values!$F14),"",Values!N14)</f>
        <v>https://download.lenovo.com/Images/Parts/01AX095/01AX095_B.jpg</v>
      </c>
      <c r="O15" s="28" t="str">
        <f aca="false">IF(ISBLANK(Values!$F14),"",Values!O14)</f>
        <v>https://download.lenovo.com/Images/Parts/01AX095/01AX095_details.jpg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Parent Lenovo E470</v>
      </c>
      <c r="Y15" s="39" t="str">
        <f aca="false">IF(ISBLANK(Values!E14),"","Size-Color")</f>
        <v>Size-Color</v>
      </c>
      <c r="Z15" s="32" t="str">
        <f aca="false">IF(ISBLANK(Values!E14),"","variation")</f>
        <v>variation</v>
      </c>
      <c r="AA15" s="36" t="str">
        <f aca="false">IF(ISBLANK(Values!E14),"",Values!$B$20)</f>
        <v>Update</v>
      </c>
      <c r="AB15" s="1"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Hongaars zonder achtergrondverlichting.</v>
      </c>
      <c r="AM15" s="1" t="str">
        <f aca="false">SUBSTITUTE(IF(ISBLANK(Values!E14),"",Values!$B$27), "{model}", Values!$B$3)</f>
        <v>👉 COMPATIBEL MET - Lenovo E470 E470c E475. Controleer de afbeelding en beschrijving zorgvuldig voordat u een toetsenbord koopt. Dit zorgt ervoor dat u het juiste laptoptoetsenbord voor uw computer krijgt. Super eenvoudige installatie. </v>
      </c>
      <c r="AT15" s="28" t="str">
        <f aca="false">IF(ISBLANK(Values!E14),"",Values!H14)</f>
        <v>Hongaars</v>
      </c>
      <c r="AV15" s="1" t="str">
        <f aca="false">IF(ISBLANK(Values!E14),"",IF(Values!J14,"Backlit", "Non-Backlit"))</f>
        <v>Non-Backlit</v>
      </c>
      <c r="AW15" s="0"/>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1" t="str">
        <f aca="false">IF(ISBLANK(Values!E14),"",Values!$B$7)</f>
        <v>41</v>
      </c>
      <c r="CQ15" s="1" t="str">
        <f aca="false">IF(ISBLANK(Values!E14),"",Values!$B$8)</f>
        <v>17</v>
      </c>
      <c r="CR15" s="1"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0" t="str">
        <f aca="false">IF(ISBLANK(Values!$E14), "", "not_applicable")</f>
        <v>not_applicable</v>
      </c>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1" t="str">
        <f aca="false">IF(ISBLANK(Values!E14),"","FALSE")</f>
        <v>FALSE</v>
      </c>
      <c r="FJ15" s="1" t="str">
        <f aca="false">IF(ISBLANK(Values!E14),"","FALSE")</f>
        <v>FALSE</v>
      </c>
      <c r="FM15" s="1" t="str">
        <f aca="false">IF(ISBLANK(Values!E14),"","1")</f>
        <v>1</v>
      </c>
      <c r="FO15" s="28" t="n">
        <f aca="false">IF(ISBLANK(Values!E14),"",IF(Values!J14, Values!$B$4, Values!$B$5))</f>
        <v>28.99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E470 - NL</v>
      </c>
      <c r="C16" s="32" t="str">
        <f aca="false">IF(ISBLANK(Values!E15),"","TellusRem")</f>
        <v>TellusRem</v>
      </c>
      <c r="D16" s="30" t="n">
        <f aca="false">IF(ISBLANK(Values!E15),"",Values!E15)</f>
        <v>5714401475125</v>
      </c>
      <c r="E16" s="31" t="str">
        <f aca="false">IF(ISBLANK(Values!E15),"","EAN")</f>
        <v>EAN</v>
      </c>
      <c r="F16" s="28" t="str">
        <f aca="false">IF(ISBLANK(Values!E15),"",IF(Values!J15, SUBSTITUTE(Values!$B$1, "{language}", Values!H15) &amp; " " &amp;Values!$B$3, SUBSTITUTE(Values!$B$2, "{language}", Values!$H15) &amp; " " &amp;Values!$B$3))</f>
        <v>vervangend Nederlands toetsenbord zonder achtergrondverlichting voor Lenovo Thinkpad E470 E470c E475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E470 - NL</v>
      </c>
      <c r="K16" s="28" t="n">
        <f aca="false">IF(ISBLANK(Values!E15),"",IF(Values!J15, Values!$B$4, Values!$B$5))</f>
        <v>28.99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Parent Lenovo E470</v>
      </c>
      <c r="Y16" s="39" t="str">
        <f aca="false">IF(ISBLANK(Values!E15),"","Size-Color")</f>
        <v>Size-Color</v>
      </c>
      <c r="Z16" s="32" t="str">
        <f aca="false">IF(ISBLANK(Values!E15),"","variation")</f>
        <v>variation</v>
      </c>
      <c r="AA16" s="36" t="str">
        <f aca="false">IF(ISBLANK(Values!E15),"",Values!$B$20)</f>
        <v>Update</v>
      </c>
      <c r="AB16" s="1"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Nederlands zonder achtergrondverlichting.</v>
      </c>
      <c r="AM16" s="1" t="str">
        <f aca="false">SUBSTITUTE(IF(ISBLANK(Values!E15),"",Values!$B$27), "{model}", Values!$B$3)</f>
        <v>👉 COMPATIBEL MET - Lenovo E470 E470c E475. Controleer de afbeelding en beschrijving zorgvuldig voordat u een toetsenbord koopt. Dit zorgt ervoor dat u het juiste laptoptoetsenbord voor uw computer krijgt. Super eenvoudige installatie. </v>
      </c>
      <c r="AT16" s="28" t="str">
        <f aca="false">IF(ISBLANK(Values!E15),"",Values!H15)</f>
        <v>Nederlands</v>
      </c>
      <c r="AV16" s="1" t="str">
        <f aca="false">IF(ISBLANK(Values!E15),"",IF(Values!J15,"Backlit", "Non-Backlit"))</f>
        <v>Non-Backlit</v>
      </c>
      <c r="AW16" s="0"/>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1" t="str">
        <f aca="false">IF(ISBLANK(Values!E15),"",Values!$B$7)</f>
        <v>41</v>
      </c>
      <c r="CQ16" s="1" t="str">
        <f aca="false">IF(ISBLANK(Values!E15),"",Values!$B$8)</f>
        <v>17</v>
      </c>
      <c r="CR16" s="1"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0" t="str">
        <f aca="false">IF(ISBLANK(Values!$E15), "", "not_applicable")</f>
        <v>not_applicable</v>
      </c>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1" t="str">
        <f aca="false">IF(ISBLANK(Values!E15),"","FALSE")</f>
        <v>FALSE</v>
      </c>
      <c r="FJ16" s="1" t="str">
        <f aca="false">IF(ISBLANK(Values!E15),"","FALSE")</f>
        <v>FALSE</v>
      </c>
      <c r="FM16" s="1" t="str">
        <f aca="false">IF(ISBLANK(Values!E15),"","1")</f>
        <v>1</v>
      </c>
      <c r="FO16" s="28" t="n">
        <f aca="false">IF(ISBLANK(Values!E15),"",IF(Values!J15, Values!$B$4, Values!$B$5))</f>
        <v>28.99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E470 - NO</v>
      </c>
      <c r="C17" s="32" t="str">
        <f aca="false">IF(ISBLANK(Values!E16),"","TellusRem")</f>
        <v>TellusRem</v>
      </c>
      <c r="D17" s="30" t="n">
        <f aca="false">IF(ISBLANK(Values!E16),"",Values!E16)</f>
        <v>5714401475132</v>
      </c>
      <c r="E17" s="31" t="str">
        <f aca="false">IF(ISBLANK(Values!E16),"","EAN")</f>
        <v>EAN</v>
      </c>
      <c r="F17" s="28" t="str">
        <f aca="false">IF(ISBLANK(Values!E16),"",IF(Values!J16, SUBSTITUTE(Values!$B$1, "{language}", Values!H16) &amp; " " &amp;Values!$B$3, SUBSTITUTE(Values!$B$2, "{language}", Values!$H16) &amp; " " &amp;Values!$B$3))</f>
        <v>vervangend Noors toetsenbord zonder achtergrondverlichting voor Lenovo Thinkpad E470 E470c E475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E470 - NO</v>
      </c>
      <c r="K17" s="28" t="n">
        <f aca="false">IF(ISBLANK(Values!E16),"",IF(Values!J16, Values!$B$4, Values!$B$5))</f>
        <v>28.99</v>
      </c>
      <c r="L17" s="40" t="n">
        <f aca="false">IF(ISBLANK(Values!E16),"",IF($CO17="DEFAULT", Values!$B$18, ""))</f>
        <v>5</v>
      </c>
      <c r="M17" s="28" t="str">
        <f aca="false">IF(ISBLANK(Values!E16),"",Values!$M16)</f>
        <v>https://raw.githubusercontent.com/PatrickVibild/TellusAmazonPictures/master/pictures/Lenovo/E470/NO/1.jpg</v>
      </c>
      <c r="N17" s="28" t="str">
        <f aca="false">IF(ISBLANK(Values!$F16),"",Values!N16)</f>
        <v>https://raw.githubusercontent.com/PatrickVibild/TellusAmazonPictures/master/pictures/Lenovo/E470/NO/2.jpg</v>
      </c>
      <c r="O17" s="28" t="str">
        <f aca="false">IF(ISBLANK(Values!$F16),"",Values!O16)</f>
        <v>https://raw.githubusercontent.com/PatrickVibild/TellusAmazonPictures/master/pictures/Lenovo/E470/NO/3.jpg</v>
      </c>
      <c r="P17" s="28" t="str">
        <f aca="false">IF(ISBLANK(Values!$F16),"",Values!P16)</f>
        <v>https://raw.githubusercontent.com/PatrickVibild/TellusAmazonPictures/master/pictures/Lenovo/E470/NO/4.jpg</v>
      </c>
      <c r="Q17" s="28" t="str">
        <f aca="false">IF(ISBLANK(Values!$F16),"",Values!Q16)</f>
        <v>https://raw.githubusercontent.com/PatrickVibild/TellusAmazonPictures/master/pictures/Lenovo/E470/NO/5.jpg</v>
      </c>
      <c r="R17" s="28" t="str">
        <f aca="false">IF(ISBLANK(Values!$F16),"",Values!R16)</f>
        <v>https://raw.githubusercontent.com/PatrickVibild/TellusAmazonPictures/master/pictures/Lenovo/E470/NO/6.jpg</v>
      </c>
      <c r="S17" s="28" t="str">
        <f aca="false">IF(ISBLANK(Values!$F16),"",Values!S16)</f>
        <v>https://raw.githubusercontent.com/PatrickVibild/TellusAmazonPictures/master/pictures/Lenovo/E470/NO/7.jpg</v>
      </c>
      <c r="T17" s="28" t="str">
        <f aca="false">IF(ISBLANK(Values!$F16),"",Values!T16)</f>
        <v>https://raw.githubusercontent.com/PatrickVibild/TellusAmazonPictures/master/pictures/Lenovo/E470/NO/8.jpg</v>
      </c>
      <c r="U17" s="28" t="str">
        <f aca="false">IF(ISBLANK(Values!$F16),"",Values!U16)</f>
        <v>https://raw.githubusercontent.com/PatrickVibild/TellusAmazonPictures/master/pictures/Lenovo/E470/NO/9.jpg</v>
      </c>
      <c r="W17" s="32" t="str">
        <f aca="false">IF(ISBLANK(Values!E16),"","Child")</f>
        <v>Child</v>
      </c>
      <c r="X17" s="32" t="str">
        <f aca="false">IF(ISBLANK(Values!E16),"",Values!$B$13)</f>
        <v>Parent Lenovo E470</v>
      </c>
      <c r="Y17" s="39" t="str">
        <f aca="false">IF(ISBLANK(Values!E16),"","Size-Color")</f>
        <v>Size-Color</v>
      </c>
      <c r="Z17" s="32" t="str">
        <f aca="false">IF(ISBLANK(Values!E16),"","variation")</f>
        <v>variation</v>
      </c>
      <c r="AA17" s="36" t="str">
        <f aca="false">IF(ISBLANK(Values!E16),"",Values!$B$20)</f>
        <v>Update</v>
      </c>
      <c r="AB17" s="1"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Noors zonder achtergrondverlichting.</v>
      </c>
      <c r="AM17" s="1" t="str">
        <f aca="false">SUBSTITUTE(IF(ISBLANK(Values!E16),"",Values!$B$27), "{model}", Values!$B$3)</f>
        <v>👉 COMPATIBEL MET - Lenovo E470 E470c E475. Controleer de afbeelding en beschrijving zorgvuldig voordat u een toetsenbord koopt. Dit zorgt ervoor dat u het juiste laptoptoetsenbord voor uw computer krijgt. Super eenvoudige installatie. </v>
      </c>
      <c r="AT17" s="28" t="str">
        <f aca="false">IF(ISBLANK(Values!E16),"",Values!H16)</f>
        <v>Noors</v>
      </c>
      <c r="AV17" s="1" t="str">
        <f aca="false">IF(ISBLANK(Values!E16),"",IF(Values!J16,"Backlit", "Non-Backlit"))</f>
        <v>Non-Backlit</v>
      </c>
      <c r="AW17" s="0"/>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1" t="str">
        <f aca="false">IF(ISBLANK(Values!E16),"",Values!$B$7)</f>
        <v>41</v>
      </c>
      <c r="CQ17" s="1" t="str">
        <f aca="false">IF(ISBLANK(Values!E16),"",Values!$B$8)</f>
        <v>17</v>
      </c>
      <c r="CR17" s="1"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0" t="str">
        <f aca="false">IF(ISBLANK(Values!$E16), "", "not_applicable")</f>
        <v>not_applicable</v>
      </c>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1" t="str">
        <f aca="false">IF(ISBLANK(Values!E16),"","FALSE")</f>
        <v>FALSE</v>
      </c>
      <c r="FJ17" s="1" t="str">
        <f aca="false">IF(ISBLANK(Values!E16),"","FALSE")</f>
        <v>FALSE</v>
      </c>
      <c r="FM17" s="1" t="str">
        <f aca="false">IF(ISBLANK(Values!E16),"","1")</f>
        <v>1</v>
      </c>
      <c r="FO17" s="28" t="n">
        <f aca="false">IF(ISBLANK(Values!E16),"",IF(Values!J16, Values!$B$4, Values!$B$5))</f>
        <v>28.99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E470 - PL</v>
      </c>
      <c r="C18" s="32" t="str">
        <f aca="false">IF(ISBLANK(Values!E17),"","TellusRem")</f>
        <v>TellusRem</v>
      </c>
      <c r="D18" s="30" t="n">
        <f aca="false">IF(ISBLANK(Values!E17),"",Values!E17)</f>
        <v>5714401475149</v>
      </c>
      <c r="E18" s="31" t="str">
        <f aca="false">IF(ISBLANK(Values!E17),"","EAN")</f>
        <v>EAN</v>
      </c>
      <c r="F18" s="28" t="str">
        <f aca="false">IF(ISBLANK(Values!E17),"",IF(Values!J17, SUBSTITUTE(Values!$B$1, "{language}", Values!H17) &amp; " " &amp;Values!$B$3, SUBSTITUTE(Values!$B$2, "{language}", Values!$H17) &amp; " " &amp;Values!$B$3))</f>
        <v>vervangend Pools toetsenbord zonder achtergrondverlichting voor Lenovo Thinkpad E470 E470c E475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E470 - PL</v>
      </c>
      <c r="K18" s="28" t="n">
        <f aca="false">IF(ISBLANK(Values!E17),"",IF(Values!J17, Values!$B$4, Values!$B$5))</f>
        <v>28.99</v>
      </c>
      <c r="L18" s="40" t="n">
        <f aca="false">IF(ISBLANK(Values!E17),"",IF($CO18="DEFAULT", Values!$B$18, ""))</f>
        <v>5</v>
      </c>
      <c r="M18" s="28" t="str">
        <f aca="false">IF(ISBLANK(Values!E17),"",Values!$M17)</f>
        <v>https://download.lenovo.com/Images/Parts/01AX101/01AX101_A.jpg</v>
      </c>
      <c r="N18" s="28" t="str">
        <f aca="false">IF(ISBLANK(Values!$F17),"",Values!N17)</f>
        <v>https://download.lenovo.com/Images/Parts/01AX101/01AX101_B.jpg</v>
      </c>
      <c r="O18" s="28" t="str">
        <f aca="false">IF(ISBLANK(Values!$F17),"",Values!O17)</f>
        <v>https://download.lenovo.com/Images/Parts/01AX101/01AX101_details.jpg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Parent Lenovo E470</v>
      </c>
      <c r="Y18" s="39" t="str">
        <f aca="false">IF(ISBLANK(Values!E17),"","Size-Color")</f>
        <v>Size-Color</v>
      </c>
      <c r="Z18" s="32" t="str">
        <f aca="false">IF(ISBLANK(Values!E17),"","variation")</f>
        <v>variation</v>
      </c>
      <c r="AA18" s="36" t="str">
        <f aca="false">IF(ISBLANK(Values!E17),"",Values!$B$20)</f>
        <v>Update</v>
      </c>
      <c r="AB18" s="1"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Pools zonder achtergrondverlichting.</v>
      </c>
      <c r="AM18" s="1" t="str">
        <f aca="false">SUBSTITUTE(IF(ISBLANK(Values!E17),"",Values!$B$27), "{model}", Values!$B$3)</f>
        <v>👉 COMPATIBEL MET - Lenovo E470 E470c E475. Controleer de afbeelding en beschrijving zorgvuldig voordat u een toetsenbord koopt. Dit zorgt ervoor dat u het juiste laptoptoetsenbord voor uw computer krijgt. Super eenvoudige installatie. </v>
      </c>
      <c r="AT18" s="28" t="str">
        <f aca="false">IF(ISBLANK(Values!E17),"",Values!H17)</f>
        <v>Pools</v>
      </c>
      <c r="AV18" s="1" t="str">
        <f aca="false">IF(ISBLANK(Values!E17),"",IF(Values!J17,"Backlit", "Non-Backlit"))</f>
        <v>Non-Backlit</v>
      </c>
      <c r="AW18" s="0"/>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1" t="str">
        <f aca="false">IF(ISBLANK(Values!E17),"",Values!$B$7)</f>
        <v>41</v>
      </c>
      <c r="CQ18" s="1" t="str">
        <f aca="false">IF(ISBLANK(Values!E17),"",Values!$B$8)</f>
        <v>17</v>
      </c>
      <c r="CR18" s="1"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0" t="str">
        <f aca="false">IF(ISBLANK(Values!$E17), "", "not_applicable")</f>
        <v>not_applicable</v>
      </c>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1" t="str">
        <f aca="false">IF(ISBLANK(Values!E17),"","FALSE")</f>
        <v>FALSE</v>
      </c>
      <c r="FJ18" s="1" t="str">
        <f aca="false">IF(ISBLANK(Values!E17),"","FALSE")</f>
        <v>FALSE</v>
      </c>
      <c r="FM18" s="1" t="str">
        <f aca="false">IF(ISBLANK(Values!E17),"","1")</f>
        <v>1</v>
      </c>
      <c r="FO18" s="28" t="n">
        <f aca="false">IF(ISBLANK(Values!E17),"",IF(Values!J17, Values!$B$4, Values!$B$5))</f>
        <v>28.99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E470 - PT</v>
      </c>
      <c r="C19" s="32" t="str">
        <f aca="false">IF(ISBLANK(Values!E18),"","TellusRem")</f>
        <v>TellusRem</v>
      </c>
      <c r="D19" s="30" t="n">
        <f aca="false">IF(ISBLANK(Values!E18),"",Values!E18)</f>
        <v>5714401475156</v>
      </c>
      <c r="E19" s="31" t="str">
        <f aca="false">IF(ISBLANK(Values!E18),"","EAN")</f>
        <v>EAN</v>
      </c>
      <c r="F19" s="28" t="str">
        <f aca="false">IF(ISBLANK(Values!E18),"",IF(Values!J18, SUBSTITUTE(Values!$B$1, "{language}", Values!H18) &amp; " " &amp;Values!$B$3, SUBSTITUTE(Values!$B$2, "{language}", Values!$H18) &amp; " " &amp;Values!$B$3))</f>
        <v>vervangend Portugees toetsenbord zonder achtergrondverlichting voor Lenovo Thinkpad E470 E470c E475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E470 - PT</v>
      </c>
      <c r="K19" s="28" t="n">
        <f aca="false">IF(ISBLANK(Values!E18),"",IF(Values!J18, Values!$B$4, Values!$B$5))</f>
        <v>28.99</v>
      </c>
      <c r="L19" s="40" t="n">
        <f aca="false">IF(ISBLANK(Values!E18),"",IF($CO19="DEFAULT", Values!$B$18, ""))</f>
        <v>5</v>
      </c>
      <c r="M19" s="28" t="str">
        <f aca="false">IF(ISBLANK(Values!E18),"",Values!$M18)</f>
        <v>https://download.lenovo.com/Images/Parts/01AX102/01AX102_A.jpg</v>
      </c>
      <c r="N19" s="28" t="str">
        <f aca="false">IF(ISBLANK(Values!$F18),"",Values!N18)</f>
        <v>https://download.lenovo.com/Images/Parts/01AX102/01AX102_B.jpg</v>
      </c>
      <c r="O19" s="28" t="str">
        <f aca="false">IF(ISBLANK(Values!$F18),"",Values!O18)</f>
        <v>https://download.lenovo.com/Images/Parts/01AX102/01AX102_details.jpg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Parent Lenovo E470</v>
      </c>
      <c r="Y19" s="39" t="str">
        <f aca="false">IF(ISBLANK(Values!E18),"","Size-Color")</f>
        <v>Size-Color</v>
      </c>
      <c r="Z19" s="32" t="str">
        <f aca="false">IF(ISBLANK(Values!E18),"","variation")</f>
        <v>variation</v>
      </c>
      <c r="AA19" s="36" t="str">
        <f aca="false">IF(ISBLANK(Values!E18),"",Values!$B$20)</f>
        <v>Update</v>
      </c>
      <c r="AB19" s="1"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Portugees zonder achtergrondverlichting.</v>
      </c>
      <c r="AM19" s="1" t="str">
        <f aca="false">SUBSTITUTE(IF(ISBLANK(Values!E18),"",Values!$B$27), "{model}", Values!$B$3)</f>
        <v>👉 COMPATIBEL MET - Lenovo E470 E470c E475. Controleer de afbeelding en beschrijving zorgvuldig voordat u een toetsenbord koopt. Dit zorgt ervoor dat u het juiste laptoptoetsenbord voor uw computer krijgt. Super eenvoudige installatie. </v>
      </c>
      <c r="AT19" s="28" t="str">
        <f aca="false">IF(ISBLANK(Values!E18),"",Values!H18)</f>
        <v>Portugees</v>
      </c>
      <c r="AV19" s="1" t="str">
        <f aca="false">IF(ISBLANK(Values!E18),"",IF(Values!J18,"Backlit", "Non-Backlit"))</f>
        <v>Non-Backlit</v>
      </c>
      <c r="AW19" s="0"/>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1" t="str">
        <f aca="false">IF(ISBLANK(Values!E18),"",Values!$B$7)</f>
        <v>41</v>
      </c>
      <c r="CQ19" s="1" t="str">
        <f aca="false">IF(ISBLANK(Values!E18),"",Values!$B$8)</f>
        <v>17</v>
      </c>
      <c r="CR19" s="1"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0" t="str">
        <f aca="false">IF(ISBLANK(Values!$E18), "", "not_applicable")</f>
        <v>not_applicable</v>
      </c>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1" t="str">
        <f aca="false">IF(ISBLANK(Values!E18),"","FALSE")</f>
        <v>FALSE</v>
      </c>
      <c r="FJ19" s="1" t="str">
        <f aca="false">IF(ISBLANK(Values!E18),"","FALSE")</f>
        <v>FALSE</v>
      </c>
      <c r="FM19" s="1" t="str">
        <f aca="false">IF(ISBLANK(Values!E18),"","1")</f>
        <v>1</v>
      </c>
      <c r="FO19" s="28" t="n">
        <f aca="false">IF(ISBLANK(Values!E18),"",IF(Values!J18, Values!$B$4, Values!$B$5))</f>
        <v>28.99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E470 - SE/FI</v>
      </c>
      <c r="C20" s="32" t="str">
        <f aca="false">IF(ISBLANK(Values!E19),"","TellusRem")</f>
        <v>TellusRem</v>
      </c>
      <c r="D20" s="30" t="n">
        <f aca="false">IF(ISBLANK(Values!E19),"",Values!E19)</f>
        <v>5714401475163</v>
      </c>
      <c r="E20" s="31" t="str">
        <f aca="false">IF(ISBLANK(Values!E19),"","EAN")</f>
        <v>EAN</v>
      </c>
      <c r="F20" s="28" t="str">
        <f aca="false">IF(ISBLANK(Values!E19),"",IF(Values!J19, SUBSTITUTE(Values!$B$1, "{language}", Values!H19) &amp; " " &amp;Values!$B$3, SUBSTITUTE(Values!$B$2, "{language}", Values!$H19) &amp; " " &amp;Values!$B$3))</f>
        <v>vervangend Zweeds – Finsh toetsenbord zonder achtergrondverlichting voor Lenovo Thinkpad E470 E470c E475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E470 - SE/FI</v>
      </c>
      <c r="K20" s="28" t="n">
        <f aca="false">IF(ISBLANK(Values!E19),"",IF(Values!J19, Values!$B$4, Values!$B$5))</f>
        <v>28.99</v>
      </c>
      <c r="L20" s="40" t="n">
        <f aca="false">IF(ISBLANK(Values!E19),"",IF($CO20="DEFAULT", Values!$B$18, ""))</f>
        <v>5</v>
      </c>
      <c r="M20" s="28" t="str">
        <f aca="false">IF(ISBLANK(Values!E19),"",Values!$M19)</f>
        <v>https://download.lenovo.com/Images/Parts/01AX106/01AX106_A.jpg</v>
      </c>
      <c r="N20" s="28" t="str">
        <f aca="false">IF(ISBLANK(Values!$F19),"",Values!N19)</f>
        <v>https://download.lenovo.com/Images/Parts/01AX106/01AX106_B.jpg</v>
      </c>
      <c r="O20" s="28" t="str">
        <f aca="false">IF(ISBLANK(Values!$F19),"",Values!O19)</f>
        <v>https://download.lenovo.com/Images/Parts/01AX106/01AX106_details.jpg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Parent Lenovo E470</v>
      </c>
      <c r="Y20" s="39" t="str">
        <f aca="false">IF(ISBLANK(Values!E19),"","Size-Color")</f>
        <v>Size-Color</v>
      </c>
      <c r="Z20" s="32" t="str">
        <f aca="false">IF(ISBLANK(Values!E19),"","variation")</f>
        <v>variation</v>
      </c>
      <c r="AA20" s="36" t="str">
        <f aca="false">IF(ISBLANK(Values!E19),"",Values!$B$20)</f>
        <v>Update</v>
      </c>
      <c r="AB20" s="1"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Zweeds – Finsh zonder achtergrondverlichting.</v>
      </c>
      <c r="AM20" s="1" t="str">
        <f aca="false">SUBSTITUTE(IF(ISBLANK(Values!E19),"",Values!$B$27), "{model}", Values!$B$3)</f>
        <v>👉 COMPATIBEL MET - Lenovo E470 E470c E475. Controleer de afbeelding en beschrijving zorgvuldig voordat u een toetsenbord koopt. Dit zorgt ervoor dat u het juiste laptoptoetsenbord voor uw computer krijgt. Super eenvoudige installatie. </v>
      </c>
      <c r="AT20" s="28" t="str">
        <f aca="false">IF(ISBLANK(Values!E19),"",Values!H19)</f>
        <v>Zweeds – Finsh</v>
      </c>
      <c r="AV20" s="1" t="str">
        <f aca="false">IF(ISBLANK(Values!E19),"",IF(Values!J19,"Backlit", "Non-Backlit"))</f>
        <v>Non-Backlit</v>
      </c>
      <c r="AW20" s="0"/>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1" t="str">
        <f aca="false">IF(ISBLANK(Values!E19),"",Values!$B$7)</f>
        <v>41</v>
      </c>
      <c r="CQ20" s="1" t="str">
        <f aca="false">IF(ISBLANK(Values!E19),"",Values!$B$8)</f>
        <v>17</v>
      </c>
      <c r="CR20" s="1"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0" t="str">
        <f aca="false">IF(ISBLANK(Values!$E19), "", "not_applicable")</f>
        <v>not_applicable</v>
      </c>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1" t="str">
        <f aca="false">IF(ISBLANK(Values!E19),"","FALSE")</f>
        <v>FALSE</v>
      </c>
      <c r="FJ20" s="1" t="str">
        <f aca="false">IF(ISBLANK(Values!E19),"","FALSE")</f>
        <v>FALSE</v>
      </c>
      <c r="FM20" s="1" t="str">
        <f aca="false">IF(ISBLANK(Values!E19),"","1")</f>
        <v>1</v>
      </c>
      <c r="FO20" s="28" t="n">
        <f aca="false">IF(ISBLANK(Values!E19),"",IF(Values!J19, Values!$B$4, Values!$B$5))</f>
        <v>28.99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E470 - CH</v>
      </c>
      <c r="C21" s="32" t="str">
        <f aca="false">IF(ISBLANK(Values!E20),"","TellusRem")</f>
        <v>TellusRem</v>
      </c>
      <c r="D21" s="30" t="n">
        <f aca="false">IF(ISBLANK(Values!E20),"",Values!E20)</f>
        <v>5714401475170</v>
      </c>
      <c r="E21" s="31" t="str">
        <f aca="false">IF(ISBLANK(Values!E20),"","EAN")</f>
        <v>EAN</v>
      </c>
      <c r="F21" s="28" t="str">
        <f aca="false">IF(ISBLANK(Values!E20),"",IF(Values!J20, SUBSTITUTE(Values!$B$1, "{language}", Values!H20) &amp; " " &amp;Values!$B$3, SUBSTITUTE(Values!$B$2, "{language}", Values!$H20) &amp; " " &amp;Values!$B$3))</f>
        <v>vervangend Zwitsers toetsenbord zonder achtergrondverlichting voor Lenovo Thinkpad E470 E470c E475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E470 - CH</v>
      </c>
      <c r="K21" s="28" t="n">
        <f aca="false">IF(ISBLANK(Values!E20),"",IF(Values!J20, Values!$B$4, Values!$B$5))</f>
        <v>28.99</v>
      </c>
      <c r="L21" s="40" t="n">
        <f aca="false">IF(ISBLANK(Values!E20),"",IF($CO21="DEFAULT", Values!$B$18, ""))</f>
        <v>5</v>
      </c>
      <c r="M21" s="28" t="str">
        <f aca="false">IF(ISBLANK(Values!E20),"",Values!$M20)</f>
        <v>https://download.lenovo.com/Images/Parts/01AX027/01AX027_A.jpg</v>
      </c>
      <c r="N21" s="28" t="str">
        <f aca="false">IF(ISBLANK(Values!$F20),"",Values!N20)</f>
        <v>https://download.lenovo.com/Images/Parts/01AX027/01AX027_B.jpg</v>
      </c>
      <c r="O21" s="28" t="str">
        <f aca="false">IF(ISBLANK(Values!$F20),"",Values!O20)</f>
        <v>https://download.lenovo.com/Images/Parts/01AX027/01AX027_details.jpg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Parent Lenovo E470</v>
      </c>
      <c r="Y21" s="39" t="str">
        <f aca="false">IF(ISBLANK(Values!E20),"","Size-Color")</f>
        <v>Size-Color</v>
      </c>
      <c r="Z21" s="32" t="str">
        <f aca="false">IF(ISBLANK(Values!E20),"","variation")</f>
        <v>variation</v>
      </c>
      <c r="AA21" s="36" t="str">
        <f aca="false">IF(ISBLANK(Values!E20),"",Values!$B$20)</f>
        <v>Update</v>
      </c>
      <c r="AB21" s="1"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Zwitsers zonder achtergrondverlichting.</v>
      </c>
      <c r="AM21" s="1" t="str">
        <f aca="false">SUBSTITUTE(IF(ISBLANK(Values!E20),"",Values!$B$27), "{model}", Values!$B$3)</f>
        <v>👉 COMPATIBEL MET - Lenovo E470 E470c E475. Controleer de afbeelding en beschrijving zorgvuldig voordat u een toetsenbord koopt. Dit zorgt ervoor dat u het juiste laptoptoetsenbord voor uw computer krijgt. Super eenvoudige installatie. </v>
      </c>
      <c r="AT21" s="28" t="str">
        <f aca="false">IF(ISBLANK(Values!E20),"",Values!H20)</f>
        <v>Zwitsers</v>
      </c>
      <c r="AV21" s="1" t="str">
        <f aca="false">IF(ISBLANK(Values!E20),"",IF(Values!J20,"Backlit", "Non-Backlit"))</f>
        <v>Non-Backlit</v>
      </c>
      <c r="AW21" s="0"/>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1" t="str">
        <f aca="false">IF(ISBLANK(Values!E20),"",Values!$B$7)</f>
        <v>41</v>
      </c>
      <c r="CQ21" s="1" t="str">
        <f aca="false">IF(ISBLANK(Values!E20),"",Values!$B$8)</f>
        <v>17</v>
      </c>
      <c r="CR21" s="1"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0" t="str">
        <f aca="false">IF(ISBLANK(Values!$E20), "", "not_applicable")</f>
        <v>not_applicable</v>
      </c>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1" t="str">
        <f aca="false">IF(ISBLANK(Values!E20),"","FALSE")</f>
        <v>FALSE</v>
      </c>
      <c r="FJ21" s="1" t="str">
        <f aca="false">IF(ISBLANK(Values!E20),"","FALSE")</f>
        <v>FALSE</v>
      </c>
      <c r="FM21" s="1" t="str">
        <f aca="false">IF(ISBLANK(Values!E20),"","1")</f>
        <v>1</v>
      </c>
      <c r="FO21" s="28" t="n">
        <f aca="false">IF(ISBLANK(Values!E20),"",IF(Values!J20, Values!$B$4, Values!$B$5))</f>
        <v>28.99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E470 - US INT</v>
      </c>
      <c r="C22" s="32" t="str">
        <f aca="false">IF(ISBLANK(Values!E21),"","TellusRem")</f>
        <v>TellusRem</v>
      </c>
      <c r="D22" s="30" t="n">
        <f aca="false">IF(ISBLANK(Values!E21),"",Values!E21)</f>
        <v>5714401475187</v>
      </c>
      <c r="E22" s="31" t="str">
        <f aca="false">IF(ISBLANK(Values!E21),"","EAN")</f>
        <v>EAN</v>
      </c>
      <c r="F22" s="28" t="str">
        <f aca="false">IF(ISBLANK(Values!E21),"",IF(Values!J21, SUBSTITUTE(Values!$B$1, "{language}", Values!H21) &amp; " " &amp;Values!$B$3, SUBSTITUTE(Values!$B$2, "{language}", Values!$H21) &amp; " " &amp;Values!$B$3))</f>
        <v>vervangend US Internationaal toetsenbord zonder achtergrondverlichting voor Lenovo Thinkpad E470 E470c E475</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E470 - US INT</v>
      </c>
      <c r="K22" s="28" t="n">
        <f aca="false">IF(ISBLANK(Values!E21),"",IF(Values!J21, Values!$B$4, Values!$B$5))</f>
        <v>28.99</v>
      </c>
      <c r="L22" s="40" t="n">
        <f aca="false">IF(ISBLANK(Values!E21),"",IF($CO22="DEFAULT", Values!$B$18, ""))</f>
        <v>5</v>
      </c>
      <c r="M22" s="28" t="str">
        <f aca="false">IF(ISBLANK(Values!E21),"",Values!$M21)</f>
        <v>https://raw.githubusercontent.com/PatrickVibild/TellusAmazonPictures/master/pictures/Lenovo/E470/USI/1.jpg</v>
      </c>
      <c r="N22" s="28" t="str">
        <f aca="false">IF(ISBLANK(Values!$F21),"",Values!N21)</f>
        <v>https://raw.githubusercontent.com/PatrickVibild/TellusAmazonPictures/master/pictures/Lenovo/E470/USI/2.jpg</v>
      </c>
      <c r="O22" s="28" t="str">
        <f aca="false">IF(ISBLANK(Values!$F21),"",Values!O21)</f>
        <v>https://raw.githubusercontent.com/PatrickVibild/TellusAmazonPictures/master/pictures/Lenovo/E470/USI/3.jpg</v>
      </c>
      <c r="P22" s="28" t="str">
        <f aca="false">IF(ISBLANK(Values!$F21),"",Values!P21)</f>
        <v>https://raw.githubusercontent.com/PatrickVibild/TellusAmazonPictures/master/pictures/Lenovo/E470/USI/4.jpg</v>
      </c>
      <c r="Q22" s="28" t="str">
        <f aca="false">IF(ISBLANK(Values!$F21),"",Values!Q21)</f>
        <v>https://raw.githubusercontent.com/PatrickVibild/TellusAmazonPictures/master/pictures/Lenovo/E470/USI/5.jpg</v>
      </c>
      <c r="R22" s="28" t="str">
        <f aca="false">IF(ISBLANK(Values!$F21),"",Values!R21)</f>
        <v>https://raw.githubusercontent.com/PatrickVibild/TellusAmazonPictures/master/pictures/Lenovo/E470/USI/6.jpg</v>
      </c>
      <c r="S22" s="28" t="str">
        <f aca="false">IF(ISBLANK(Values!$F21),"",Values!S21)</f>
        <v>https://raw.githubusercontent.com/PatrickVibild/TellusAmazonPictures/master/pictures/Lenovo/E470/USI/7.jpg</v>
      </c>
      <c r="T22" s="28" t="str">
        <f aca="false">IF(ISBLANK(Values!$F21),"",Values!T21)</f>
        <v>https://raw.githubusercontent.com/PatrickVibild/TellusAmazonPictures/master/pictures/Lenovo/E470/USI/8.jpg</v>
      </c>
      <c r="U22" s="28" t="str">
        <f aca="false">IF(ISBLANK(Values!$F21),"",Values!U21)</f>
        <v>https://raw.githubusercontent.com/PatrickVibild/TellusAmazonPictures/master/pictures/Lenovo/E470/USI/9.jpg</v>
      </c>
      <c r="W22" s="32" t="str">
        <f aca="false">IF(ISBLANK(Values!E21),"","Child")</f>
        <v>Child</v>
      </c>
      <c r="X22" s="32" t="str">
        <f aca="false">IF(ISBLANK(Values!E21),"",Values!$B$13)</f>
        <v>Parent Lenovo E470</v>
      </c>
      <c r="Y22" s="39" t="str">
        <f aca="false">IF(ISBLANK(Values!E21),"","Size-Color")</f>
        <v>Size-Color</v>
      </c>
      <c r="Z22" s="32" t="str">
        <f aca="false">IF(ISBLANK(Values!E21),"","variation")</f>
        <v>variation</v>
      </c>
      <c r="AA22" s="36" t="str">
        <f aca="false">IF(ISBLANK(Values!E21),"",Values!$B$20)</f>
        <v>Update</v>
      </c>
      <c r="AB22" s="1"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with € symbol US Internationaal zonder achtergrondverlichting.</v>
      </c>
      <c r="AM22" s="1" t="str">
        <f aca="false">SUBSTITUTE(IF(ISBLANK(Values!E21),"",Values!$B$27), "{model}", Values!$B$3)</f>
        <v>👉 COMPATIBEL MET - Lenovo E470 E470c E475. Controleer de afbeelding en beschrijving zorgvuldig voordat u een toetsenbord koopt. Dit zorgt ervoor dat u het juiste laptoptoetsenbord voor uw computer krijgt. Super eenvoudige installatie. </v>
      </c>
      <c r="AT22" s="28" t="str">
        <f aca="false">IF(ISBLANK(Values!E21),"",Values!H21)</f>
        <v>US Internationaal</v>
      </c>
      <c r="AV22" s="1" t="str">
        <f aca="false">IF(ISBLANK(Values!E21),"",IF(Values!J21,"Backlit", "Non-Backlit"))</f>
        <v>Non-Backlit</v>
      </c>
      <c r="AW22" s="0"/>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1" t="str">
        <f aca="false">IF(ISBLANK(Values!E21),"",Values!$B$7)</f>
        <v>41</v>
      </c>
      <c r="CQ22" s="1" t="str">
        <f aca="false">IF(ISBLANK(Values!E21),"",Values!$B$8)</f>
        <v>17</v>
      </c>
      <c r="CR22" s="1"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0" t="str">
        <f aca="false">IF(ISBLANK(Values!$E21), "", "not_applicable")</f>
        <v>not_applicable</v>
      </c>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1" t="str">
        <f aca="false">IF(ISBLANK(Values!E21),"","FALSE")</f>
        <v>FALSE</v>
      </c>
      <c r="FJ22" s="1" t="str">
        <f aca="false">IF(ISBLANK(Values!E21),"","FALSE")</f>
        <v>FALSE</v>
      </c>
      <c r="FM22" s="1" t="str">
        <f aca="false">IF(ISBLANK(Values!E21),"","1")</f>
        <v>1</v>
      </c>
      <c r="FO22" s="28" t="n">
        <f aca="false">IF(ISBLANK(Values!E21),"",IF(Values!J21, Values!$B$4, Values!$B$5))</f>
        <v>28.99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8" t="str">
        <f aca="false">IF(ISBLANK(Values!E22),"",Values!F22)</f>
        <v>Lenovo E470 - RUS</v>
      </c>
      <c r="C23" s="32" t="str">
        <f aca="false">IF(ISBLANK(Values!E22),"","TellusRem")</f>
        <v>TellusRem</v>
      </c>
      <c r="D23" s="30" t="n">
        <f aca="false">IF(ISBLANK(Values!E22),"",Values!E22)</f>
        <v>5714401475194</v>
      </c>
      <c r="E23" s="31" t="str">
        <f aca="false">IF(ISBLANK(Values!E22),"","EAN")</f>
        <v>EAN</v>
      </c>
      <c r="F23" s="28" t="str">
        <f aca="false">IF(ISBLANK(Values!E22),"",IF(Values!J22, SUBSTITUTE(Values!$B$1, "{language}", Values!H22) &amp; " " &amp;Values!$B$3, SUBSTITUTE(Values!$B$2, "{language}", Values!$H22) &amp; " " &amp;Values!$B$3))</f>
        <v>vervangend Russisch toetsenbord zonder achtergrondverlichting voor Lenovo Thinkpad E470 E470c E475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E470 - RUS</v>
      </c>
      <c r="K23" s="28" t="n">
        <f aca="false">IF(ISBLANK(Values!E22),"",IF(Values!J22, Values!$B$4, Values!$B$5))</f>
        <v>28.99</v>
      </c>
      <c r="L23" s="40" t="n">
        <f aca="false">IF(ISBLANK(Values!E22),"",IF($CO23="DEFAULT", Values!$B$18, ""))</f>
        <v>5</v>
      </c>
      <c r="M23" s="28" t="str">
        <f aca="false">IF(ISBLANK(Values!E22),"",Values!$M22)</f>
        <v>https://download.lenovo.com/Images/Parts/01AX103/01AX103_A.jpg</v>
      </c>
      <c r="N23" s="28" t="str">
        <f aca="false">IF(ISBLANK(Values!$F22),"",Values!N22)</f>
        <v>https://download.lenovo.com/Images/Parts/01AX103/01AX103_B.jpg</v>
      </c>
      <c r="O23" s="28" t="str">
        <f aca="false">IF(ISBLANK(Values!$F22),"",Values!O22)</f>
        <v>https://download.lenovo.com/Images/Parts/01AX103/01AX103_details.jpg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Parent Lenovo E470</v>
      </c>
      <c r="Y23" s="39" t="str">
        <f aca="false">IF(ISBLANK(Values!E22),"","Size-Color")</f>
        <v>Size-Color</v>
      </c>
      <c r="Z23" s="32" t="str">
        <f aca="false">IF(ISBLANK(Values!E22),"","variation")</f>
        <v>variation</v>
      </c>
      <c r="AA23" s="36" t="str">
        <f aca="false">IF(ISBLANK(Values!E22),"",Values!$B$20)</f>
        <v>Update</v>
      </c>
      <c r="AB23" s="1"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Russisch zonder achtergrondverlichting.</v>
      </c>
      <c r="AM23" s="1" t="str">
        <f aca="false">SUBSTITUTE(IF(ISBLANK(Values!E22),"",Values!$B$27), "{model}", Values!$B$3)</f>
        <v>👉 COMPATIBEL MET - Lenovo E470 E470c E475.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Russisch</v>
      </c>
      <c r="AU23" s="1"/>
      <c r="AV23" s="1" t="str">
        <f aca="false">IF(ISBLANK(Values!E22),"",IF(Values!J22,"Backlit", "Non-Backlit"))</f>
        <v>Non-Backlit</v>
      </c>
      <c r="AW23" s="0"/>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1" t="str">
        <f aca="false">IF(ISBLANK(Values!E22),"",Values!$B$7)</f>
        <v>41</v>
      </c>
      <c r="CQ23" s="1" t="str">
        <f aca="false">IF(ISBLANK(Values!E22),"",Values!$B$8)</f>
        <v>17</v>
      </c>
      <c r="CR23" s="1"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0" t="str">
        <f aca="false">IF(ISBLANK(Values!$E22), "", "not_applicable")</f>
        <v>not_applicable</v>
      </c>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1" t="str">
        <f aca="false">IF(ISBLANK(Values!E22),"","FALSE")</f>
        <v>FALSE</v>
      </c>
      <c r="FJ23" s="1" t="str">
        <f aca="false">IF(ISBLANK(Values!E22),"","FALSE")</f>
        <v>FALSE</v>
      </c>
      <c r="FK23" s="1"/>
      <c r="FL23" s="1"/>
      <c r="FM23" s="1" t="str">
        <f aca="false">IF(ISBLANK(Values!E22),"","1")</f>
        <v>1</v>
      </c>
      <c r="FN23" s="1"/>
      <c r="FO23" s="28" t="n">
        <f aca="false">IF(ISBLANK(Values!E22),"",IF(Values!J22, Values!$B$4, Values!$B$5))</f>
        <v>28.99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8" t="str">
        <f aca="false">IF(ISBLANK(Values!E23),"",Values!F23)</f>
        <v>Lenovo E470 - US</v>
      </c>
      <c r="C24" s="32" t="str">
        <f aca="false">IF(ISBLANK(Values!E23),"","TellusRem")</f>
        <v>TellusRem</v>
      </c>
      <c r="D24" s="30" t="n">
        <f aca="false">IF(ISBLANK(Values!E23),"",Values!E23)</f>
        <v>5714401475200</v>
      </c>
      <c r="E24" s="31" t="str">
        <f aca="false">IF(ISBLANK(Values!E23),"","EAN")</f>
        <v>EAN</v>
      </c>
      <c r="F24" s="28" t="str">
        <f aca="false">IF(ISBLANK(Values!E23),"",IF(Values!J23, SUBSTITUTE(Values!$B$1, "{language}", Values!H23) &amp; " " &amp;Values!$B$3, SUBSTITUTE(Values!$B$2, "{language}", Values!$H23) &amp; " " &amp;Values!$B$3))</f>
        <v>vervangend US toetsenbord zonder achtergrondverlichting voor Lenovo Thinkpad E470 E470c E475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E470 - US</v>
      </c>
      <c r="K24" s="28" t="n">
        <f aca="false">IF(ISBLANK(Values!E23),"",IF(Values!J23, Values!$B$4, Values!$B$5))</f>
        <v>28.99</v>
      </c>
      <c r="L24" s="40" t="n">
        <f aca="false">IF(ISBLANK(Values!E23),"",IF($CO24="DEFAULT", Values!$B$18, ""))</f>
        <v>5</v>
      </c>
      <c r="M24" s="28" t="str">
        <f aca="false">IF(ISBLANK(Values!E23),"",Values!$M23)</f>
        <v>https://download.lenovo.com/Images/Parts/01AX080/01AX080_A.jpg</v>
      </c>
      <c r="N24" s="28" t="str">
        <f aca="false">IF(ISBLANK(Values!$F23),"",Values!N23)</f>
        <v>https://download.lenovo.com/Images/Parts/01AX080/01AX080_B.jpg</v>
      </c>
      <c r="O24" s="28" t="str">
        <f aca="false">IF(ISBLANK(Values!$F23),"",Values!O23)</f>
        <v>https://download.lenovo.com/Images/Parts/01AX080/01AX080_details.jpg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Parent Lenovo E470</v>
      </c>
      <c r="Y24" s="39" t="str">
        <f aca="false">IF(ISBLANK(Values!E23),"","Size-Color")</f>
        <v>Size-Color</v>
      </c>
      <c r="Z24" s="32" t="str">
        <f aca="false">IF(ISBLANK(Values!E23),"","variation")</f>
        <v>variation</v>
      </c>
      <c r="AA24" s="36" t="str">
        <f aca="false">IF(ISBLANK(Values!E23),"",Values!$B$20)</f>
        <v>Update</v>
      </c>
      <c r="AB24" s="1"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E470 E470c E475</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zonder achtergrondverlichting.</v>
      </c>
      <c r="AM24" s="1" t="str">
        <f aca="false">SUBSTITUTE(IF(ISBLANK(Values!E23),"",Values!$B$27), "{model}", Values!$B$3)</f>
        <v>👉 COMPATIBEL MET - Lenovo E470 E470c E475.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1" t="str">
        <f aca="false">IF(ISBLANK(Values!E23),"",IF(Values!J23,"Backlit", "Non-Backlit"))</f>
        <v>Non-Backlit</v>
      </c>
      <c r="AW24" s="0"/>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1" t="str">
        <f aca="false">IF(ISBLANK(Values!E23),"",Values!$B$7)</f>
        <v>41</v>
      </c>
      <c r="CQ24" s="1" t="str">
        <f aca="false">IF(ISBLANK(Values!E23),"",Values!$B$8)</f>
        <v>17</v>
      </c>
      <c r="CR24" s="1"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0" t="str">
        <f aca="false">IF(ISBLANK(Values!$E23), "", "not_applicable")</f>
        <v>not_applicable</v>
      </c>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1" t="str">
        <f aca="false">IF(ISBLANK(Values!E23),"","FALSE")</f>
        <v>FALSE</v>
      </c>
      <c r="FJ24" s="1" t="str">
        <f aca="false">IF(ISBLANK(Values!E23),"","FALSE")</f>
        <v>FALSE</v>
      </c>
      <c r="FK24" s="1"/>
      <c r="FL24" s="1"/>
      <c r="FM24" s="1" t="str">
        <f aca="false">IF(ISBLANK(Values!E23),"","1")</f>
        <v>1</v>
      </c>
      <c r="FN24" s="1"/>
      <c r="FO24" s="28" t="n">
        <f aca="false">IF(ISBLANK(Values!E23),"",IF(Values!J23, Values!$B$4, Values!$B$5))</f>
        <v>28.99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15"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1"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1" t="str">
        <f aca="false">IF(ISBLANK(Values!E24),"",IF(Values!J24,"Backlit", "Non-Backlit"))</f>
        <v/>
      </c>
      <c r="AW25" s="0"/>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1" t="str">
        <f aca="false">IF(ISBLANK(Values!E24),"",Values!$B$7)</f>
        <v/>
      </c>
      <c r="CQ25" s="1" t="str">
        <f aca="false">IF(ISBLANK(Values!E24),"",Values!$B$8)</f>
        <v/>
      </c>
      <c r="CR25" s="1"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0"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1" t="str">
        <f aca="false">IF(ISBLANK(Values!E24),"","FALSE")</f>
        <v/>
      </c>
      <c r="FJ25" s="1"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15"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1"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1" t="str">
        <f aca="false">IF(ISBLANK(Values!E25),"",IF(Values!J25,"Backlit", "Non-Backlit"))</f>
        <v/>
      </c>
      <c r="AW26" s="0"/>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1" t="str">
        <f aca="false">IF(ISBLANK(Values!E25),"",Values!$B$7)</f>
        <v/>
      </c>
      <c r="CQ26" s="1" t="str">
        <f aca="false">IF(ISBLANK(Values!E25),"",Values!$B$8)</f>
        <v/>
      </c>
      <c r="CR26" s="1"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0"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1" t="str">
        <f aca="false">IF(ISBLANK(Values!E25),"","FALSE")</f>
        <v/>
      </c>
      <c r="FJ26" s="1"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15"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1"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1" t="str">
        <f aca="false">IF(ISBLANK(Values!E26),"",IF(Values!J26,"Backlit", "Non-Backlit"))</f>
        <v/>
      </c>
      <c r="AW27" s="0"/>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1" t="str">
        <f aca="false">IF(ISBLANK(Values!E26),"",Values!$B$7)</f>
        <v/>
      </c>
      <c r="CQ27" s="1" t="str">
        <f aca="false">IF(ISBLANK(Values!E26),"",Values!$B$8)</f>
        <v/>
      </c>
      <c r="CR27" s="1"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0"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1" t="str">
        <f aca="false">IF(ISBLANK(Values!E26),"","FALSE")</f>
        <v/>
      </c>
      <c r="FJ27" s="1"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15"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1"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1" t="str">
        <f aca="false">IF(ISBLANK(Values!E27),"",IF(Values!J27,"Backlit", "Non-Backlit"))</f>
        <v/>
      </c>
      <c r="AW28" s="0"/>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1" t="str">
        <f aca="false">IF(ISBLANK(Values!E27),"",Values!$B$7)</f>
        <v/>
      </c>
      <c r="CQ28" s="1" t="str">
        <f aca="false">IF(ISBLANK(Values!E27),"",Values!$B$8)</f>
        <v/>
      </c>
      <c r="CR28" s="1"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0"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1" t="str">
        <f aca="false">IF(ISBLANK(Values!E27),"","FALSE")</f>
        <v/>
      </c>
      <c r="FJ28" s="1"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15"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1" t="str">
        <f aca="false">IF(ISBLANK(Values!E28),"",IF(Values!J28,"Backlit", "Non-Backlit"))</f>
        <v/>
      </c>
      <c r="AW29" s="0"/>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1" t="str">
        <f aca="false">IF(ISBLANK(Values!E28),"",Values!$B$7)</f>
        <v/>
      </c>
      <c r="CQ29" s="1" t="str">
        <f aca="false">IF(ISBLANK(Values!E28),"",Values!$B$8)</f>
        <v/>
      </c>
      <c r="CR29" s="1"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0"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1" t="str">
        <f aca="false">IF(ISBLANK(Values!E28),"","FALSE")</f>
        <v/>
      </c>
      <c r="FJ29" s="1"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15"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1" t="str">
        <f aca="false">IF(ISBLANK(Values!E29),"",IF(Values!J29,"Backlit", "Non-Backlit"))</f>
        <v/>
      </c>
      <c r="AW30" s="0"/>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1" t="str">
        <f aca="false">IF(ISBLANK(Values!E29),"",Values!$B$7)</f>
        <v/>
      </c>
      <c r="CQ30" s="1" t="str">
        <f aca="false">IF(ISBLANK(Values!E29),"",Values!$B$8)</f>
        <v/>
      </c>
      <c r="CR30" s="1"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0"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1" t="str">
        <f aca="false">IF(ISBLANK(Values!E29),"","FALSE")</f>
        <v/>
      </c>
      <c r="FJ30" s="1"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15"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1" t="str">
        <f aca="false">IF(ISBLANK(Values!E30),"",IF(Values!J30,"Backlit", "Non-Backlit"))</f>
        <v/>
      </c>
      <c r="AW31" s="0"/>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1" t="str">
        <f aca="false">IF(ISBLANK(Values!E30),"",Values!$B$7)</f>
        <v/>
      </c>
      <c r="CQ31" s="1" t="str">
        <f aca="false">IF(ISBLANK(Values!E30),"",Values!$B$8)</f>
        <v/>
      </c>
      <c r="CR31" s="1"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0"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1" t="str">
        <f aca="false">IF(ISBLANK(Values!E30),"","FALSE")</f>
        <v/>
      </c>
      <c r="FJ31" s="1"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15"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1" t="str">
        <f aca="false">IF(ISBLANK(Values!E31),"",IF(Values!J31,"Backlit", "Non-Backlit"))</f>
        <v/>
      </c>
      <c r="AW32" s="0"/>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1" t="str">
        <f aca="false">IF(ISBLANK(Values!E31),"",Values!$B$7)</f>
        <v/>
      </c>
      <c r="CQ32" s="1" t="str">
        <f aca="false">IF(ISBLANK(Values!E31),"",Values!$B$8)</f>
        <v/>
      </c>
      <c r="CR32" s="1"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0"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1" t="str">
        <f aca="false">IF(ISBLANK(Values!E31),"","FALSE")</f>
        <v/>
      </c>
      <c r="FJ32" s="1"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15"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1" t="str">
        <f aca="false">IF(ISBLANK(Values!E32),"",IF(Values!J32,"Backlit", "Non-Backlit"))</f>
        <v/>
      </c>
      <c r="AW33" s="0"/>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1" t="str">
        <f aca="false">IF(ISBLANK(Values!E32),"",Values!$B$7)</f>
        <v/>
      </c>
      <c r="CQ33" s="1" t="str">
        <f aca="false">IF(ISBLANK(Values!E32),"",Values!$B$8)</f>
        <v/>
      </c>
      <c r="CR33" s="1"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0"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1" t="str">
        <f aca="false">IF(ISBLANK(Values!E32),"","FALSE")</f>
        <v/>
      </c>
      <c r="FJ33" s="1"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15"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1" t="str">
        <f aca="false">IF(ISBLANK(Values!E33),"",IF(Values!J33,"Backlit", "Non-Backlit"))</f>
        <v/>
      </c>
      <c r="AW34" s="0"/>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1" t="str">
        <f aca="false">IF(ISBLANK(Values!E33),"",Values!$B$7)</f>
        <v/>
      </c>
      <c r="CQ34" s="1" t="str">
        <f aca="false">IF(ISBLANK(Values!E33),"",Values!$B$8)</f>
        <v/>
      </c>
      <c r="CR34" s="1"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0"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1" t="str">
        <f aca="false">IF(ISBLANK(Values!E33),"","FALSE")</f>
        <v/>
      </c>
      <c r="FJ34" s="1"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15"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1" t="str">
        <f aca="false">IF(ISBLANK(Values!E34),"",IF(Values!J34,"Backlit", "Non-Backlit"))</f>
        <v/>
      </c>
      <c r="AW35" s="0"/>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1" t="str">
        <f aca="false">IF(ISBLANK(Values!E34),"",Values!$B$7)</f>
        <v/>
      </c>
      <c r="CQ35" s="1" t="str">
        <f aca="false">IF(ISBLANK(Values!E34),"",Values!$B$8)</f>
        <v/>
      </c>
      <c r="CR35" s="1"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0"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1" t="str">
        <f aca="false">IF(ISBLANK(Values!E34),"","FALSE")</f>
        <v/>
      </c>
      <c r="FJ35" s="1"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15"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1" t="str">
        <f aca="false">IF(ISBLANK(Values!E35),"",IF(Values!J35,"Backlit", "Non-Backlit"))</f>
        <v/>
      </c>
      <c r="AW36" s="0"/>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1" t="str">
        <f aca="false">IF(ISBLANK(Values!E35),"",Values!$B$7)</f>
        <v/>
      </c>
      <c r="CQ36" s="1" t="str">
        <f aca="false">IF(ISBLANK(Values!E35),"",Values!$B$8)</f>
        <v/>
      </c>
      <c r="CR36" s="1"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0"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1" t="str">
        <f aca="false">IF(ISBLANK(Values!E35),"","FALSE")</f>
        <v/>
      </c>
      <c r="FJ36" s="1"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15"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1" t="str">
        <f aca="false">IF(ISBLANK(Values!E36),"",IF(Values!J36,"Backlit", "Non-Backlit"))</f>
        <v/>
      </c>
      <c r="AW37" s="0"/>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1" t="str">
        <f aca="false">IF(ISBLANK(Values!E36),"",Values!$B$7)</f>
        <v/>
      </c>
      <c r="CQ37" s="1" t="str">
        <f aca="false">IF(ISBLANK(Values!E36),"",Values!$B$8)</f>
        <v/>
      </c>
      <c r="CR37" s="1"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0"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1" t="str">
        <f aca="false">IF(ISBLANK(Values!E36),"","FALSE")</f>
        <v/>
      </c>
      <c r="FJ37" s="1"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15"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1" t="str">
        <f aca="false">IF(ISBLANK(Values!E37),"",IF(Values!J37,"Backlit", "Non-Backlit"))</f>
        <v/>
      </c>
      <c r="AW38" s="0"/>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1" t="str">
        <f aca="false">IF(ISBLANK(Values!E37),"",Values!$B$7)</f>
        <v/>
      </c>
      <c r="CQ38" s="1" t="str">
        <f aca="false">IF(ISBLANK(Values!E37),"",Values!$B$8)</f>
        <v/>
      </c>
      <c r="CR38" s="1"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0"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1" t="str">
        <f aca="false">IF(ISBLANK(Values!E37),"","FALSE")</f>
        <v/>
      </c>
      <c r="FJ38" s="1"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15"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1" t="str">
        <f aca="false">IF(ISBLANK(Values!E38),"",IF(Values!J38,"Backlit", "Non-Backlit"))</f>
        <v/>
      </c>
      <c r="AW39" s="0"/>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1" t="str">
        <f aca="false">IF(ISBLANK(Values!E38),"",Values!$B$7)</f>
        <v/>
      </c>
      <c r="CQ39" s="1" t="str">
        <f aca="false">IF(ISBLANK(Values!E38),"",Values!$B$8)</f>
        <v/>
      </c>
      <c r="CR39" s="1"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0"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1" t="str">
        <f aca="false">IF(ISBLANK(Values!E38),"","FALSE")</f>
        <v/>
      </c>
      <c r="FJ39" s="1"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15"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1" t="str">
        <f aca="false">IF(ISBLANK(Values!E39),"",IF(Values!J39,"Backlit", "Non-Backlit"))</f>
        <v/>
      </c>
      <c r="AW40" s="0"/>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1" t="str">
        <f aca="false">IF(ISBLANK(Values!E39),"",Values!$B$7)</f>
        <v/>
      </c>
      <c r="CQ40" s="1" t="str">
        <f aca="false">IF(ISBLANK(Values!E39),"",Values!$B$8)</f>
        <v/>
      </c>
      <c r="CR40" s="1"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0"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1" t="str">
        <f aca="false">IF(ISBLANK(Values!E39),"","FALSE")</f>
        <v/>
      </c>
      <c r="FJ40" s="1"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15"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1" t="str">
        <f aca="false">IF(ISBLANK(Values!E40),"",IF(Values!J40,"Backlit", "Non-Backlit"))</f>
        <v/>
      </c>
      <c r="AW41" s="0"/>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1" t="str">
        <f aca="false">IF(ISBLANK(Values!E40),"",Values!$B$7)</f>
        <v/>
      </c>
      <c r="CQ41" s="1" t="str">
        <f aca="false">IF(ISBLANK(Values!E40),"",Values!$B$8)</f>
        <v/>
      </c>
      <c r="CR41" s="1"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0"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1" t="str">
        <f aca="false">IF(ISBLANK(Values!E40),"","FALSE")</f>
        <v/>
      </c>
      <c r="FJ41" s="1"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1"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1" t="str">
        <f aca="false">IF(ISBLANK(Values!E41),"",IF(Values!J41,"Backlit", "Non-Backlit"))</f>
        <v/>
      </c>
      <c r="AW42" s="0"/>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1" t="str">
        <f aca="false">IF(ISBLANK(Values!E41),"",Values!$B$7)</f>
        <v/>
      </c>
      <c r="CQ42" s="1" t="str">
        <f aca="false">IF(ISBLANK(Values!E41),"",Values!$B$8)</f>
        <v/>
      </c>
      <c r="CR42" s="1"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0"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1" t="str">
        <f aca="false">IF(ISBLANK(Values!E41),"","FALSE")</f>
        <v/>
      </c>
      <c r="FJ42" s="1"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1"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1" t="str">
        <f aca="false">IF(ISBLANK(Values!E42),"",IF(Values!J42,"Backlit", "Non-Backlit"))</f>
        <v/>
      </c>
      <c r="AW43" s="0"/>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1" t="str">
        <f aca="false">IF(ISBLANK(Values!E42),"",Values!$B$7)</f>
        <v/>
      </c>
      <c r="CQ43" s="1" t="str">
        <f aca="false">IF(ISBLANK(Values!E42),"",Values!$B$8)</f>
        <v/>
      </c>
      <c r="CR43" s="1"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0"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1" t="str">
        <f aca="false">IF(ISBLANK(Values!E42),"","FALSE")</f>
        <v/>
      </c>
      <c r="FJ43" s="1"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1"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1" t="str">
        <f aca="false">IF(ISBLANK(Values!E43),"",IF(Values!J43,"Backlit", "Non-Backlit"))</f>
        <v/>
      </c>
      <c r="AW44" s="0"/>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1" t="str">
        <f aca="false">IF(ISBLANK(Values!E43),"",Values!$B$7)</f>
        <v/>
      </c>
      <c r="CQ44" s="1" t="str">
        <f aca="false">IF(ISBLANK(Values!E43),"",Values!$B$8)</f>
        <v/>
      </c>
      <c r="CR44" s="1"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0"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1" t="str">
        <f aca="false">IF(ISBLANK(Values!E43),"","FALSE")</f>
        <v/>
      </c>
      <c r="FJ44" s="1"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1"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1" t="str">
        <f aca="false">IF(ISBLANK(Values!E44),"",IF(Values!J44,"Backlit", "Non-Backlit"))</f>
        <v/>
      </c>
      <c r="AW45" s="0"/>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1" t="str">
        <f aca="false">IF(ISBLANK(Values!E44),"",Values!$B$7)</f>
        <v/>
      </c>
      <c r="CQ45" s="1" t="str">
        <f aca="false">IF(ISBLANK(Values!E44),"",Values!$B$8)</f>
        <v/>
      </c>
      <c r="CR45" s="1"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0"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1" t="str">
        <f aca="false">IF(ISBLANK(Values!E44),"","FALSE")</f>
        <v/>
      </c>
      <c r="FJ45" s="1"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1"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1" t="str">
        <f aca="false">IF(ISBLANK(Values!E45),"",IF(Values!J45,"Backlit", "Non-Backlit"))</f>
        <v/>
      </c>
      <c r="AW46" s="0"/>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1" t="str">
        <f aca="false">IF(ISBLANK(Values!E45),"",Values!$B$7)</f>
        <v/>
      </c>
      <c r="CQ46" s="1" t="str">
        <f aca="false">IF(ISBLANK(Values!E45),"",Values!$B$8)</f>
        <v/>
      </c>
      <c r="CR46" s="1"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0"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1" t="str">
        <f aca="false">IF(ISBLANK(Values!E45),"","FALSE")</f>
        <v/>
      </c>
      <c r="FJ46" s="1"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1"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1" t="str">
        <f aca="false">IF(ISBLANK(Values!E46),"",IF(Values!J46,"Backlit", "Non-Backlit"))</f>
        <v/>
      </c>
      <c r="AW47" s="0"/>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1" t="str">
        <f aca="false">IF(ISBLANK(Values!E46),"",Values!$B$7)</f>
        <v/>
      </c>
      <c r="CQ47" s="1" t="str">
        <f aca="false">IF(ISBLANK(Values!E46),"",Values!$B$8)</f>
        <v/>
      </c>
      <c r="CR47" s="1"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0"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1" t="str">
        <f aca="false">IF(ISBLANK(Values!E46),"","FALSE")</f>
        <v/>
      </c>
      <c r="FJ47" s="1"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1"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1" t="str">
        <f aca="false">IF(ISBLANK(Values!E47),"",IF(Values!J47,"Backlit", "Non-Backlit"))</f>
        <v/>
      </c>
      <c r="AW48" s="0"/>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1" t="str">
        <f aca="false">IF(ISBLANK(Values!E47),"",Values!$B$7)</f>
        <v/>
      </c>
      <c r="CQ48" s="1" t="str">
        <f aca="false">IF(ISBLANK(Values!E47),"",Values!$B$8)</f>
        <v/>
      </c>
      <c r="CR48" s="1"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0"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1" t="str">
        <f aca="false">IF(ISBLANK(Values!E47),"","FALSE")</f>
        <v/>
      </c>
      <c r="FJ48" s="1"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1"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1" t="str">
        <f aca="false">IF(ISBLANK(Values!E48),"",IF(Values!J48,"Backlit", "Non-Backlit"))</f>
        <v/>
      </c>
      <c r="AW49" s="0"/>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1" t="str">
        <f aca="false">IF(ISBLANK(Values!E48),"",Values!$B$7)</f>
        <v/>
      </c>
      <c r="CQ49" s="1" t="str">
        <f aca="false">IF(ISBLANK(Values!E48),"",Values!$B$8)</f>
        <v/>
      </c>
      <c r="CR49" s="1"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0"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1" t="str">
        <f aca="false">IF(ISBLANK(Values!E48),"","FALSE")</f>
        <v/>
      </c>
      <c r="FJ49" s="1"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1"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1" t="str">
        <f aca="false">IF(ISBLANK(Values!E49),"",IF(Values!J49,"Backlit", "Non-Backlit"))</f>
        <v/>
      </c>
      <c r="AW50" s="0"/>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1" t="str">
        <f aca="false">IF(ISBLANK(Values!E49),"",Values!$B$7)</f>
        <v/>
      </c>
      <c r="CQ50" s="1" t="str">
        <f aca="false">IF(ISBLANK(Values!E49),"",Values!$B$8)</f>
        <v/>
      </c>
      <c r="CR50" s="1"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0"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1" t="str">
        <f aca="false">IF(ISBLANK(Values!E49),"","FALSE")</f>
        <v/>
      </c>
      <c r="FJ50" s="1"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1"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1" t="str">
        <f aca="false">IF(ISBLANK(Values!E50),"",IF(Values!J50,"Backlit", "Non-Backlit"))</f>
        <v/>
      </c>
      <c r="AW51" s="0"/>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1" t="str">
        <f aca="false">IF(ISBLANK(Values!E50),"",Values!$B$7)</f>
        <v/>
      </c>
      <c r="CQ51" s="1" t="str">
        <f aca="false">IF(ISBLANK(Values!E50),"",Values!$B$8)</f>
        <v/>
      </c>
      <c r="CR51" s="1"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0"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1" t="str">
        <f aca="false">IF(ISBLANK(Values!E50),"","FALSE")</f>
        <v/>
      </c>
      <c r="FJ51" s="1"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1"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1" t="str">
        <f aca="false">IF(ISBLANK(Values!E51),"",IF(Values!J51,"Backlit", "Non-Backlit"))</f>
        <v/>
      </c>
      <c r="AW52" s="0"/>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1" t="str">
        <f aca="false">IF(ISBLANK(Values!E51),"",Values!$B$7)</f>
        <v/>
      </c>
      <c r="CQ52" s="1" t="str">
        <f aca="false">IF(ISBLANK(Values!E51),"",Values!$B$8)</f>
        <v/>
      </c>
      <c r="CR52" s="1"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0"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1" t="str">
        <f aca="false">IF(ISBLANK(Values!E51),"","FALSE")</f>
        <v/>
      </c>
      <c r="FJ52" s="1"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1"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1" t="str">
        <f aca="false">IF(ISBLANK(Values!E52),"",IF(Values!J52,"Backlit", "Non-Backlit"))</f>
        <v/>
      </c>
      <c r="AW53" s="0"/>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1" t="str">
        <f aca="false">IF(ISBLANK(Values!E52),"",Values!$B$7)</f>
        <v/>
      </c>
      <c r="CQ53" s="1" t="str">
        <f aca="false">IF(ISBLANK(Values!E52),"",Values!$B$8)</f>
        <v/>
      </c>
      <c r="CR53" s="1"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0"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1" t="str">
        <f aca="false">IF(ISBLANK(Values!E52),"","FALSE")</f>
        <v/>
      </c>
      <c r="FJ53" s="1"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1"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1" t="str">
        <f aca="false">IF(ISBLANK(Values!E53),"",IF(Values!J53,"Backlit", "Non-Backlit"))</f>
        <v/>
      </c>
      <c r="AW54" s="0"/>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1" t="str">
        <f aca="false">IF(ISBLANK(Values!E53),"",Values!$B$7)</f>
        <v/>
      </c>
      <c r="CQ54" s="1" t="str">
        <f aca="false">IF(ISBLANK(Values!E53),"",Values!$B$8)</f>
        <v/>
      </c>
      <c r="CR54" s="1"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0"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1" t="str">
        <f aca="false">IF(ISBLANK(Values!E53),"","FALSE")</f>
        <v/>
      </c>
      <c r="FJ54" s="1"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1"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1" t="str">
        <f aca="false">IF(ISBLANK(Values!E54),"",IF(Values!J54,"Backlit", "Non-Backlit"))</f>
        <v/>
      </c>
      <c r="AW55" s="0"/>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1" t="str">
        <f aca="false">IF(ISBLANK(Values!E54),"",Values!$B$7)</f>
        <v/>
      </c>
      <c r="CQ55" s="1" t="str">
        <f aca="false">IF(ISBLANK(Values!E54),"",Values!$B$8)</f>
        <v/>
      </c>
      <c r="CR55" s="1"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0"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1" t="str">
        <f aca="false">IF(ISBLANK(Values!E54),"","FALSE")</f>
        <v/>
      </c>
      <c r="FJ55" s="1"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1"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1" t="str">
        <f aca="false">IF(ISBLANK(Values!E55),"",IF(Values!J55,"Backlit", "Non-Backlit"))</f>
        <v/>
      </c>
      <c r="AW56" s="0"/>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1" t="str">
        <f aca="false">IF(ISBLANK(Values!E55),"",Values!$B$7)</f>
        <v/>
      </c>
      <c r="CQ56" s="1" t="str">
        <f aca="false">IF(ISBLANK(Values!E55),"",Values!$B$8)</f>
        <v/>
      </c>
      <c r="CR56" s="1"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0"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1" t="str">
        <f aca="false">IF(ISBLANK(Values!E55),"","FALSE")</f>
        <v/>
      </c>
      <c r="FJ56" s="1"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1"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1" t="str">
        <f aca="false">IF(ISBLANK(Values!E56),"",IF(Values!J56,"Backlit", "Non-Backlit"))</f>
        <v/>
      </c>
      <c r="AW57" s="0"/>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1" t="str">
        <f aca="false">IF(ISBLANK(Values!E56),"",Values!$B$7)</f>
        <v/>
      </c>
      <c r="CQ57" s="1" t="str">
        <f aca="false">IF(ISBLANK(Values!E56),"",Values!$B$8)</f>
        <v/>
      </c>
      <c r="CR57" s="1"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0"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1" t="str">
        <f aca="false">IF(ISBLANK(Values!E56),"","FALSE")</f>
        <v/>
      </c>
      <c r="FJ57" s="1"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1"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1" t="str">
        <f aca="false">IF(ISBLANK(Values!E57),"",IF(Values!J57,"Backlit", "Non-Backlit"))</f>
        <v/>
      </c>
      <c r="AW58" s="0"/>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1" t="str">
        <f aca="false">IF(ISBLANK(Values!E57),"",Values!$B$7)</f>
        <v/>
      </c>
      <c r="CQ58" s="1" t="str">
        <f aca="false">IF(ISBLANK(Values!E57),"",Values!$B$8)</f>
        <v/>
      </c>
      <c r="CR58" s="1"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0"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1" t="str">
        <f aca="false">IF(ISBLANK(Values!E57),"","FALSE")</f>
        <v/>
      </c>
      <c r="FJ58" s="1"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1"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1" t="str">
        <f aca="false">IF(ISBLANK(Values!E58),"",IF(Values!J58,"Backlit", "Non-Backlit"))</f>
        <v/>
      </c>
      <c r="AW59" s="0"/>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1" t="str">
        <f aca="false">IF(ISBLANK(Values!E58),"",Values!$B$7)</f>
        <v/>
      </c>
      <c r="CQ59" s="1" t="str">
        <f aca="false">IF(ISBLANK(Values!E58),"",Values!$B$8)</f>
        <v/>
      </c>
      <c r="CR59" s="1"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0"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1" t="str">
        <f aca="false">IF(ISBLANK(Values!E58),"","FALSE")</f>
        <v/>
      </c>
      <c r="FJ59" s="1"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1"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1" t="str">
        <f aca="false">IF(ISBLANK(Values!E59),"",IF(Values!J59,"Backlit", "Non-Backlit"))</f>
        <v/>
      </c>
      <c r="AW60" s="0"/>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1" t="str">
        <f aca="false">IF(ISBLANK(Values!E59),"",Values!$B$7)</f>
        <v/>
      </c>
      <c r="CQ60" s="1" t="str">
        <f aca="false">IF(ISBLANK(Values!E59),"",Values!$B$8)</f>
        <v/>
      </c>
      <c r="CR60" s="1"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0"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1" t="str">
        <f aca="false">IF(ISBLANK(Values!E59),"","FALSE")</f>
        <v/>
      </c>
      <c r="FJ60" s="1"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1"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1" t="str">
        <f aca="false">IF(ISBLANK(Values!E60),"",IF(Values!J60,"Backlit", "Non-Backlit"))</f>
        <v/>
      </c>
      <c r="AW61" s="0"/>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1" t="str">
        <f aca="false">IF(ISBLANK(Values!E60),"",Values!$B$7)</f>
        <v/>
      </c>
      <c r="CQ61" s="1" t="str">
        <f aca="false">IF(ISBLANK(Values!E60),"",Values!$B$8)</f>
        <v/>
      </c>
      <c r="CR61" s="1"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0"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1" t="str">
        <f aca="false">IF(ISBLANK(Values!E60),"","FALSE")</f>
        <v/>
      </c>
      <c r="FJ61" s="1"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1"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1" t="str">
        <f aca="false">IF(ISBLANK(Values!E61),"",IF(Values!J61,"Backlit", "Non-Backlit"))</f>
        <v/>
      </c>
      <c r="AW62" s="0"/>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1" t="str">
        <f aca="false">IF(ISBLANK(Values!E61),"",Values!$B$7)</f>
        <v/>
      </c>
      <c r="CQ62" s="1" t="str">
        <f aca="false">IF(ISBLANK(Values!E61),"",Values!$B$8)</f>
        <v/>
      </c>
      <c r="CR62" s="1"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0"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1" t="str">
        <f aca="false">IF(ISBLANK(Values!E61),"","FALSE")</f>
        <v/>
      </c>
      <c r="FJ62" s="1"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1"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1" t="str">
        <f aca="false">IF(ISBLANK(Values!E62),"",IF(Values!J62,"Backlit", "Non-Backlit"))</f>
        <v/>
      </c>
      <c r="AW63" s="0"/>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1" t="str">
        <f aca="false">IF(ISBLANK(Values!E62),"",Values!$B$7)</f>
        <v/>
      </c>
      <c r="CQ63" s="1" t="str">
        <f aca="false">IF(ISBLANK(Values!E62),"",Values!$B$8)</f>
        <v/>
      </c>
      <c r="CR63" s="1"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0"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1" t="str">
        <f aca="false">IF(ISBLANK(Values!E62),"","FALSE")</f>
        <v/>
      </c>
      <c r="FJ63" s="1"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1"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1" t="str">
        <f aca="false">IF(ISBLANK(Values!E63),"",IF(Values!J63,"Backlit", "Non-Backlit"))</f>
        <v/>
      </c>
      <c r="AW64" s="0"/>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1" t="str">
        <f aca="false">IF(ISBLANK(Values!E63),"",Values!$B$7)</f>
        <v/>
      </c>
      <c r="CQ64" s="1" t="str">
        <f aca="false">IF(ISBLANK(Values!E63),"",Values!$B$8)</f>
        <v/>
      </c>
      <c r="CR64" s="1"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0"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1" t="str">
        <f aca="false">IF(ISBLANK(Values!E63),"","FALSE")</f>
        <v/>
      </c>
      <c r="FJ64" s="1"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1"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1" t="str">
        <f aca="false">IF(ISBLANK(Values!E64),"",IF(Values!J64,"Backlit", "Non-Backlit"))</f>
        <v/>
      </c>
      <c r="AW65" s="0"/>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1" t="str">
        <f aca="false">IF(ISBLANK(Values!E64),"",Values!$B$7)</f>
        <v/>
      </c>
      <c r="CQ65" s="1" t="str">
        <f aca="false">IF(ISBLANK(Values!E64),"",Values!$B$8)</f>
        <v/>
      </c>
      <c r="CR65" s="1"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0"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1" t="str">
        <f aca="false">IF(ISBLANK(Values!E64),"","FALSE")</f>
        <v/>
      </c>
      <c r="FJ65" s="1"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1"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1" t="str">
        <f aca="false">IF(ISBLANK(Values!E65),"",IF(Values!J65,"Backlit", "Non-Backlit"))</f>
        <v/>
      </c>
      <c r="AW66" s="0"/>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1" t="str">
        <f aca="false">IF(ISBLANK(Values!E65),"",Values!$B$7)</f>
        <v/>
      </c>
      <c r="CQ66" s="1" t="str">
        <f aca="false">IF(ISBLANK(Values!E65),"",Values!$B$8)</f>
        <v/>
      </c>
      <c r="CR66" s="1"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0"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1" t="str">
        <f aca="false">IF(ISBLANK(Values!E65),"","FALSE")</f>
        <v/>
      </c>
      <c r="FJ66" s="1"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1"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1" t="str">
        <f aca="false">IF(ISBLANK(Values!E66),"",IF(Values!J66,"Backlit", "Non-Backlit"))</f>
        <v/>
      </c>
      <c r="AW67" s="0"/>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1" t="str">
        <f aca="false">IF(ISBLANK(Values!E66),"",Values!$B$7)</f>
        <v/>
      </c>
      <c r="CQ67" s="1" t="str">
        <f aca="false">IF(ISBLANK(Values!E66),"",Values!$B$8)</f>
        <v/>
      </c>
      <c r="CR67" s="1"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0"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1" t="str">
        <f aca="false">IF(ISBLANK(Values!E66),"","FALSE")</f>
        <v/>
      </c>
      <c r="FJ67" s="1"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1"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1" t="str">
        <f aca="false">IF(ISBLANK(Values!E67),"",IF(Values!J67,"Backlit", "Non-Backlit"))</f>
        <v/>
      </c>
      <c r="AW68" s="0"/>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1" t="str">
        <f aca="false">IF(ISBLANK(Values!E67),"",Values!$B$7)</f>
        <v/>
      </c>
      <c r="CQ68" s="1" t="str">
        <f aca="false">IF(ISBLANK(Values!E67),"",Values!$B$8)</f>
        <v/>
      </c>
      <c r="CR68" s="1"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0"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1" t="str">
        <f aca="false">IF(ISBLANK(Values!E67),"","FALSE")</f>
        <v/>
      </c>
      <c r="FJ68" s="1"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1"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1" t="str">
        <f aca="false">IF(ISBLANK(Values!E68),"",IF(Values!J68,"Backlit", "Non-Backlit"))</f>
        <v/>
      </c>
      <c r="AW69" s="0"/>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1" t="str">
        <f aca="false">IF(ISBLANK(Values!E68),"",Values!$B$7)</f>
        <v/>
      </c>
      <c r="CQ69" s="1" t="str">
        <f aca="false">IF(ISBLANK(Values!E68),"",Values!$B$8)</f>
        <v/>
      </c>
      <c r="CR69" s="1"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0"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1" t="str">
        <f aca="false">IF(ISBLANK(Values!E68),"","FALSE")</f>
        <v/>
      </c>
      <c r="FJ69" s="1"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1"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1" t="str">
        <f aca="false">IF(ISBLANK(Values!E69),"",IF(Values!J69,"Backlit", "Non-Backlit"))</f>
        <v/>
      </c>
      <c r="AW70" s="0"/>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1" t="str">
        <f aca="false">IF(ISBLANK(Values!E69),"",Values!$B$7)</f>
        <v/>
      </c>
      <c r="CQ70" s="1" t="str">
        <f aca="false">IF(ISBLANK(Values!E69),"",Values!$B$8)</f>
        <v/>
      </c>
      <c r="CR70" s="1"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0"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1" t="str">
        <f aca="false">IF(ISBLANK(Values!E69),"","FALSE")</f>
        <v/>
      </c>
      <c r="FJ70" s="1"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1"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1" t="str">
        <f aca="false">IF(ISBLANK(Values!E70),"",IF(Values!J70,"Backlit", "Non-Backlit"))</f>
        <v/>
      </c>
      <c r="AW71" s="0"/>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1" t="str">
        <f aca="false">IF(ISBLANK(Values!E70),"",Values!$B$7)</f>
        <v/>
      </c>
      <c r="CQ71" s="1" t="str">
        <f aca="false">IF(ISBLANK(Values!E70),"",Values!$B$8)</f>
        <v/>
      </c>
      <c r="CR71" s="1"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0"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1" t="str">
        <f aca="false">IF(ISBLANK(Values!E70),"","FALSE")</f>
        <v/>
      </c>
      <c r="FJ71" s="1"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1"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1" t="str">
        <f aca="false">IF(ISBLANK(Values!E71),"",IF(Values!J71,"Backlit", "Non-Backlit"))</f>
        <v/>
      </c>
      <c r="AW72" s="0"/>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1" t="str">
        <f aca="false">IF(ISBLANK(Values!E71),"",Values!$B$7)</f>
        <v/>
      </c>
      <c r="CQ72" s="1" t="str">
        <f aca="false">IF(ISBLANK(Values!E71),"",Values!$B$8)</f>
        <v/>
      </c>
      <c r="CR72" s="1"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0"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1" t="str">
        <f aca="false">IF(ISBLANK(Values!E71),"","FALSE")</f>
        <v/>
      </c>
      <c r="FJ72" s="1"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1"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1" t="str">
        <f aca="false">IF(ISBLANK(Values!E72),"",IF(Values!J72,"Backlit", "Non-Backlit"))</f>
        <v/>
      </c>
      <c r="AW73" s="0"/>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1" t="str">
        <f aca="false">IF(ISBLANK(Values!E72),"",Values!$B$7)</f>
        <v/>
      </c>
      <c r="CQ73" s="1" t="str">
        <f aca="false">IF(ISBLANK(Values!E72),"",Values!$B$8)</f>
        <v/>
      </c>
      <c r="CR73" s="1"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0"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1" t="str">
        <f aca="false">IF(ISBLANK(Values!E72),"","FALSE")</f>
        <v/>
      </c>
      <c r="FJ73" s="1"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1"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1" t="str">
        <f aca="false">IF(ISBLANK(Values!E73),"",IF(Values!J73,"Backlit", "Non-Backlit"))</f>
        <v/>
      </c>
      <c r="AW74" s="0"/>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1" t="str">
        <f aca="false">IF(ISBLANK(Values!E73),"",Values!$B$7)</f>
        <v/>
      </c>
      <c r="CQ74" s="1" t="str">
        <f aca="false">IF(ISBLANK(Values!E73),"",Values!$B$8)</f>
        <v/>
      </c>
      <c r="CR74" s="1"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0"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1" t="str">
        <f aca="false">IF(ISBLANK(Values!E73),"","FALSE")</f>
        <v/>
      </c>
      <c r="FJ74" s="1"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1"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1" t="str">
        <f aca="false">IF(ISBLANK(Values!E74),"",IF(Values!J74,"Backlit", "Non-Backlit"))</f>
        <v/>
      </c>
      <c r="AW75" s="0"/>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1" t="str">
        <f aca="false">IF(ISBLANK(Values!E74),"",Values!$B$7)</f>
        <v/>
      </c>
      <c r="CQ75" s="1" t="str">
        <f aca="false">IF(ISBLANK(Values!E74),"",Values!$B$8)</f>
        <v/>
      </c>
      <c r="CR75" s="1"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0"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1" t="str">
        <f aca="false">IF(ISBLANK(Values!E74),"","FALSE")</f>
        <v/>
      </c>
      <c r="FJ75" s="1"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1"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1" t="str">
        <f aca="false">IF(ISBLANK(Values!E75),"",IF(Values!J75,"Backlit", "Non-Backlit"))</f>
        <v/>
      </c>
      <c r="AW76" s="0"/>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1" t="str">
        <f aca="false">IF(ISBLANK(Values!E75),"",Values!$B$7)</f>
        <v/>
      </c>
      <c r="CQ76" s="1" t="str">
        <f aca="false">IF(ISBLANK(Values!E75),"",Values!$B$8)</f>
        <v/>
      </c>
      <c r="CR76" s="1"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0"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1" t="str">
        <f aca="false">IF(ISBLANK(Values!E75),"","FALSE")</f>
        <v/>
      </c>
      <c r="FJ76" s="1"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1"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1" t="str">
        <f aca="false">IF(ISBLANK(Values!E76),"",IF(Values!J76,"Backlit", "Non-Backlit"))</f>
        <v/>
      </c>
      <c r="AW77" s="0"/>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1" t="str">
        <f aca="false">IF(ISBLANK(Values!E76),"",Values!$B$7)</f>
        <v/>
      </c>
      <c r="CQ77" s="1" t="str">
        <f aca="false">IF(ISBLANK(Values!E76),"",Values!$B$8)</f>
        <v/>
      </c>
      <c r="CR77" s="1"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0"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1" t="str">
        <f aca="false">IF(ISBLANK(Values!E76),"","FALSE")</f>
        <v/>
      </c>
      <c r="FJ77" s="1"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1"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1" t="str">
        <f aca="false">IF(ISBLANK(Values!E77),"",IF(Values!J77,"Backlit", "Non-Backlit"))</f>
        <v/>
      </c>
      <c r="AW78" s="0"/>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1" t="str">
        <f aca="false">IF(ISBLANK(Values!E77),"",Values!$B$7)</f>
        <v/>
      </c>
      <c r="CQ78" s="1" t="str">
        <f aca="false">IF(ISBLANK(Values!E77),"",Values!$B$8)</f>
        <v/>
      </c>
      <c r="CR78" s="1"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0"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1" t="str">
        <f aca="false">IF(ISBLANK(Values!E77),"","FALSE")</f>
        <v/>
      </c>
      <c r="FJ78" s="1"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1"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1" t="str">
        <f aca="false">IF(ISBLANK(Values!E78),"",IF(Values!J78,"Backlit", "Non-Backlit"))</f>
        <v/>
      </c>
      <c r="AW79" s="0"/>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1" t="str">
        <f aca="false">IF(ISBLANK(Values!E78),"",Values!$B$7)</f>
        <v/>
      </c>
      <c r="CQ79" s="1" t="str">
        <f aca="false">IF(ISBLANK(Values!E78),"",Values!$B$8)</f>
        <v/>
      </c>
      <c r="CR79" s="1"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0"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1" t="str">
        <f aca="false">IF(ISBLANK(Values!E78),"","FALSE")</f>
        <v/>
      </c>
      <c r="FJ79" s="1"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1"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1" t="str">
        <f aca="false">IF(ISBLANK(Values!E79),"",IF(Values!J79,"Backlit", "Non-Backlit"))</f>
        <v/>
      </c>
      <c r="AW80" s="0"/>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1" t="str">
        <f aca="false">IF(ISBLANK(Values!E79),"",Values!$B$7)</f>
        <v/>
      </c>
      <c r="CQ80" s="1" t="str">
        <f aca="false">IF(ISBLANK(Values!E79),"",Values!$B$8)</f>
        <v/>
      </c>
      <c r="CR80" s="1"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0"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1" t="str">
        <f aca="false">IF(ISBLANK(Values!E79),"","FALSE")</f>
        <v/>
      </c>
      <c r="FJ80" s="1"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1"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1" t="str">
        <f aca="false">IF(ISBLANK(Values!E80),"",IF(Values!J80,"Backlit", "Non-Backlit"))</f>
        <v/>
      </c>
      <c r="AW81" s="0"/>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1" t="str">
        <f aca="false">IF(ISBLANK(Values!E80),"",Values!$B$7)</f>
        <v/>
      </c>
      <c r="CQ81" s="1" t="str">
        <f aca="false">IF(ISBLANK(Values!E80),"",Values!$B$8)</f>
        <v/>
      </c>
      <c r="CR81" s="1"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0"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1" t="str">
        <f aca="false">IF(ISBLANK(Values!E80),"","FALSE")</f>
        <v/>
      </c>
      <c r="FJ81" s="1"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1"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1" t="str">
        <f aca="false">IF(ISBLANK(Values!E81),"",IF(Values!J81,"Backlit", "Non-Backlit"))</f>
        <v/>
      </c>
      <c r="AW82" s="0"/>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1" t="str">
        <f aca="false">IF(ISBLANK(Values!E81),"",Values!$B$7)</f>
        <v/>
      </c>
      <c r="CQ82" s="1" t="str">
        <f aca="false">IF(ISBLANK(Values!E81),"",Values!$B$8)</f>
        <v/>
      </c>
      <c r="CR82" s="1"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0"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1" t="str">
        <f aca="false">IF(ISBLANK(Values!E81),"","FALSE")</f>
        <v/>
      </c>
      <c r="FJ82" s="1"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1"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1" t="str">
        <f aca="false">IF(ISBLANK(Values!E82),"",IF(Values!J82,"Backlit", "Non-Backlit"))</f>
        <v/>
      </c>
      <c r="AW83" s="0"/>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1" t="str">
        <f aca="false">IF(ISBLANK(Values!E82),"",Values!$B$7)</f>
        <v/>
      </c>
      <c r="CQ83" s="1" t="str">
        <f aca="false">IF(ISBLANK(Values!E82),"",Values!$B$8)</f>
        <v/>
      </c>
      <c r="CR83" s="1"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0" t="str">
        <f aca="false">IF(ISBLANK(Values!$E82), "", "not_applicable")</f>
        <v/>
      </c>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1" t="str">
        <f aca="false">IF(ISBLANK(Values!E82),"","FALSE")</f>
        <v/>
      </c>
      <c r="FJ83" s="1"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1"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1" t="str">
        <f aca="false">IF(ISBLANK(Values!E83),"",IF(Values!J83,"Backlit", "Non-Backlit"))</f>
        <v/>
      </c>
      <c r="AW84" s="0"/>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1" t="str">
        <f aca="false">IF(ISBLANK(Values!E83),"",Values!$B$7)</f>
        <v/>
      </c>
      <c r="CQ84" s="1" t="str">
        <f aca="false">IF(ISBLANK(Values!E83),"",Values!$B$8)</f>
        <v/>
      </c>
      <c r="CR84" s="1"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0" t="str">
        <f aca="false">IF(ISBLANK(Values!$E83), "", "not_applicable")</f>
        <v/>
      </c>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1" t="str">
        <f aca="false">IF(ISBLANK(Values!E83),"","FALSE")</f>
        <v/>
      </c>
      <c r="FJ84" s="1"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1"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1" t="str">
        <f aca="false">IF(ISBLANK(Values!E84),"",IF(Values!J84,"Backlit", "Non-Backlit"))</f>
        <v/>
      </c>
      <c r="AW85" s="0"/>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1" t="str">
        <f aca="false">IF(ISBLANK(Values!E84),"",Values!$B$7)</f>
        <v/>
      </c>
      <c r="CQ85" s="1" t="str">
        <f aca="false">IF(ISBLANK(Values!E84),"",Values!$B$8)</f>
        <v/>
      </c>
      <c r="CR85" s="1"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0" t="str">
        <f aca="false">IF(ISBLANK(Values!$E84), "", "not_applicable")</f>
        <v/>
      </c>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1" t="str">
        <f aca="false">IF(ISBLANK(Values!E84),"","FALSE")</f>
        <v/>
      </c>
      <c r="FJ85" s="1"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1"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1" t="str">
        <f aca="false">IF(ISBLANK(Values!E85),"",IF(Values!J85,"Backlit", "Non-Backlit"))</f>
        <v/>
      </c>
      <c r="AW86" s="0"/>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1" t="str">
        <f aca="false">IF(ISBLANK(Values!E85),"",Values!$B$7)</f>
        <v/>
      </c>
      <c r="CQ86" s="1" t="str">
        <f aca="false">IF(ISBLANK(Values!E85),"",Values!$B$8)</f>
        <v/>
      </c>
      <c r="CR86" s="1"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0" t="str">
        <f aca="false">IF(ISBLANK(Values!$E85), "", "not_applicable")</f>
        <v/>
      </c>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1" t="str">
        <f aca="false">IF(ISBLANK(Values!E85),"","FALSE")</f>
        <v/>
      </c>
      <c r="FJ86" s="1"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1"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1" t="str">
        <f aca="false">IF(ISBLANK(Values!E86),"",IF(Values!J86,"Backlit", "Non-Backlit"))</f>
        <v/>
      </c>
      <c r="AW87" s="0"/>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1" t="str">
        <f aca="false">IF(ISBLANK(Values!E86),"",Values!$B$7)</f>
        <v/>
      </c>
      <c r="CQ87" s="1" t="str">
        <f aca="false">IF(ISBLANK(Values!E86),"",Values!$B$8)</f>
        <v/>
      </c>
      <c r="CR87" s="1"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0" t="str">
        <f aca="false">IF(ISBLANK(Values!$E86), "", "not_applicable")</f>
        <v/>
      </c>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1" t="str">
        <f aca="false">IF(ISBLANK(Values!E86),"","FALSE")</f>
        <v/>
      </c>
      <c r="FJ87" s="1"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1"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1" t="str">
        <f aca="false">IF(ISBLANK(Values!E87),"",IF(Values!J87,"Backlit", "Non-Backlit"))</f>
        <v/>
      </c>
      <c r="AW88" s="0"/>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1" t="str">
        <f aca="false">IF(ISBLANK(Values!E87),"",Values!$B$7)</f>
        <v/>
      </c>
      <c r="CQ88" s="1" t="str">
        <f aca="false">IF(ISBLANK(Values!E87),"",Values!$B$8)</f>
        <v/>
      </c>
      <c r="CR88" s="1"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0" t="str">
        <f aca="false">IF(ISBLANK(Values!$E87), "", "not_applicable")</f>
        <v/>
      </c>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1" t="str">
        <f aca="false">IF(ISBLANK(Values!E87),"","FALSE")</f>
        <v/>
      </c>
      <c r="FJ88" s="1"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1"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1" t="str">
        <f aca="false">IF(ISBLANK(Values!E88),"",IF(Values!J88,"Backlit", "Non-Backlit"))</f>
        <v/>
      </c>
      <c r="AW89" s="0"/>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1" t="str">
        <f aca="false">IF(ISBLANK(Values!E88),"",Values!$B$7)</f>
        <v/>
      </c>
      <c r="CQ89" s="1" t="str">
        <f aca="false">IF(ISBLANK(Values!E88),"",Values!$B$8)</f>
        <v/>
      </c>
      <c r="CR89" s="1"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0" t="str">
        <f aca="false">IF(ISBLANK(Values!$E88), "", "not_applicable")</f>
        <v/>
      </c>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1" t="str">
        <f aca="false">IF(ISBLANK(Values!E88),"","FALSE")</f>
        <v/>
      </c>
      <c r="FJ89" s="1"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1"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1" t="str">
        <f aca="false">IF(ISBLANK(Values!E89),"",IF(Values!J89,"Backlit", "Non-Backlit"))</f>
        <v/>
      </c>
      <c r="AW90" s="0"/>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1" t="str">
        <f aca="false">IF(ISBLANK(Values!E89),"",Values!$B$7)</f>
        <v/>
      </c>
      <c r="CQ90" s="1" t="str">
        <f aca="false">IF(ISBLANK(Values!E89),"",Values!$B$8)</f>
        <v/>
      </c>
      <c r="CR90" s="1"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0" t="str">
        <f aca="false">IF(ISBLANK(Values!$E89), "", "not_applicable")</f>
        <v/>
      </c>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1" t="str">
        <f aca="false">IF(ISBLANK(Values!E89),"","FALSE")</f>
        <v/>
      </c>
      <c r="FJ90" s="1"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1"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1" t="str">
        <f aca="false">IF(ISBLANK(Values!E90),"",IF(Values!J90,"Backlit", "Non-Backlit"))</f>
        <v/>
      </c>
      <c r="AW91" s="0"/>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1" t="str">
        <f aca="false">IF(ISBLANK(Values!E90),"",Values!$B$7)</f>
        <v/>
      </c>
      <c r="CQ91" s="1" t="str">
        <f aca="false">IF(ISBLANK(Values!E90),"",Values!$B$8)</f>
        <v/>
      </c>
      <c r="CR91" s="1"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0" t="str">
        <f aca="false">IF(ISBLANK(Values!$E90), "", "not_applicable")</f>
        <v/>
      </c>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1" t="str">
        <f aca="false">IF(ISBLANK(Values!E90),"","FALSE")</f>
        <v/>
      </c>
      <c r="FJ91" s="1"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1"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1" t="str">
        <f aca="false">IF(ISBLANK(Values!E91),"",IF(Values!J91,"Backlit", "Non-Backlit"))</f>
        <v/>
      </c>
      <c r="AW92" s="0"/>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1" t="str">
        <f aca="false">IF(ISBLANK(Values!E91),"",Values!$B$7)</f>
        <v/>
      </c>
      <c r="CQ92" s="1" t="str">
        <f aca="false">IF(ISBLANK(Values!E91),"",Values!$B$8)</f>
        <v/>
      </c>
      <c r="CR92" s="1"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0" t="str">
        <f aca="false">IF(ISBLANK(Values!$E91), "", "not_applicable")</f>
        <v/>
      </c>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1" t="str">
        <f aca="false">IF(ISBLANK(Values!E91),"","FALSE")</f>
        <v/>
      </c>
      <c r="FJ92" s="1"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1"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1" t="str">
        <f aca="false">IF(ISBLANK(Values!E92),"",IF(Values!J92,"Backlit", "Non-Backlit"))</f>
        <v/>
      </c>
      <c r="AW93" s="0"/>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1" t="str">
        <f aca="false">IF(ISBLANK(Values!E92),"",Values!$B$7)</f>
        <v/>
      </c>
      <c r="CQ93" s="1" t="str">
        <f aca="false">IF(ISBLANK(Values!E92),"",Values!$B$8)</f>
        <v/>
      </c>
      <c r="CR93" s="1"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0" t="str">
        <f aca="false">IF(ISBLANK(Values!$E92), "", "not_applicable")</f>
        <v/>
      </c>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1" t="str">
        <f aca="false">IF(ISBLANK(Values!E92),"","FALSE")</f>
        <v/>
      </c>
      <c r="FJ93" s="1"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1"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1" t="str">
        <f aca="false">IF(ISBLANK(Values!E93),"",IF(Values!J93,"Backlit", "Non-Backlit"))</f>
        <v/>
      </c>
      <c r="AW94" s="0"/>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1" t="str">
        <f aca="false">IF(ISBLANK(Values!E93),"",Values!$B$7)</f>
        <v/>
      </c>
      <c r="CQ94" s="1" t="str">
        <f aca="false">IF(ISBLANK(Values!E93),"",Values!$B$8)</f>
        <v/>
      </c>
      <c r="CR94" s="1"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0" t="str">
        <f aca="false">IF(ISBLANK(Values!$E93), "", "not_applicable")</f>
        <v/>
      </c>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1" t="str">
        <f aca="false">IF(ISBLANK(Values!E93),"","FALSE")</f>
        <v/>
      </c>
      <c r="FJ94" s="1"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1"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1" t="str">
        <f aca="false">IF(ISBLANK(Values!E94),"",IF(Values!J94,"Backlit", "Non-Backlit"))</f>
        <v/>
      </c>
      <c r="AW95" s="0"/>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1" t="str">
        <f aca="false">IF(ISBLANK(Values!E94),"",Values!$B$7)</f>
        <v/>
      </c>
      <c r="CQ95" s="1" t="str">
        <f aca="false">IF(ISBLANK(Values!E94),"",Values!$B$8)</f>
        <v/>
      </c>
      <c r="CR95" s="1"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0" t="str">
        <f aca="false">IF(ISBLANK(Values!$E94), "", "not_applicable")</f>
        <v/>
      </c>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1" t="str">
        <f aca="false">IF(ISBLANK(Values!E94),"","FALSE")</f>
        <v/>
      </c>
      <c r="FJ95" s="1"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1"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1" t="str">
        <f aca="false">IF(ISBLANK(Values!E95),"",IF(Values!J95,"Backlit", "Non-Backlit"))</f>
        <v/>
      </c>
      <c r="AW96" s="0"/>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1" t="str">
        <f aca="false">IF(ISBLANK(Values!E95),"",Values!$B$7)</f>
        <v/>
      </c>
      <c r="CQ96" s="1" t="str">
        <f aca="false">IF(ISBLANK(Values!E95),"",Values!$B$8)</f>
        <v/>
      </c>
      <c r="CR96" s="1"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0" t="str">
        <f aca="false">IF(ISBLANK(Values!$E95), "", "not_applicable")</f>
        <v/>
      </c>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1" t="str">
        <f aca="false">IF(ISBLANK(Values!E95),"","FALSE")</f>
        <v/>
      </c>
      <c r="FJ96" s="1"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1"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1" t="str">
        <f aca="false">IF(ISBLANK(Values!E96),"",IF(Values!J96,"Backlit", "Non-Backlit"))</f>
        <v/>
      </c>
      <c r="AW97" s="0"/>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1" t="str">
        <f aca="false">IF(ISBLANK(Values!E96),"",Values!$B$7)</f>
        <v/>
      </c>
      <c r="CQ97" s="1" t="str">
        <f aca="false">IF(ISBLANK(Values!E96),"",Values!$B$8)</f>
        <v/>
      </c>
      <c r="CR97" s="1"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0" t="str">
        <f aca="false">IF(ISBLANK(Values!$E96), "", "not_applicable")</f>
        <v/>
      </c>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1" t="str">
        <f aca="false">IF(ISBLANK(Values!E96),"","FALSE")</f>
        <v/>
      </c>
      <c r="FJ97" s="1"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1"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1" t="str">
        <f aca="false">IF(ISBLANK(Values!E97),"",IF(Values!J97,"Backlit", "Non-Backlit"))</f>
        <v/>
      </c>
      <c r="AW98" s="0"/>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1" t="str">
        <f aca="false">IF(ISBLANK(Values!E97),"",Values!$B$7)</f>
        <v/>
      </c>
      <c r="CQ98" s="1" t="str">
        <f aca="false">IF(ISBLANK(Values!E97),"",Values!$B$8)</f>
        <v/>
      </c>
      <c r="CR98" s="1"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0" t="str">
        <f aca="false">IF(ISBLANK(Values!$E97), "", "not_applicable")</f>
        <v/>
      </c>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1" t="str">
        <f aca="false">IF(ISBLANK(Values!E97),"","FALSE")</f>
        <v/>
      </c>
      <c r="FJ98" s="1"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1"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1" t="str">
        <f aca="false">IF(ISBLANK(Values!E98),"",IF(Values!J98,"Backlit", "Non-Backlit"))</f>
        <v/>
      </c>
      <c r="AW99" s="0"/>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1" t="str">
        <f aca="false">IF(ISBLANK(Values!E98),"",Values!$B$7)</f>
        <v/>
      </c>
      <c r="CQ99" s="1" t="str">
        <f aca="false">IF(ISBLANK(Values!E98),"",Values!$B$8)</f>
        <v/>
      </c>
      <c r="CR99" s="1"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0" t="str">
        <f aca="false">IF(ISBLANK(Values!$E98), "", "not_applicable")</f>
        <v/>
      </c>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1" t="str">
        <f aca="false">IF(ISBLANK(Values!E98),"","FALSE")</f>
        <v/>
      </c>
      <c r="FJ99" s="1"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IF(ISBLANK(Values!E99),"",IF($CO100="DEFAULT", Values!$B$18, ""))</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1"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1" t="str">
        <f aca="false">IF(ISBLANK(Values!E99),"",IF(Values!J99,"Backlit", "Non-Backlit"))</f>
        <v/>
      </c>
      <c r="AW100" s="0"/>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1" t="str">
        <f aca="false">IF(ISBLANK(Values!E99),"",Values!$B$7)</f>
        <v/>
      </c>
      <c r="CQ100" s="1" t="str">
        <f aca="false">IF(ISBLANK(Values!E99),"",Values!$B$8)</f>
        <v/>
      </c>
      <c r="CR100" s="1"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0" t="str">
        <f aca="false">IF(ISBLANK(Values!$E99), "", "not_applicable")</f>
        <v/>
      </c>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1" t="str">
        <f aca="false">IF(ISBLANK(Values!E99),"","FALSE")</f>
        <v/>
      </c>
      <c r="FJ100" s="1"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IF(ISBLANK(Values!E100),"",IF($CO101="DEFAULT", Values!$B$18, ""))</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1"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1" t="str">
        <f aca="false">IF(ISBLANK(Values!E100),"",IF(Values!J100,"Backlit", "Non-Backlit"))</f>
        <v/>
      </c>
      <c r="AW101" s="0"/>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1" t="str">
        <f aca="false">IF(ISBLANK(Values!E100),"",Values!$B$7)</f>
        <v/>
      </c>
      <c r="CQ101" s="1" t="str">
        <f aca="false">IF(ISBLANK(Values!E100),"",Values!$B$8)</f>
        <v/>
      </c>
      <c r="CR101" s="1"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0" t="str">
        <f aca="false">IF(ISBLANK(Values!$E100), "", "not_applicable")</f>
        <v/>
      </c>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1" t="str">
        <f aca="false">IF(ISBLANK(Values!E100),"","FALSE")</f>
        <v/>
      </c>
      <c r="FJ101" s="1"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IF(ISBLANK(Values!E101),"",IF($CO102="DEFAULT", Values!$B$18, ""))</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1"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1" t="str">
        <f aca="false">IF(ISBLANK(Values!E101),"",IF(Values!J101,"Backlit", "Non-Backlit"))</f>
        <v/>
      </c>
      <c r="AW102" s="0"/>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1" t="str">
        <f aca="false">IF(ISBLANK(Values!E101),"",Values!$B$7)</f>
        <v/>
      </c>
      <c r="CQ102" s="1" t="str">
        <f aca="false">IF(ISBLANK(Values!E101),"",Values!$B$8)</f>
        <v/>
      </c>
      <c r="CR102" s="1"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0" t="str">
        <f aca="false">IF(ISBLANK(Values!$E101), "", "not_applicable")</f>
        <v/>
      </c>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1" t="str">
        <f aca="false">IF(ISBLANK(Values!E101),"","FALSE")</f>
        <v/>
      </c>
      <c r="FJ102" s="1"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IF(ISBLANK(Values!E102),"",IF($CO103="DEFAULT", Values!$B$18, ""))</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1"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1" t="str">
        <f aca="false">IF(ISBLANK(Values!E102),"",IF(Values!J102,"Backlit", "Non-Backlit"))</f>
        <v/>
      </c>
      <c r="AW103" s="0"/>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1" t="str">
        <f aca="false">IF(ISBLANK(Values!E102),"",Values!$B$7)</f>
        <v/>
      </c>
      <c r="CQ103" s="1" t="str">
        <f aca="false">IF(ISBLANK(Values!E102),"",Values!$B$8)</f>
        <v/>
      </c>
      <c r="CR103" s="1"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0" t="str">
        <f aca="false">IF(ISBLANK(Values!$E102), "", "not_applicable")</f>
        <v/>
      </c>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1" t="str">
        <f aca="false">IF(ISBLANK(Values!E102),"","FALSE")</f>
        <v/>
      </c>
      <c r="FJ103" s="1"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IF(ISBLANK(Values!E103),"",IF($CO104="DEFAULT", Values!$B$18, ""))</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1"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1" t="str">
        <f aca="false">IF(ISBLANK(Values!E103),"",IF(Values!J103,"Backlit", "Non-Backlit"))</f>
        <v/>
      </c>
      <c r="AW104" s="0"/>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O104" s="1" t="str">
        <f aca="false">IF(ISBLANK(Values!E103), "", IF(AND(Values!$B$37=options!$G$2, Values!$C103), "AMAZON_NA", IF(AND(Values!$B$37=options!$G$1, Values!$D103), "AMAZON_EU", "DEFAULT")))</f>
        <v/>
      </c>
      <c r="CP104" s="1" t="str">
        <f aca="false">IF(ISBLANK(Values!E103),"",Values!$B$7)</f>
        <v/>
      </c>
      <c r="CQ104" s="1" t="str">
        <f aca="false">IF(ISBLANK(Values!E103),"",Values!$B$8)</f>
        <v/>
      </c>
      <c r="CR104" s="1"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0" t="str">
        <f aca="false">IF(ISBLANK(Values!$E103), "", "not_applicable")</f>
        <v/>
      </c>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1" t="str">
        <f aca="false">IF(ISBLANK(Values!E103),"","FALSE")</f>
        <v/>
      </c>
      <c r="FJ104" s="1"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IF(ISBLANK(Values!E104),"",IF($CO105="DEFAULT", Values!$B$18, ""))</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1"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1" t="str">
        <f aca="false">IF(ISBLANK(Values!E104),"",IF(Values!J104,"Backlit", "Non-Backlit"))</f>
        <v/>
      </c>
      <c r="AW105" s="0"/>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O105" s="1" t="str">
        <f aca="false">IF(ISBLANK(Values!E104), "", IF(AND(Values!$B$37=options!$G$2, Values!$C104), "AMAZON_NA", IF(AND(Values!$B$37=options!$G$1, Values!$D104), "AMAZON_EU", "DEFAULT")))</f>
        <v/>
      </c>
      <c r="CP105" s="1" t="str">
        <f aca="false">IF(ISBLANK(Values!E104),"",Values!$B$7)</f>
        <v/>
      </c>
      <c r="CQ105" s="1" t="str">
        <f aca="false">IF(ISBLANK(Values!E104),"",Values!$B$8)</f>
        <v/>
      </c>
      <c r="CR105" s="1"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0" t="str">
        <f aca="false">IF(ISBLANK(Values!$E104), "", "not_applicable")</f>
        <v/>
      </c>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1" t="str">
        <f aca="false">IF(ISBLANK(Values!E104),"","FALSE")</f>
        <v/>
      </c>
      <c r="FJ105" s="1"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IF(ISBLANK(Values!E105),"",IF($CO106="DEFAULT", Values!$B$18, ""))</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1"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1" t="str">
        <f aca="false">IF(ISBLANK(Values!E105),"",IF(Values!J105,"Backlit", "Non-Backlit"))</f>
        <v/>
      </c>
      <c r="AW106" s="0"/>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O106" s="1" t="str">
        <f aca="false">IF(ISBLANK(Values!E105), "", IF(AND(Values!$B$37=options!$G$2, Values!$C105), "AMAZON_NA", IF(AND(Values!$B$37=options!$G$1, Values!$D105), "AMAZON_EU", "DEFAULT")))</f>
        <v/>
      </c>
      <c r="CP106" s="1" t="str">
        <f aca="false">IF(ISBLANK(Values!E105),"",Values!$B$7)</f>
        <v/>
      </c>
      <c r="CQ106" s="1" t="str">
        <f aca="false">IF(ISBLANK(Values!E105),"",Values!$B$8)</f>
        <v/>
      </c>
      <c r="CR106" s="1"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0" t="str">
        <f aca="false">IF(ISBLANK(Values!$E105), "", "not_applicable")</f>
        <v/>
      </c>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1" t="str">
        <f aca="false">IF(ISBLANK(Values!E105),"","FALSE")</f>
        <v/>
      </c>
      <c r="FJ106" s="1"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IF(ISBLANK(Values!E106),"",IF($CO107="DEFAULT", Values!$B$18, ""))</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1"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1" t="str">
        <f aca="false">IF(ISBLANK(Values!E106),"",IF(Values!J106,"Backlit", "Non-Backlit"))</f>
        <v/>
      </c>
      <c r="AW107" s="0"/>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O107" s="1" t="str">
        <f aca="false">IF(ISBLANK(Values!E106), "", IF(AND(Values!$B$37=options!$G$2, Values!$C106), "AMAZON_NA", IF(AND(Values!$B$37=options!$G$1, Values!$D106), "AMAZON_EU", "DEFAULT")))</f>
        <v/>
      </c>
      <c r="CP107" s="1" t="str">
        <f aca="false">IF(ISBLANK(Values!E106),"",Values!$B$7)</f>
        <v/>
      </c>
      <c r="CQ107" s="1" t="str">
        <f aca="false">IF(ISBLANK(Values!E106),"",Values!$B$8)</f>
        <v/>
      </c>
      <c r="CR107" s="1"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0" t="str">
        <f aca="false">IF(ISBLANK(Values!$E106), "", "not_applicable")</f>
        <v/>
      </c>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1" t="str">
        <f aca="false">IF(ISBLANK(Values!E106),"","FALSE")</f>
        <v/>
      </c>
      <c r="FJ107" s="1"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7: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7: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108: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108: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13671875" defaultRowHeight="12.8" zeroHeight="false" outlineLevelRow="0" outlineLevelCol="0"/>
  <cols>
    <col collapsed="false" customWidth="true" hidden="false" outlineLevel="0" max="1" min="1" style="0" width="18.85"/>
    <col collapsed="false" customWidth="true" hidden="false" outlineLevel="0" max="2" min="2" style="44"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351</v>
      </c>
      <c r="B1" s="46"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7" t="s">
        <v>352</v>
      </c>
      <c r="F1" s="47"/>
      <c r="G1" s="47"/>
      <c r="H1" s="48"/>
      <c r="I1" s="48"/>
    </row>
    <row r="2" customFormat="false" ht="12.8" hidden="false" customHeight="false" outlineLevel="0" collapsed="false">
      <c r="A2" s="45" t="s">
        <v>353</v>
      </c>
      <c r="B2" s="46"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5" t="s">
        <v>354</v>
      </c>
      <c r="B3" s="49"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s="0" t="s">
        <v>369</v>
      </c>
    </row>
    <row r="4" customFormat="false" ht="12.8" hidden="false" customHeight="false" outlineLevel="0" collapsed="false">
      <c r="A4" s="45" t="s">
        <v>370</v>
      </c>
      <c r="B4" s="50" t="n">
        <v>28.99</v>
      </c>
      <c r="C4" s="51" t="n">
        <f aca="false">FALSE()</f>
        <v>0</v>
      </c>
      <c r="D4" s="51" t="n">
        <f aca="false">TRUE()</f>
        <v>1</v>
      </c>
      <c r="E4" s="52" t="n">
        <v>5714401475019</v>
      </c>
      <c r="F4" s="52" t="s">
        <v>371</v>
      </c>
      <c r="G4" s="53" t="s">
        <v>372</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4" t="n">
        <f aca="false">TRUE()</f>
        <v>1</v>
      </c>
      <c r="J4" s="55" t="n">
        <f aca="false">FALSE()</f>
        <v>0</v>
      </c>
      <c r="K4" s="52" t="s">
        <v>373</v>
      </c>
      <c r="L4" s="56" t="n">
        <f aca="false">FALSE()</f>
        <v>0</v>
      </c>
      <c r="M4" s="57" t="str">
        <f aca="false">IF(ISBLANK(K4),"",IF(L4, "https://raw.githubusercontent.com/PatrickVibild/TellusAmazonPictures/master/pictures/"&amp;K4&amp;"/1.jpg","https://download.lenovo.com/Images/Parts/"&amp;K4&amp;"/"&amp;K4&amp;"_A.jpg"))</f>
        <v>https://download.lenovo.com/Images/Parts/01AX012/01AX012_A.jpg</v>
      </c>
      <c r="N4" s="57" t="str">
        <f aca="false">IF(ISBLANK(K4),"",IF(L4, "https://raw.githubusercontent.com/PatrickVibild/TellusAmazonPictures/master/pictures/"&amp;K4&amp;"/2.jpg","https://download.lenovo.com/Images/Parts/"&amp;K4&amp;"/"&amp;K4&amp;"_B.jpg"))</f>
        <v>https://download.lenovo.com/Images/Parts/01AX012/01AX012_B.jpg</v>
      </c>
      <c r="O4" s="58" t="str">
        <f aca="false">IF(ISBLANK(K4),"",IF(L4, "https://raw.githubusercontent.com/PatrickVibild/TellusAmazonPictures/master/pictures/"&amp;K4&amp;"/3.jpg","https://download.lenovo.com/Images/Parts/"&amp;K4&amp;"/"&amp;K4&amp;"_details.jpg"))</f>
        <v>https://download.lenovo.com/Images/Parts/01AX012/01AX012_details.jpg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9" t="n">
        <f aca="false">MATCH(G4,options!$D$1:$D$20,0)</f>
        <v>1</v>
      </c>
    </row>
    <row r="5" customFormat="false" ht="12.8" hidden="false" customHeight="false" outlineLevel="0" collapsed="false">
      <c r="A5" s="45" t="s">
        <v>374</v>
      </c>
      <c r="B5" s="50" t="n">
        <v>28.99</v>
      </c>
      <c r="C5" s="51" t="n">
        <f aca="false">FALSE()</f>
        <v>0</v>
      </c>
      <c r="D5" s="51" t="n">
        <f aca="false">TRUE()</f>
        <v>1</v>
      </c>
      <c r="E5" s="52" t="n">
        <v>5714401475026</v>
      </c>
      <c r="F5" s="52" t="s">
        <v>375</v>
      </c>
      <c r="G5" s="53" t="s">
        <v>376</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4" t="n">
        <f aca="false">TRUE()</f>
        <v>1</v>
      </c>
      <c r="J5" s="55" t="n">
        <f aca="false">FALSE()</f>
        <v>0</v>
      </c>
      <c r="K5" s="52" t="s">
        <v>377</v>
      </c>
      <c r="L5" s="56" t="n">
        <f aca="false">FALSE()</f>
        <v>0</v>
      </c>
      <c r="M5" s="57" t="str">
        <f aca="false">IF(ISBLANK(K5),"",IF(L5, "https://raw.githubusercontent.com/PatrickVibild/TellusAmazonPictures/master/pictures/"&amp;K5&amp;"/1.jpg","https://download.lenovo.com/Images/Parts/"&amp;K5&amp;"/"&amp;K5&amp;"_A.jpg"))</f>
        <v>https://download.lenovo.com/Images/Parts/01AX011/01AX011_A.jpg</v>
      </c>
      <c r="N5" s="57" t="str">
        <f aca="false">IF(ISBLANK(K5),"",IF(L5, "https://raw.githubusercontent.com/PatrickVibild/TellusAmazonPictures/master/pictures/"&amp;K5&amp;"/2.jpg","https://download.lenovo.com/Images/Parts/"&amp;K5&amp;"/"&amp;K5&amp;"_B.jpg"))</f>
        <v>https://download.lenovo.com/Images/Parts/01AX011/01AX011_B.jpg</v>
      </c>
      <c r="O5" s="58" t="str">
        <f aca="false">IF(ISBLANK(K5),"",IF(L5, "https://raw.githubusercontent.com/PatrickVibild/TellusAmazonPictures/master/pictures/"&amp;K5&amp;"/3.jpg","https://download.lenovo.com/Images/Parts/"&amp;K5&amp;"/"&amp;K5&amp;"_details.jpg"))</f>
        <v>https://download.lenovo.com/Images/Parts/01AX011/01AX011_details.jpg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9" t="n">
        <f aca="false">MATCH(G5,options!$D$1:$D$20,0)</f>
        <v>2</v>
      </c>
    </row>
    <row r="6" customFormat="false" ht="12.8" hidden="false" customHeight="false" outlineLevel="0" collapsed="false">
      <c r="A6" s="45" t="s">
        <v>378</v>
      </c>
      <c r="B6" s="60" t="s">
        <v>379</v>
      </c>
      <c r="C6" s="51" t="n">
        <f aca="false">FALSE()</f>
        <v>0</v>
      </c>
      <c r="D6" s="51" t="n">
        <f aca="false">TRUE()</f>
        <v>1</v>
      </c>
      <c r="E6" s="52" t="n">
        <v>5714401475033</v>
      </c>
      <c r="F6" s="52" t="s">
        <v>380</v>
      </c>
      <c r="G6" s="53" t="s">
        <v>381</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4" t="n">
        <f aca="false">TRUE()</f>
        <v>1</v>
      </c>
      <c r="J6" s="55" t="n">
        <f aca="false">FALSE()</f>
        <v>0</v>
      </c>
      <c r="K6" s="52" t="s">
        <v>382</v>
      </c>
      <c r="L6" s="56" t="n">
        <f aca="false">FALSE()</f>
        <v>0</v>
      </c>
      <c r="M6" s="57" t="str">
        <f aca="false">IF(ISBLANK(K6),"",IF(L6, "https://raw.githubusercontent.com/PatrickVibild/TellusAmazonPictures/master/pictures/"&amp;K6&amp;"/1.jpg","https://download.lenovo.com/Images/Parts/"&amp;K6&amp;"/"&amp;K6&amp;"_A.jpg"))</f>
        <v>https://download.lenovo.com/Images/Parts/01AX017/01AX017_A.jpg</v>
      </c>
      <c r="N6" s="57" t="str">
        <f aca="false">IF(ISBLANK(K6),"",IF(L6, "https://raw.githubusercontent.com/PatrickVibild/TellusAmazonPictures/master/pictures/"&amp;K6&amp;"/2.jpg","https://download.lenovo.com/Images/Parts/"&amp;K6&amp;"/"&amp;K6&amp;"_B.jpg"))</f>
        <v>https://download.lenovo.com/Images/Parts/01AX017/01AX017_B.jpg</v>
      </c>
      <c r="O6" s="58" t="str">
        <f aca="false">IF(ISBLANK(K6),"",IF(L6, "https://raw.githubusercontent.com/PatrickVibild/TellusAmazonPictures/master/pictures/"&amp;K6&amp;"/3.jpg","https://download.lenovo.com/Images/Parts/"&amp;K6&amp;"/"&amp;K6&amp;"_details.jpg"))</f>
        <v>https://download.lenovo.com/Images/Parts/01AX017/01AX017_details.jpg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9" t="n">
        <f aca="false">MATCH(G6,options!$D$1:$D$20,0)</f>
        <v>3</v>
      </c>
    </row>
    <row r="7" customFormat="false" ht="12.8" hidden="false" customHeight="false" outlineLevel="0" collapsed="false">
      <c r="A7" s="45" t="s">
        <v>383</v>
      </c>
      <c r="B7" s="61" t="str">
        <f aca="false">IF(B6=options!C1,"41","41")</f>
        <v>41</v>
      </c>
      <c r="C7" s="51" t="n">
        <f aca="false">FALSE()</f>
        <v>0</v>
      </c>
      <c r="D7" s="51" t="n">
        <f aca="false">TRUE()</f>
        <v>1</v>
      </c>
      <c r="E7" s="52" t="n">
        <v>5714401475040</v>
      </c>
      <c r="F7" s="52" t="s">
        <v>384</v>
      </c>
      <c r="G7" s="53" t="s">
        <v>385</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4" t="n">
        <f aca="false">TRUE()</f>
        <v>1</v>
      </c>
      <c r="J7" s="55" t="n">
        <f aca="false">FALSE()</f>
        <v>0</v>
      </c>
      <c r="K7" s="52" t="s">
        <v>386</v>
      </c>
      <c r="L7" s="56" t="n">
        <f aca="false">FALSE()</f>
        <v>0</v>
      </c>
      <c r="M7" s="57" t="str">
        <f aca="false">IF(ISBLANK(K7),"",IF(L7, "https://raw.githubusercontent.com/PatrickVibild/TellusAmazonPictures/master/pictures/"&amp;K7&amp;"/1.jpg","https://download.lenovo.com/Images/Parts/"&amp;K7&amp;"/"&amp;K7&amp;"_A.jpg"))</f>
        <v>https://download.lenovo.com/Images/Parts/01AX090/01AX090_A.jpg</v>
      </c>
      <c r="N7" s="57" t="str">
        <f aca="false">IF(ISBLANK(K7),"",IF(L7, "https://raw.githubusercontent.com/PatrickVibild/TellusAmazonPictures/master/pictures/"&amp;K7&amp;"/2.jpg","https://download.lenovo.com/Images/Parts/"&amp;K7&amp;"/"&amp;K7&amp;"_B.jpg"))</f>
        <v>https://download.lenovo.com/Images/Parts/01AX090/01AX090_B.jpg</v>
      </c>
      <c r="O7" s="58" t="str">
        <f aca="false">IF(ISBLANK(K7),"",IF(L7, "https://raw.githubusercontent.com/PatrickVibild/TellusAmazonPictures/master/pictures/"&amp;K7&amp;"/3.jpg","https://download.lenovo.com/Images/Parts/"&amp;K7&amp;"/"&amp;K7&amp;"_details.jpg"))</f>
        <v>https://download.lenovo.com/Images/Parts/01AX090/01AX090_details.jpg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9" t="n">
        <f aca="false">MATCH(G7,options!$D$1:$D$20,0)</f>
        <v>4</v>
      </c>
    </row>
    <row r="8" customFormat="false" ht="12.8" hidden="false" customHeight="false" outlineLevel="0" collapsed="false">
      <c r="A8" s="45" t="s">
        <v>387</v>
      </c>
      <c r="B8" s="61" t="str">
        <f aca="false">IF(B6=options!C1,"17","17")</f>
        <v>17</v>
      </c>
      <c r="C8" s="51" t="n">
        <f aca="false">FALSE()</f>
        <v>0</v>
      </c>
      <c r="D8" s="51" t="n">
        <f aca="false">TRUE()</f>
        <v>1</v>
      </c>
      <c r="E8" s="52" t="n">
        <v>5714401475057</v>
      </c>
      <c r="F8" s="52" t="s">
        <v>388</v>
      </c>
      <c r="G8" s="53" t="s">
        <v>389</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n">
        <f aca="false">FALSE()</f>
        <v>0</v>
      </c>
      <c r="K8" s="52" t="s">
        <v>390</v>
      </c>
      <c r="L8" s="56" t="n">
        <f aca="false">FALSE()</f>
        <v>0</v>
      </c>
      <c r="M8" s="57" t="str">
        <f aca="false">IF(ISBLANK(K8),"",IF(L8, "https://raw.githubusercontent.com/PatrickVibild/TellusAmazonPictures/master/pictures/"&amp;K8&amp;"/1.jpg","https://download.lenovo.com/Images/Parts/"&amp;K8&amp;"/"&amp;K8&amp;"_A.jpg"))</f>
        <v>https://download.lenovo.com/Images/Parts/01AX029/01AX029_A.jpg</v>
      </c>
      <c r="N8" s="57" t="str">
        <f aca="false">IF(ISBLANK(K8),"",IF(L8, "https://raw.githubusercontent.com/PatrickVibild/TellusAmazonPictures/master/pictures/"&amp;K8&amp;"/2.jpg","https://download.lenovo.com/Images/Parts/"&amp;K8&amp;"/"&amp;K8&amp;"_B.jpg"))</f>
        <v>https://download.lenovo.com/Images/Parts/01AX029/01AX029_B.jpg</v>
      </c>
      <c r="O8" s="58" t="str">
        <f aca="false">IF(ISBLANK(K8),"",IF(L8, "https://raw.githubusercontent.com/PatrickVibild/TellusAmazonPictures/master/pictures/"&amp;K8&amp;"/3.jpg","https://download.lenovo.com/Images/Parts/"&amp;K8&amp;"/"&amp;K8&amp;"_details.jpg"))</f>
        <v>https://download.lenovo.com/Images/Parts/01AX029/01AX029_details.jpg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9" t="n">
        <f aca="false">MATCH(G8,options!$D$1:$D$20,0)</f>
        <v>5</v>
      </c>
    </row>
    <row r="9" customFormat="false" ht="23.85" hidden="false" customHeight="false" outlineLevel="0" collapsed="false">
      <c r="A9" s="45" t="s">
        <v>391</v>
      </c>
      <c r="B9" s="61" t="str">
        <f aca="false">IF(B6=options!C1,"5","5")</f>
        <v>5</v>
      </c>
      <c r="C9" s="51" t="n">
        <f aca="false">FALSE()</f>
        <v>0</v>
      </c>
      <c r="D9" s="51" t="n">
        <f aca="false">TRUE()</f>
        <v>1</v>
      </c>
      <c r="E9" s="52" t="n">
        <v>5714401475064</v>
      </c>
      <c r="F9" s="52" t="s">
        <v>392</v>
      </c>
      <c r="G9" s="53"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4" t="n">
        <f aca="false">TRUE()</f>
        <v>1</v>
      </c>
      <c r="J9" s="55" t="n">
        <f aca="false">FALSE()</f>
        <v>0</v>
      </c>
      <c r="K9" s="52"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https://raw.githubusercontent.com/PatrickVibild/TellusAmazonPictures/master/pictures/Lenovo/E470/NRD/1.jpg</v>
      </c>
      <c r="N9" s="57" t="str">
        <f aca="false">IF(ISBLANK(K9),"",IF(L9, "https://raw.githubusercontent.com/PatrickVibild/TellusAmazonPictures/master/pictures/"&amp;K9&amp;"/2.jpg","https://download.lenovo.com/Images/Parts/"&amp;K9&amp;"/"&amp;K9&amp;"_B.jpg"))</f>
        <v>https://raw.githubusercontent.com/PatrickVibild/TellusAmazonPictures/master/pictures/Lenovo/E470/NRD/2.jpg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https://raw.githubusercontent.com/PatrickVibild/TellusAmazonPictures/master/pictures/Lenovo/E470/NRD/3.jpg</v>
      </c>
      <c r="P9" s="0" t="str">
        <f aca="false">IF(ISBLANK(K9),"",IF(L9, "https://raw.githubusercontent.com/PatrickVibild/TellusAmazonPictures/master/pictures/"&amp;K9&amp;"/4.jpg", ""))</f>
        <v>https://raw.githubusercontent.com/PatrickVibild/TellusAmazonPictures/master/pictures/Lenovo/E470/NRD/4.jpg</v>
      </c>
      <c r="Q9" s="0" t="str">
        <f aca="false">IF(ISBLANK(K9),"",IF(L9, "https://raw.githubusercontent.com/PatrickVibild/TellusAmazonPictures/master/pictures/"&amp;K9&amp;"/5.jpg", ""))</f>
        <v>https://raw.githubusercontent.com/PatrickVibild/TellusAmazonPictures/master/pictures/Lenovo/E470/NRD/5.jpg</v>
      </c>
      <c r="R9" s="0" t="str">
        <f aca="false">IF(ISBLANK(K9),"",IF(L9, "https://raw.githubusercontent.com/PatrickVibild/TellusAmazonPictures/master/pictures/"&amp;K9&amp;"/6.jpg", ""))</f>
        <v>https://raw.githubusercontent.com/PatrickVibild/TellusAmazonPictures/master/pictures/Lenovo/E470/NRD/6.jpg</v>
      </c>
      <c r="S9" s="0" t="str">
        <f aca="false">IF(ISBLANK(K9),"",IF(L9, "https://raw.githubusercontent.com/PatrickVibild/TellusAmazonPictures/master/pictures/"&amp;K9&amp;"/7.jpg", ""))</f>
        <v>https://raw.githubusercontent.com/PatrickVibild/TellusAmazonPictures/master/pictures/Lenovo/E470/NRD/7.jpg</v>
      </c>
      <c r="T9" s="0" t="str">
        <f aca="false">IF(ISBLANK(K9),"",IF(L9, "https://raw.githubusercontent.com/PatrickVibild/TellusAmazonPictures/master/pictures/"&amp;K9&amp;"/8.jpg",""))</f>
        <v>https://raw.githubusercontent.com/PatrickVibild/TellusAmazonPictures/master/pictures/Lenovo/E470/NRD/8.jpg</v>
      </c>
      <c r="U9" s="0" t="str">
        <f aca="false">IF(ISBLANK(K9),"",IF(L9, "https://raw.githubusercontent.com/PatrickVibild/TellusAmazonPictures/master/pictures/"&amp;K9&amp;"/9.jpg", ""))</f>
        <v>https://raw.githubusercontent.com/PatrickVibild/TellusAmazonPictures/master/pictures/Lenovo/E470/NRD/9.jpg</v>
      </c>
      <c r="V9" s="59" t="n">
        <f aca="false">MATCH(G9,options!$D$1:$D$20,0)</f>
        <v>6</v>
      </c>
    </row>
    <row r="10" customFormat="false" ht="12.8" hidden="false" customHeight="false" outlineLevel="0" collapsed="false">
      <c r="A10" s="0" t="s">
        <v>395</v>
      </c>
      <c r="B10" s="62"/>
      <c r="C10" s="51" t="n">
        <f aca="false">FALSE()</f>
        <v>0</v>
      </c>
      <c r="D10" s="51" t="n">
        <f aca="false">FALSE()</f>
        <v>0</v>
      </c>
      <c r="E10" s="52" t="n">
        <v>5714401475071</v>
      </c>
      <c r="F10" s="52" t="s">
        <v>396</v>
      </c>
      <c r="G10" s="53"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4" t="n">
        <f aca="false">TRUE()</f>
        <v>1</v>
      </c>
      <c r="J10" s="55" t="n">
        <f aca="false">FALSE()</f>
        <v>0</v>
      </c>
      <c r="K10" s="52" t="s">
        <v>398</v>
      </c>
      <c r="L10" s="56" t="n">
        <f aca="false">FALSE()</f>
        <v>0</v>
      </c>
      <c r="M10" s="57" t="str">
        <f aca="false">IF(ISBLANK(K10),"",IF(L10, "https://raw.githubusercontent.com/PatrickVibild/TellusAmazonPictures/master/pictures/"&amp;K10&amp;"/1.jpg","https://download.lenovo.com/Images/Parts/"&amp;K10&amp;"/"&amp;K10&amp;"_A.jpg"))</f>
        <v>https://download.lenovo.com/Images/Parts/01AX086/01AX086_A.jpg</v>
      </c>
      <c r="N10" s="57" t="str">
        <f aca="false">IF(ISBLANK(K10),"",IF(L10, "https://raw.githubusercontent.com/PatrickVibild/TellusAmazonPictures/master/pictures/"&amp;K10&amp;"/2.jpg","https://download.lenovo.com/Images/Parts/"&amp;K10&amp;"/"&amp;K10&amp;"_B.jpg"))</f>
        <v>https://download.lenovo.com/Images/Parts/01AX086/01AX086_B.jpg</v>
      </c>
      <c r="O10" s="58" t="str">
        <f aca="false">IF(ISBLANK(K10),"",IF(L10, "https://raw.githubusercontent.com/PatrickVibild/TellusAmazonPictures/master/pictures/"&amp;K10&amp;"/3.jpg","https://download.lenovo.com/Images/Parts/"&amp;K10&amp;"/"&amp;K10&amp;"_details.jpg"))</f>
        <v>https://download.lenovo.com/Images/Parts/01AX086/01AX086_details.jpg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9" t="n">
        <f aca="false">MATCH(G10,options!$D$1:$D$20,0)</f>
        <v>7</v>
      </c>
    </row>
    <row r="11" customFormat="false" ht="12.8" hidden="false" customHeight="false" outlineLevel="0" collapsed="false">
      <c r="A11" s="45" t="s">
        <v>399</v>
      </c>
      <c r="B11" s="63" t="n">
        <v>150</v>
      </c>
      <c r="C11" s="51" t="n">
        <f aca="false">FALSE()</f>
        <v>0</v>
      </c>
      <c r="D11" s="51" t="n">
        <f aca="false">FALSE()</f>
        <v>0</v>
      </c>
      <c r="E11" s="52" t="n">
        <v>5714401475088</v>
      </c>
      <c r="F11" s="52" t="s">
        <v>400</v>
      </c>
      <c r="G11" s="53"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4" t="n">
        <f aca="false">TRUE()</f>
        <v>1</v>
      </c>
      <c r="J11" s="55" t="n">
        <f aca="false">FALSE()</f>
        <v>0</v>
      </c>
      <c r="K11" s="52"/>
      <c r="L11" s="56" t="n">
        <f aca="false">FALSE()</f>
        <v>0</v>
      </c>
      <c r="M11" s="57" t="str">
        <f aca="false">IF(ISBLANK(K11),"",IF(L11, "https://raw.githubusercontent.com/PatrickVibild/TellusAmazonPictures/master/pictures/"&amp;K11&amp;"/1.jpg","https://download.lenovo.com/Images/Parts/"&amp;K11&amp;"/"&amp;K11&amp;"_A.jpg"))</f>
        <v/>
      </c>
      <c r="N11" s="57" t="str">
        <f aca="false">IF(ISBLANK(K11),"",IF(L11, "https://raw.githubusercontent.com/PatrickVibild/TellusAmazonPictures/master/pictures/"&amp;K11&amp;"/2.jpg","https://download.lenovo.com/Images/Parts/"&amp;K11&amp;"/"&amp;K11&amp;"_B.jpg"))</f>
        <v/>
      </c>
      <c r="O11" s="58"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9" t="n">
        <f aca="false">MATCH(G11,options!$D$1:$D$20,0)</f>
        <v>8</v>
      </c>
    </row>
    <row r="12" customFormat="false" ht="12.8" hidden="false" customHeight="false" outlineLevel="0" collapsed="false">
      <c r="B12" s="62"/>
      <c r="C12" s="51" t="n">
        <f aca="false">FALSE()</f>
        <v>0</v>
      </c>
      <c r="D12" s="51" t="n">
        <f aca="false">FALSE()</f>
        <v>0</v>
      </c>
      <c r="E12" s="52" t="n">
        <v>5714401475095</v>
      </c>
      <c r="F12" s="52" t="s">
        <v>402</v>
      </c>
      <c r="G12" s="53" t="s">
        <v>403</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4" t="n">
        <f aca="false">TRUE()</f>
        <v>1</v>
      </c>
      <c r="J12" s="55" t="n">
        <f aca="false">FALSE()</f>
        <v>0</v>
      </c>
      <c r="K12" s="52" t="s">
        <v>404</v>
      </c>
      <c r="L12" s="56" t="n">
        <f aca="false">FALSE()</f>
        <v>0</v>
      </c>
      <c r="M12" s="57" t="str">
        <f aca="false">IF(ISBLANK(K12),"",IF(L12, "https://raw.githubusercontent.com/PatrickVibild/TellusAmazonPictures/master/pictures/"&amp;K12&amp;"/1.jpg","https://download.lenovo.com/Images/Parts/"&amp;K12&amp;"/"&amp;K12&amp;"_A.jpg"))</f>
        <v>https://download.lenovo.com/Images/Parts/01AX088/01AX088_A.jpg</v>
      </c>
      <c r="N12" s="57" t="str">
        <f aca="false">IF(ISBLANK(K12),"",IF(L12, "https://raw.githubusercontent.com/PatrickVibild/TellusAmazonPictures/master/pictures/"&amp;K12&amp;"/2.jpg","https://download.lenovo.com/Images/Parts/"&amp;K12&amp;"/"&amp;K12&amp;"_B.jpg"))</f>
        <v>https://download.lenovo.com/Images/Parts/01AX088/01AX088_B.jpg</v>
      </c>
      <c r="O12" s="58" t="str">
        <f aca="false">IF(ISBLANK(K12),"",IF(L12, "https://raw.githubusercontent.com/PatrickVibild/TellusAmazonPictures/master/pictures/"&amp;K12&amp;"/3.jpg","https://download.lenovo.com/Images/Parts/"&amp;K12&amp;"/"&amp;K12&amp;"_details.jpg"))</f>
        <v>https://download.lenovo.com/Images/Parts/01AX088/01AX088_details.jpg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5" t="s">
        <v>405</v>
      </c>
      <c r="B13" s="52" t="s">
        <v>406</v>
      </c>
      <c r="C13" s="51" t="n">
        <f aca="false">FALSE()</f>
        <v>0</v>
      </c>
      <c r="D13" s="51" t="n">
        <f aca="false">FALSE()</f>
        <v>0</v>
      </c>
      <c r="E13" s="52" t="n">
        <v>5714401475101</v>
      </c>
      <c r="F13" s="52" t="s">
        <v>407</v>
      </c>
      <c r="G13" s="53"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4" t="n">
        <f aca="false">TRUE()</f>
        <v>1</v>
      </c>
      <c r="J13" s="55" t="n">
        <f aca="false">FALSE()</f>
        <v>0</v>
      </c>
      <c r="K13" s="52" t="s">
        <v>409</v>
      </c>
      <c r="L13" s="56" t="n">
        <f aca="false">FALSE()</f>
        <v>0</v>
      </c>
      <c r="M13" s="57" t="str">
        <f aca="false">IF(ISBLANK(K13),"",IF(L13, "https://raw.githubusercontent.com/PatrickVibild/TellusAmazonPictures/master/pictures/"&amp;K13&amp;"/1.jpg","https://download.lenovo.com/Images/Parts/"&amp;K13&amp;"/"&amp;K13&amp;"_A.jpg"))</f>
        <v>https://download.lenovo.com/Images/Parts/01AX089/01AX089_A.jpg</v>
      </c>
      <c r="N13" s="57" t="str">
        <f aca="false">IF(ISBLANK(K13),"",IF(L13, "https://raw.githubusercontent.com/PatrickVibild/TellusAmazonPictures/master/pictures/"&amp;K13&amp;"/2.jpg","https://download.lenovo.com/Images/Parts/"&amp;K13&amp;"/"&amp;K13&amp;"_B.jpg"))</f>
        <v>https://download.lenovo.com/Images/Parts/01AX089/01AX089_B.jpg</v>
      </c>
      <c r="O13" s="58" t="str">
        <f aca="false">IF(ISBLANK(K13),"",IF(L13, "https://raw.githubusercontent.com/PatrickVibild/TellusAmazonPictures/master/pictures/"&amp;K13&amp;"/3.jpg","https://download.lenovo.com/Images/Parts/"&amp;K13&amp;"/"&amp;K13&amp;"_details.jpg"))</f>
        <v>https://download.lenovo.com/Images/Parts/01AX089/01AX089_details.jpg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5" t="s">
        <v>410</v>
      </c>
      <c r="B14" s="52" t="n">
        <v>5714401475996</v>
      </c>
      <c r="C14" s="51" t="n">
        <f aca="false">FALSE()</f>
        <v>0</v>
      </c>
      <c r="D14" s="51" t="n">
        <f aca="false">FALSE()</f>
        <v>0</v>
      </c>
      <c r="E14" s="52" t="n">
        <v>5714401475118</v>
      </c>
      <c r="F14" s="52" t="s">
        <v>411</v>
      </c>
      <c r="G14" s="53" t="s">
        <v>412</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4" t="n">
        <f aca="false">TRUE()</f>
        <v>1</v>
      </c>
      <c r="J14" s="55" t="n">
        <f aca="false">FALSE()</f>
        <v>0</v>
      </c>
      <c r="K14" s="52" t="s">
        <v>413</v>
      </c>
      <c r="L14" s="56" t="n">
        <f aca="false">FALSE()</f>
        <v>0</v>
      </c>
      <c r="M14" s="57" t="str">
        <f aca="false">IF(ISBLANK(K14),"",IF(L14, "https://raw.githubusercontent.com/PatrickVibild/TellusAmazonPictures/master/pictures/"&amp;K14&amp;"/1.jpg","https://download.lenovo.com/Images/Parts/"&amp;K14&amp;"/"&amp;K14&amp;"_A.jpg"))</f>
        <v>https://download.lenovo.com/Images/Parts/01AX095/01AX095_A.jpg</v>
      </c>
      <c r="N14" s="57" t="str">
        <f aca="false">IF(ISBLANK(K14),"",IF(L14, "https://raw.githubusercontent.com/PatrickVibild/TellusAmazonPictures/master/pictures/"&amp;K14&amp;"/2.jpg","https://download.lenovo.com/Images/Parts/"&amp;K14&amp;"/"&amp;K14&amp;"_B.jpg"))</f>
        <v>https://download.lenovo.com/Images/Parts/01AX095/01AX095_B.jpg</v>
      </c>
      <c r="O14" s="58" t="str">
        <f aca="false">IF(ISBLANK(K14),"",IF(L14, "https://raw.githubusercontent.com/PatrickVibild/TellusAmazonPictures/master/pictures/"&amp;K14&amp;"/3.jpg","https://download.lenovo.com/Images/Parts/"&amp;K14&amp;"/"&amp;K14&amp;"_details.jpg"))</f>
        <v>https://download.lenovo.com/Images/Parts/01AX095/01AX095_details.jpg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2"/>
      <c r="C15" s="51" t="n">
        <f aca="false">FALSE()</f>
        <v>0</v>
      </c>
      <c r="D15" s="51" t="n">
        <f aca="false">FALSE()</f>
        <v>0</v>
      </c>
      <c r="E15" s="52" t="n">
        <v>5714401475125</v>
      </c>
      <c r="F15" s="52" t="s">
        <v>414</v>
      </c>
      <c r="G15" s="53" t="s">
        <v>415</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4" t="n">
        <f aca="false">TRUE()</f>
        <v>1</v>
      </c>
      <c r="J15" s="55" t="n">
        <f aca="false">FALSE()</f>
        <v>0</v>
      </c>
      <c r="K15" s="52"/>
      <c r="L15" s="56" t="n">
        <f aca="false">FALSE()</f>
        <v>0</v>
      </c>
      <c r="M15" s="57" t="str">
        <f aca="false">IF(ISBLANK(K15),"",IF(L15, "https://raw.githubusercontent.com/PatrickVibild/TellusAmazonPictures/master/pictures/"&amp;K15&amp;"/1.jpg","https://download.lenovo.com/Images/Parts/"&amp;K15&amp;"/"&amp;K15&amp;"_A.jpg"))</f>
        <v/>
      </c>
      <c r="N15" s="57" t="str">
        <f aca="false">IF(ISBLANK(K15),"",IF(L15, "https://raw.githubusercontent.com/PatrickVibild/TellusAmazonPictures/master/pictures/"&amp;K15&amp;"/2.jpg","https://download.lenovo.com/Images/Parts/"&amp;K15&amp;"/"&amp;K15&amp;"_B.jpg"))</f>
        <v/>
      </c>
      <c r="O15" s="58"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23.85" hidden="false" customHeight="false" outlineLevel="0" collapsed="false">
      <c r="A16" s="45" t="s">
        <v>416</v>
      </c>
      <c r="B16" s="46" t="s">
        <v>417</v>
      </c>
      <c r="C16" s="51" t="n">
        <f aca="false">FALSE()</f>
        <v>0</v>
      </c>
      <c r="D16" s="51" t="n">
        <f aca="false">FALSE()</f>
        <v>0</v>
      </c>
      <c r="E16" s="52" t="n">
        <v>5714401475132</v>
      </c>
      <c r="F16" s="52" t="s">
        <v>418</v>
      </c>
      <c r="G16" s="53" t="s">
        <v>419</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4" t="n">
        <f aca="false">TRUE()</f>
        <v>1</v>
      </c>
      <c r="J16" s="55" t="n">
        <f aca="false">FALSE()</f>
        <v>0</v>
      </c>
      <c r="K16" s="52" t="s">
        <v>420</v>
      </c>
      <c r="L16" s="56" t="b">
        <v>1</v>
      </c>
      <c r="M16" s="57" t="str">
        <f aca="false">IF(ISBLANK(K16),"",IF(L16, "https://raw.githubusercontent.com/PatrickVibild/TellusAmazonPictures/master/pictures/"&amp;K16&amp;"/1.jpg","https://download.lenovo.com/Images/Parts/"&amp;K16&amp;"/"&amp;K16&amp;"_A.jpg"))</f>
        <v>https://raw.githubusercontent.com/PatrickVibild/TellusAmazonPictures/master/pictures/Lenovo/E470/NO/1.jpg</v>
      </c>
      <c r="N16" s="57" t="str">
        <f aca="false">IF(ISBLANK(K16),"",IF(L16, "https://raw.githubusercontent.com/PatrickVibild/TellusAmazonPictures/master/pictures/"&amp;K16&amp;"/2.jpg","https://download.lenovo.com/Images/Parts/"&amp;K16&amp;"/"&amp;K16&amp;"_B.jpg"))</f>
        <v>https://raw.githubusercontent.com/PatrickVibild/TellusAmazonPictures/master/pictures/Lenovo/E470/NO/2.jpg</v>
      </c>
      <c r="O16" s="58" t="str">
        <f aca="false">IF(ISBLANK(K16),"",IF(L16, "https://raw.githubusercontent.com/PatrickVibild/TellusAmazonPictures/master/pictures/"&amp;K16&amp;"/3.jpg","https://download.lenovo.com/Images/Parts/"&amp;K16&amp;"/"&amp;K16&amp;"_details.jpg"))</f>
        <v>https://raw.githubusercontent.com/PatrickVibild/TellusAmazonPictures/master/pictures/Lenovo/E470/NO/3.jpg</v>
      </c>
      <c r="P16" s="0" t="str">
        <f aca="false">IF(ISBLANK(K16),"",IF(L16, "https://raw.githubusercontent.com/PatrickVibild/TellusAmazonPictures/master/pictures/"&amp;K16&amp;"/4.jpg", ""))</f>
        <v>https://raw.githubusercontent.com/PatrickVibild/TellusAmazonPictures/master/pictures/Lenovo/E470/NO/4.jpg</v>
      </c>
      <c r="Q16" s="0" t="str">
        <f aca="false">IF(ISBLANK(K16),"",IF(L16, "https://raw.githubusercontent.com/PatrickVibild/TellusAmazonPictures/master/pictures/"&amp;K16&amp;"/5.jpg", ""))</f>
        <v>https://raw.githubusercontent.com/PatrickVibild/TellusAmazonPictures/master/pictures/Lenovo/E470/NO/5.jpg</v>
      </c>
      <c r="R16" s="0" t="str">
        <f aca="false">IF(ISBLANK(K16),"",IF(L16, "https://raw.githubusercontent.com/PatrickVibild/TellusAmazonPictures/master/pictures/"&amp;K16&amp;"/6.jpg", ""))</f>
        <v>https://raw.githubusercontent.com/PatrickVibild/TellusAmazonPictures/master/pictures/Lenovo/E470/NO/6.jpg</v>
      </c>
      <c r="S16" s="0" t="str">
        <f aca="false">IF(ISBLANK(K16),"",IF(L16, "https://raw.githubusercontent.com/PatrickVibild/TellusAmazonPictures/master/pictures/"&amp;K16&amp;"/7.jpg", ""))</f>
        <v>https://raw.githubusercontent.com/PatrickVibild/TellusAmazonPictures/master/pictures/Lenovo/E470/NO/7.jpg</v>
      </c>
      <c r="T16" s="0" t="str">
        <f aca="false">IF(ISBLANK(K16),"",IF(L16, "https://raw.githubusercontent.com/PatrickVibild/TellusAmazonPictures/master/pictures/"&amp;K16&amp;"/8.jpg",""))</f>
        <v>https://raw.githubusercontent.com/PatrickVibild/TellusAmazonPictures/master/pictures/Lenovo/E470/NO/8.jpg</v>
      </c>
      <c r="U16" s="0" t="str">
        <f aca="false">IF(ISBLANK(K16),"",IF(L16, "https://raw.githubusercontent.com/PatrickVibild/TellusAmazonPictures/master/pictures/"&amp;K16&amp;"/9.jpg", ""))</f>
        <v>https://raw.githubusercontent.com/PatrickVibild/TellusAmazonPictures/master/pictures/Lenovo/E470/NO/9.jpg</v>
      </c>
      <c r="V16" s="59" t="n">
        <f aca="false">MATCH(G16,options!$D$1:$D$20,0)</f>
        <v>11</v>
      </c>
    </row>
    <row r="17" customFormat="false" ht="12.8" hidden="false" customHeight="false" outlineLevel="0" collapsed="false">
      <c r="B17" s="62"/>
      <c r="C17" s="51" t="n">
        <f aca="false">FALSE()</f>
        <v>0</v>
      </c>
      <c r="D17" s="51" t="n">
        <f aca="false">FALSE()</f>
        <v>0</v>
      </c>
      <c r="E17" s="52" t="n">
        <v>5714401475149</v>
      </c>
      <c r="F17" s="52" t="s">
        <v>421</v>
      </c>
      <c r="G17" s="53" t="s">
        <v>422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4" t="n">
        <f aca="false">TRUE()</f>
        <v>1</v>
      </c>
      <c r="J17" s="55" t="n">
        <f aca="false">FALSE()</f>
        <v>0</v>
      </c>
      <c r="K17" s="52" t="s">
        <v>423</v>
      </c>
      <c r="L17" s="56" t="n">
        <f aca="false">FALSE()</f>
        <v>0</v>
      </c>
      <c r="M17" s="57" t="str">
        <f aca="false">IF(ISBLANK(K17),"",IF(L17, "https://raw.githubusercontent.com/PatrickVibild/TellusAmazonPictures/master/pictures/"&amp;K17&amp;"/1.jpg","https://download.lenovo.com/Images/Parts/"&amp;K17&amp;"/"&amp;K17&amp;"_A.jpg"))</f>
        <v>https://download.lenovo.com/Images/Parts/01AX101/01AX101_A.jpg</v>
      </c>
      <c r="N17" s="57" t="str">
        <f aca="false">IF(ISBLANK(K17),"",IF(L17, "https://raw.githubusercontent.com/PatrickVibild/TellusAmazonPictures/master/pictures/"&amp;K17&amp;"/2.jpg","https://download.lenovo.com/Images/Parts/"&amp;K17&amp;"/"&amp;K17&amp;"_B.jpg"))</f>
        <v>https://download.lenovo.com/Images/Parts/01AX101/01AX101_B.jpg</v>
      </c>
      <c r="O17" s="58" t="str">
        <f aca="false">IF(ISBLANK(K17),"",IF(L17, "https://raw.githubusercontent.com/PatrickVibild/TellusAmazonPictures/master/pictures/"&amp;K17&amp;"/3.jpg","https://download.lenovo.com/Images/Parts/"&amp;K17&amp;"/"&amp;K17&amp;"_details.jpg"))</f>
        <v>https://download.lenovo.com/Images/Parts/01AX101/01AX101_details.jpg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5" t="s">
        <v>424</v>
      </c>
      <c r="B18" s="63" t="n">
        <v>5</v>
      </c>
      <c r="C18" s="51" t="n">
        <f aca="false">FALSE()</f>
        <v>0</v>
      </c>
      <c r="D18" s="51" t="n">
        <f aca="false">FALSE()</f>
        <v>0</v>
      </c>
      <c r="E18" s="52" t="n">
        <v>5714401475156</v>
      </c>
      <c r="F18" s="52" t="s">
        <v>425</v>
      </c>
      <c r="G18" s="53" t="s">
        <v>426</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4" t="n">
        <f aca="false">TRUE()</f>
        <v>1</v>
      </c>
      <c r="J18" s="55" t="n">
        <f aca="false">FALSE()</f>
        <v>0</v>
      </c>
      <c r="K18" s="52" t="s">
        <v>427</v>
      </c>
      <c r="L18" s="56" t="n">
        <f aca="false">FALSE()</f>
        <v>0</v>
      </c>
      <c r="M18" s="57" t="str">
        <f aca="false">IF(ISBLANK(K18),"",IF(L18, "https://raw.githubusercontent.com/PatrickVibild/TellusAmazonPictures/master/pictures/"&amp;K18&amp;"/1.jpg","https://download.lenovo.com/Images/Parts/"&amp;K18&amp;"/"&amp;K18&amp;"_A.jpg"))</f>
        <v>https://download.lenovo.com/Images/Parts/01AX102/01AX102_A.jpg</v>
      </c>
      <c r="N18" s="57" t="str">
        <f aca="false">IF(ISBLANK(K18),"",IF(L18, "https://raw.githubusercontent.com/PatrickVibild/TellusAmazonPictures/master/pictures/"&amp;K18&amp;"/2.jpg","https://download.lenovo.com/Images/Parts/"&amp;K18&amp;"/"&amp;K18&amp;"_B.jpg"))</f>
        <v>https://download.lenovo.com/Images/Parts/01AX102/01AX102_B.jpg</v>
      </c>
      <c r="O18" s="58" t="str">
        <f aca="false">IF(ISBLANK(K18),"",IF(L18, "https://raw.githubusercontent.com/PatrickVibild/TellusAmazonPictures/master/pictures/"&amp;K18&amp;"/3.jpg","https://download.lenovo.com/Images/Parts/"&amp;K18&amp;"/"&amp;K18&amp;"_details.jpg"))</f>
        <v>https://download.lenovo.com/Images/Parts/01AX102/01AX102_details.jpg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2"/>
      <c r="C19" s="51" t="n">
        <f aca="false">FALSE()</f>
        <v>0</v>
      </c>
      <c r="D19" s="51" t="n">
        <f aca="false">FALSE()</f>
        <v>0</v>
      </c>
      <c r="E19" s="52" t="n">
        <v>5714401475163</v>
      </c>
      <c r="F19" s="52" t="s">
        <v>428</v>
      </c>
      <c r="G19" s="53" t="s">
        <v>429</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4" t="n">
        <f aca="false">TRUE()</f>
        <v>1</v>
      </c>
      <c r="J19" s="55" t="n">
        <f aca="false">FALSE()</f>
        <v>0</v>
      </c>
      <c r="K19" s="52" t="s">
        <v>430</v>
      </c>
      <c r="L19" s="56" t="n">
        <f aca="false">FALSE()</f>
        <v>0</v>
      </c>
      <c r="M19" s="57" t="str">
        <f aca="false">IF(ISBLANK(K19),"",IF(L19, "https://raw.githubusercontent.com/PatrickVibild/TellusAmazonPictures/master/pictures/"&amp;K19&amp;"/1.jpg","https://download.lenovo.com/Images/Parts/"&amp;K19&amp;"/"&amp;K19&amp;"_A.jpg"))</f>
        <v>https://download.lenovo.com/Images/Parts/01AX106/01AX106_A.jpg</v>
      </c>
      <c r="N19" s="57" t="str">
        <f aca="false">IF(ISBLANK(K19),"",IF(L19, "https://raw.githubusercontent.com/PatrickVibild/TellusAmazonPictures/master/pictures/"&amp;K19&amp;"/2.jpg","https://download.lenovo.com/Images/Parts/"&amp;K19&amp;"/"&amp;K19&amp;"_B.jpg"))</f>
        <v>https://download.lenovo.com/Images/Parts/01AX106/01AX106_B.jpg</v>
      </c>
      <c r="O19" s="58" t="str">
        <f aca="false">IF(ISBLANK(K19),"",IF(L19, "https://raw.githubusercontent.com/PatrickVibild/TellusAmazonPictures/master/pictures/"&amp;K19&amp;"/3.jpg","https://download.lenovo.com/Images/Parts/"&amp;K19&amp;"/"&amp;K19&amp;"_details.jpg"))</f>
        <v>https://download.lenovo.com/Images/Parts/01AX106/01AX106_details.jpg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5" t="s">
        <v>431</v>
      </c>
      <c r="B20" s="64" t="s">
        <v>432</v>
      </c>
      <c r="C20" s="51" t="n">
        <f aca="false">FALSE()</f>
        <v>0</v>
      </c>
      <c r="D20" s="51" t="n">
        <f aca="false">FALSE()</f>
        <v>0</v>
      </c>
      <c r="E20" s="52" t="n">
        <v>5714401475170</v>
      </c>
      <c r="F20" s="52" t="s">
        <v>433</v>
      </c>
      <c r="G20" s="53" t="s">
        <v>434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4" t="n">
        <f aca="false">TRUE()</f>
        <v>1</v>
      </c>
      <c r="J20" s="55" t="n">
        <f aca="false">FALSE()</f>
        <v>0</v>
      </c>
      <c r="K20" s="52" t="s">
        <v>435</v>
      </c>
      <c r="L20" s="56" t="n">
        <f aca="false">FALSE()</f>
        <v>0</v>
      </c>
      <c r="M20" s="57" t="str">
        <f aca="false">IF(ISBLANK(K20),"",IF(L20, "https://raw.githubusercontent.com/PatrickVibild/TellusAmazonPictures/master/pictures/"&amp;K20&amp;"/1.jpg","https://download.lenovo.com/Images/Parts/"&amp;K20&amp;"/"&amp;K20&amp;"_A.jpg"))</f>
        <v>https://download.lenovo.com/Images/Parts/01AX027/01AX027_A.jpg</v>
      </c>
      <c r="N20" s="57" t="str">
        <f aca="false">IF(ISBLANK(K20),"",IF(L20, "https://raw.githubusercontent.com/PatrickVibild/TellusAmazonPictures/master/pictures/"&amp;K20&amp;"/2.jpg","https://download.lenovo.com/Images/Parts/"&amp;K20&amp;"/"&amp;K20&amp;"_B.jpg"))</f>
        <v>https://download.lenovo.com/Images/Parts/01AX027/01AX027_B.jpg</v>
      </c>
      <c r="O20" s="58" t="str">
        <f aca="false">IF(ISBLANK(K20),"",IF(L20, "https://raw.githubusercontent.com/PatrickVibild/TellusAmazonPictures/master/pictures/"&amp;K20&amp;"/3.jpg","https://download.lenovo.com/Images/Parts/"&amp;K20&amp;"/"&amp;K20&amp;"_details.jpg"))</f>
        <v>https://download.lenovo.com/Images/Parts/01AX027/01AX027_details.jpg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2"/>
      <c r="C21" s="51" t="n">
        <f aca="false">FALSE()</f>
        <v>0</v>
      </c>
      <c r="D21" s="51" t="n">
        <f aca="false">FALSE()</f>
        <v>0</v>
      </c>
      <c r="E21" s="52" t="n">
        <v>5714401475187</v>
      </c>
      <c r="F21" s="52" t="s">
        <v>436</v>
      </c>
      <c r="G21" s="53" t="s">
        <v>437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4" t="n">
        <f aca="false">TRUE()</f>
        <v>1</v>
      </c>
      <c r="J21" s="55" t="n">
        <f aca="false">FALSE()</f>
        <v>0</v>
      </c>
      <c r="K21" s="52" t="s">
        <v>438</v>
      </c>
      <c r="L21" s="56" t="b">
        <v>1</v>
      </c>
      <c r="M21" s="57" t="str">
        <f aca="false">IF(ISBLANK(K21),"",IF(L21, "https://raw.githubusercontent.com/PatrickVibild/TellusAmazonPictures/master/pictures/"&amp;K21&amp;"/1.jpg","https://download.lenovo.com/Images/Parts/"&amp;K21&amp;"/"&amp;K21&amp;"_A.jpg"))</f>
        <v>https://raw.githubusercontent.com/PatrickVibild/TellusAmazonPictures/master/pictures/Lenovo/E470/USI/1.jpg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https://raw.githubusercontent.com/PatrickVibild/TellusAmazonPictures/master/pictures/Lenovo/E470/USI/2.jpg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https://raw.githubusercontent.com/PatrickVibild/TellusAmazonPictures/master/pictures/Lenovo/E470/USI/3.jpg</v>
      </c>
      <c r="P21" s="0" t="str">
        <f aca="false">IF(ISBLANK(K21),"",IF(L21, "https://raw.githubusercontent.com/PatrickVibild/TellusAmazonPictures/master/pictures/"&amp;K21&amp;"/4.jpg", ""))</f>
        <v>https://raw.githubusercontent.com/PatrickVibild/TellusAmazonPictures/master/pictures/Lenovo/E470/USI/4.jpg</v>
      </c>
      <c r="Q21" s="0" t="str">
        <f aca="false">IF(ISBLANK(K21),"",IF(L21, "https://raw.githubusercontent.com/PatrickVibild/TellusAmazonPictures/master/pictures/"&amp;K21&amp;"/5.jpg", ""))</f>
        <v>https://raw.githubusercontent.com/PatrickVibild/TellusAmazonPictures/master/pictures/Lenovo/E470/USI/5.jpg</v>
      </c>
      <c r="R21" s="0" t="str">
        <f aca="false">IF(ISBLANK(K21),"",IF(L21, "https://raw.githubusercontent.com/PatrickVibild/TellusAmazonPictures/master/pictures/"&amp;K21&amp;"/6.jpg", ""))</f>
        <v>https://raw.githubusercontent.com/PatrickVibild/TellusAmazonPictures/master/pictures/Lenovo/E470/USI/6.jpg</v>
      </c>
      <c r="S21" s="0" t="str">
        <f aca="false">IF(ISBLANK(K21),"",IF(L21, "https://raw.githubusercontent.com/PatrickVibild/TellusAmazonPictures/master/pictures/"&amp;K21&amp;"/7.jpg", ""))</f>
        <v>https://raw.githubusercontent.com/PatrickVibild/TellusAmazonPictures/master/pictures/Lenovo/E470/USI/7.jpg</v>
      </c>
      <c r="T21" s="0" t="str">
        <f aca="false">IF(ISBLANK(K21),"",IF(L21, "https://raw.githubusercontent.com/PatrickVibild/TellusAmazonPictures/master/pictures/"&amp;K21&amp;"/8.jpg",""))</f>
        <v>https://raw.githubusercontent.com/PatrickVibild/TellusAmazonPictures/master/pictures/Lenovo/E470/USI/8.jpg</v>
      </c>
      <c r="U21" s="0" t="str">
        <f aca="false">IF(ISBLANK(K21),"",IF(L21, "https://raw.githubusercontent.com/PatrickVibild/TellusAmazonPictures/master/pictures/"&amp;K21&amp;"/9.jpg", ""))</f>
        <v>https://raw.githubusercontent.com/PatrickVibild/TellusAmazonPictures/master/pictures/Lenovo/E470/USI/9.jpg</v>
      </c>
      <c r="V21" s="59" t="n">
        <f aca="false">MATCH(G21,options!$D$1:$D$20,0)</f>
        <v>16</v>
      </c>
    </row>
    <row r="22" customFormat="false" ht="12.8" hidden="false" customHeight="false" outlineLevel="0" collapsed="false">
      <c r="B22" s="62"/>
      <c r="C22" s="51" t="n">
        <f aca="false">FALSE()</f>
        <v>0</v>
      </c>
      <c r="D22" s="51" t="n">
        <f aca="false">FALSE()</f>
        <v>0</v>
      </c>
      <c r="E22" s="52" t="n">
        <v>5714401475194</v>
      </c>
      <c r="F22" s="52" t="s">
        <v>439</v>
      </c>
      <c r="G22" s="53" t="s">
        <v>440</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4" t="n">
        <f aca="false">TRUE()</f>
        <v>1</v>
      </c>
      <c r="J22" s="55" t="n">
        <f aca="false">FALSE()</f>
        <v>0</v>
      </c>
      <c r="K22" s="52" t="s">
        <v>441</v>
      </c>
      <c r="L22" s="56" t="n">
        <f aca="false">FALSE()</f>
        <v>0</v>
      </c>
      <c r="M22" s="57" t="str">
        <f aca="false">IF(ISBLANK(K22),"",IF(L22, "https://raw.githubusercontent.com/PatrickVibild/TellusAmazonPictures/master/pictures/"&amp;K22&amp;"/1.jpg","https://download.lenovo.com/Images/Parts/"&amp;K22&amp;"/"&amp;K22&amp;"_A.jpg"))</f>
        <v>https://download.lenovo.com/Images/Parts/01AX103/01AX103_A.jpg</v>
      </c>
      <c r="N22" s="57" t="str">
        <f aca="false">IF(ISBLANK(K22),"",IF(L22, "https://raw.githubusercontent.com/PatrickVibild/TellusAmazonPictures/master/pictures/"&amp;K22&amp;"/2.jpg","https://download.lenovo.com/Images/Parts/"&amp;K22&amp;"/"&amp;K22&amp;"_B.jpg"))</f>
        <v>https://download.lenovo.com/Images/Parts/01AX103/01AX103_B.jpg</v>
      </c>
      <c r="O22" s="58" t="str">
        <f aca="false">IF(ISBLANK(K22),"",IF(L22, "https://raw.githubusercontent.com/PatrickVibild/TellusAmazonPictures/master/pictures/"&amp;K22&amp;"/3.jpg","https://download.lenovo.com/Images/Parts/"&amp;K22&amp;"/"&amp;K22&amp;"_details.jpg"))</f>
        <v>https://download.lenovo.com/Images/Parts/01AX103/01AX103_details.jpg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17</v>
      </c>
    </row>
    <row r="23" customFormat="false" ht="35.05" hidden="false" customHeight="false" outlineLevel="0" collapsed="false">
      <c r="A23" s="45" t="s">
        <v>442</v>
      </c>
      <c r="B23" s="46"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1" t="n">
        <f aca="false">TRUE()</f>
        <v>1</v>
      </c>
      <c r="D23" s="51" t="n">
        <f aca="false">FALSE()</f>
        <v>0</v>
      </c>
      <c r="E23" s="52" t="n">
        <v>5714401475200</v>
      </c>
      <c r="F23" s="52" t="s">
        <v>443</v>
      </c>
      <c r="G23" s="53" t="s">
        <v>444</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n">
        <f aca="false">TRUE()</f>
        <v>1</v>
      </c>
      <c r="J23" s="55" t="n">
        <f aca="false">FALSE()</f>
        <v>0</v>
      </c>
      <c r="K23" s="52" t="s">
        <v>445</v>
      </c>
      <c r="L23" s="56" t="n">
        <f aca="false">FALSE()</f>
        <v>0</v>
      </c>
      <c r="M23" s="57" t="str">
        <f aca="false">IF(ISBLANK(K23),"",IF(L23, "https://raw.githubusercontent.com/PatrickVibild/TellusAmazonPictures/master/pictures/"&amp;K23&amp;"/1.jpg","https://download.lenovo.com/Images/Parts/"&amp;K23&amp;"/"&amp;K23&amp;"_A.jpg"))</f>
        <v>https://download.lenovo.com/Images/Parts/01AX080/01AX080_A.jpg</v>
      </c>
      <c r="N23" s="57" t="str">
        <f aca="false">IF(ISBLANK(K23),"",IF(L23, "https://raw.githubusercontent.com/PatrickVibild/TellusAmazonPictures/master/pictures/"&amp;K23&amp;"/2.jpg","https://download.lenovo.com/Images/Parts/"&amp;K23&amp;"/"&amp;K23&amp;"_B.jpg"))</f>
        <v>https://download.lenovo.com/Images/Parts/01AX080/01AX080_B.jpg</v>
      </c>
      <c r="O23" s="58" t="str">
        <f aca="false">IF(ISBLANK(K23),"",IF(L23, "https://raw.githubusercontent.com/PatrickVibild/TellusAmazonPictures/master/pictures/"&amp;K23&amp;"/3.jpg","https://download.lenovo.com/Images/Parts/"&amp;K23&amp;"/"&amp;K23&amp;"_details.jpg"))</f>
        <v>https://download.lenovo.com/Images/Parts/01AX080/01AX080_details.jpg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35.05" hidden="false" customHeight="false" outlineLevel="0" collapsed="false">
      <c r="A24" s="45" t="s">
        <v>446</v>
      </c>
      <c r="B24" s="46"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1"/>
      <c r="D24" s="51"/>
      <c r="E24" s="52"/>
      <c r="F24" s="52"/>
      <c r="G24" s="53" t="s">
        <v>372</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4"/>
      <c r="J24" s="55"/>
      <c r="K24" s="52"/>
      <c r="L24" s="56"/>
      <c r="M24" s="57" t="str">
        <f aca="false">IF(ISBLANK(K24),"",IF(L24, "https://raw.githubusercontent.com/PatrickVibild/TellusAmazonPictures/master/pictures/"&amp;K24&amp;"/1.jpg","https://download.lenovo.com/Images/Parts/"&amp;K24&amp;"/"&amp;K24&amp;"_A.jpg"))</f>
        <v/>
      </c>
      <c r="N24" s="57" t="str">
        <f aca="false">IF(ISBLANK(K24),"",IF(L24, "https://raw.githubusercontent.com/PatrickVibild/TellusAmazonPictures/master/pictures/"&amp;K24&amp;"/2.jpg","https://download.lenovo.com/Images/Parts/"&amp;K24&amp;"/"&amp;K24&amp;"_B.jpg"))</f>
        <v/>
      </c>
      <c r="O24" s="58"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1</v>
      </c>
    </row>
    <row r="25" customFormat="false" ht="35.05" hidden="false" customHeight="false" outlineLevel="0" collapsed="false">
      <c r="A25" s="45" t="s">
        <v>447</v>
      </c>
      <c r="B25" s="46"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1"/>
      <c r="D25" s="51"/>
      <c r="E25" s="52"/>
      <c r="F25" s="52"/>
      <c r="G25" s="53" t="s">
        <v>376</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4"/>
      <c r="J25" s="55"/>
      <c r="K25" s="52"/>
      <c r="L25" s="56"/>
      <c r="M25" s="57" t="str">
        <f aca="false">IF(ISBLANK(K25),"",IF(L25, "https://raw.githubusercontent.com/PatrickVibild/TellusAmazonPictures/master/pictures/"&amp;K25&amp;"/1.jpg","https://download.lenovo.com/Images/Parts/"&amp;K25&amp;"/"&amp;K25&amp;"_A.jpg"))</f>
        <v/>
      </c>
      <c r="N25" s="57" t="str">
        <f aca="false">IF(ISBLANK(K25),"",IF(L25, "https://raw.githubusercontent.com/PatrickVibild/TellusAmazonPictures/master/pictures/"&amp;K25&amp;"/2.jpg","https://download.lenovo.com/Images/Parts/"&amp;K25&amp;"/"&amp;K25&amp;"_B.jpg"))</f>
        <v/>
      </c>
      <c r="O25" s="58"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2</v>
      </c>
    </row>
    <row r="26" customFormat="false" ht="12.8" hidden="false" customHeight="false" outlineLevel="0" collapsed="false">
      <c r="A26" s="45" t="s">
        <v>448</v>
      </c>
      <c r="B26" s="46"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1"/>
      <c r="D26" s="51"/>
      <c r="E26" s="52"/>
      <c r="F26" s="52"/>
      <c r="G26" s="53" t="s">
        <v>381</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4"/>
      <c r="J26" s="55"/>
      <c r="K26" s="52"/>
      <c r="L26" s="56"/>
      <c r="M26" s="57" t="str">
        <f aca="false">IF(ISBLANK(K26),"",IF(L26, "https://raw.githubusercontent.com/PatrickVibild/TellusAmazonPictures/master/pictures/"&amp;K26&amp;"/1.jpg","https://download.lenovo.com/Images/Parts/"&amp;K26&amp;"/"&amp;K26&amp;"_A.jpg"))</f>
        <v/>
      </c>
      <c r="N26" s="57" t="str">
        <f aca="false">IF(ISBLANK(K26),"",IF(L26, "https://raw.githubusercontent.com/PatrickVibild/TellusAmazonPictures/master/pictures/"&amp;K26&amp;"/2.jpg","https://download.lenovo.com/Images/Parts/"&amp;K26&amp;"/"&amp;K26&amp;"_B.jpg"))</f>
        <v/>
      </c>
      <c r="O26" s="58"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3</v>
      </c>
    </row>
    <row r="27" customFormat="false" ht="35.05" hidden="false" customHeight="false" outlineLevel="0" collapsed="false">
      <c r="A27" s="45" t="s">
        <v>447</v>
      </c>
      <c r="B27" s="46"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1"/>
      <c r="D27" s="51"/>
      <c r="E27" s="52"/>
      <c r="F27" s="52"/>
      <c r="G27" s="53" t="s">
        <v>385</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4"/>
      <c r="J27" s="55"/>
      <c r="K27" s="52"/>
      <c r="L27" s="56"/>
      <c r="M27" s="57" t="str">
        <f aca="false">IF(ISBLANK(K27),"",IF(L27, "https://raw.githubusercontent.com/PatrickVibild/TellusAmazonPictures/master/pictures/"&amp;K27&amp;"/1.jpg","https://download.lenovo.com/Images/Parts/"&amp;K27&amp;"/"&amp;K27&amp;"_A.jpg"))</f>
        <v/>
      </c>
      <c r="N27" s="57" t="str">
        <f aca="false">IF(ISBLANK(K27),"",IF(L27, "https://raw.githubusercontent.com/PatrickVibild/TellusAmazonPictures/master/pictures/"&amp;K27&amp;"/2.jpg","https://download.lenovo.com/Images/Parts/"&amp;K27&amp;"/"&amp;K27&amp;"_B.jpg"))</f>
        <v/>
      </c>
      <c r="O27" s="58"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4</v>
      </c>
    </row>
    <row r="28" customFormat="false" ht="12.8" hidden="false" customHeight="false" outlineLevel="0" collapsed="false">
      <c r="B28" s="65"/>
      <c r="C28" s="51"/>
      <c r="D28" s="51"/>
      <c r="E28" s="52"/>
      <c r="F28" s="52"/>
      <c r="G28" s="53" t="s">
        <v>389</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4"/>
      <c r="J28" s="55"/>
      <c r="K28" s="52"/>
      <c r="L28" s="56"/>
      <c r="M28" s="57" t="str">
        <f aca="false">IF(ISBLANK(K28),"",IF(L28, "https://raw.githubusercontent.com/PatrickVibild/TellusAmazonPictures/master/pictures/"&amp;K28&amp;"/1.jpg","https://download.lenovo.com/Images/Parts/"&amp;K28&amp;"/"&amp;K28&amp;"_A.jpg"))</f>
        <v/>
      </c>
      <c r="N28" s="57" t="str">
        <f aca="false">IF(ISBLANK(K28),"",IF(L28, "https://raw.githubusercontent.com/PatrickVibild/TellusAmazonPictures/master/pictures/"&amp;K28&amp;"/2.jpg","https://download.lenovo.com/Images/Parts/"&amp;K28&amp;"/"&amp;K28&amp;"_B.jpg"))</f>
        <v/>
      </c>
      <c r="O28" s="58"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5</v>
      </c>
    </row>
    <row r="29" customFormat="false" ht="35.05" hidden="false" customHeight="false" outlineLevel="0" collapsed="false">
      <c r="A29" s="45" t="s">
        <v>449</v>
      </c>
      <c r="B29" s="46"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1"/>
      <c r="D29" s="51"/>
      <c r="E29" s="52"/>
      <c r="F29" s="52"/>
      <c r="G29" s="53" t="s">
        <v>393</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4"/>
      <c r="J29" s="55"/>
      <c r="K29" s="52"/>
      <c r="L29" s="56"/>
      <c r="M29" s="57" t="str">
        <f aca="false">IF(ISBLANK(K29),"",IF(L29, "https://raw.githubusercontent.com/PatrickVibild/TellusAmazonPictures/master/pictures/"&amp;K29&amp;"/1.jpg","https://download.lenovo.com/Images/Parts/"&amp;K29&amp;"/"&amp;K29&amp;"_A.jpg"))</f>
        <v/>
      </c>
      <c r="N29" s="57" t="str">
        <f aca="false">IF(ISBLANK(K29),"",IF(L29, "https://raw.githubusercontent.com/PatrickVibild/TellusAmazonPictures/master/pictures/"&amp;K29&amp;"/2.jpg","https://download.lenovo.com/Images/Parts/"&amp;K29&amp;"/"&amp;K29&amp;"_B.jpg"))</f>
        <v/>
      </c>
      <c r="O29" s="58"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6</v>
      </c>
    </row>
    <row r="30" customFormat="false" ht="12.8" hidden="false" customHeight="false" outlineLevel="0" collapsed="false">
      <c r="B30" s="65"/>
      <c r="C30" s="51"/>
      <c r="D30" s="51"/>
      <c r="E30" s="52"/>
      <c r="F30" s="52"/>
      <c r="G30" s="53"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4"/>
      <c r="J30" s="55"/>
      <c r="K30" s="52"/>
      <c r="L30" s="56"/>
      <c r="M30" s="57" t="str">
        <f aca="false">IF(ISBLANK(K30),"",IF(L30, "https://raw.githubusercontent.com/PatrickVibild/TellusAmazonPictures/master/pictures/"&amp;K30&amp;"/1.jpg","https://download.lenovo.com/Images/Parts/"&amp;K30&amp;"/"&amp;K30&amp;"_A.jpg"))</f>
        <v/>
      </c>
      <c r="N30" s="57" t="str">
        <f aca="false">IF(ISBLANK(K30),"",IF(L30, "https://raw.githubusercontent.com/PatrickVibild/TellusAmazonPictures/master/pictures/"&amp;K30&amp;"/2.jpg","https://download.lenovo.com/Images/Parts/"&amp;K30&amp;"/"&amp;K30&amp;"_B.jpg"))</f>
        <v/>
      </c>
      <c r="O30" s="58"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7</v>
      </c>
    </row>
    <row r="31" customFormat="false" ht="35.05" hidden="false" customHeight="false" outlineLevel="0" collapsed="false">
      <c r="A31" s="45" t="s">
        <v>450</v>
      </c>
      <c r="B31" s="46"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1"/>
      <c r="D31" s="51"/>
      <c r="E31" s="52"/>
      <c r="F31" s="52"/>
      <c r="G31" s="53"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4"/>
      <c r="J31" s="55"/>
      <c r="K31" s="52"/>
      <c r="L31" s="56"/>
      <c r="M31" s="57" t="str">
        <f aca="false">IF(ISBLANK(K31),"",IF(L31, "https://raw.githubusercontent.com/PatrickVibild/TellusAmazonPictures/master/pictures/"&amp;K31&amp;"/1.jpg","https://download.lenovo.com/Images/Parts/"&amp;K31&amp;"/"&amp;K31&amp;"_A.jpg"))</f>
        <v/>
      </c>
      <c r="N31" s="57" t="str">
        <f aca="false">IF(ISBLANK(K31),"",IF(L31, "https://raw.githubusercontent.com/PatrickVibild/TellusAmazonPictures/master/pictures/"&amp;K31&amp;"/2.jpg","https://download.lenovo.com/Images/Parts/"&amp;K31&amp;"/"&amp;K31&amp;"_B.jpg"))</f>
        <v/>
      </c>
      <c r="O31" s="58"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8</v>
      </c>
    </row>
    <row r="32" customFormat="false" ht="12.8" hidden="false" customHeight="false" outlineLevel="0" collapsed="false">
      <c r="C32" s="51"/>
      <c r="D32" s="51"/>
      <c r="E32" s="52"/>
      <c r="F32" s="52"/>
      <c r="G32" s="53" t="s">
        <v>403</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4"/>
      <c r="J32" s="55"/>
      <c r="K32" s="52"/>
      <c r="L32" s="56"/>
      <c r="M32" s="57" t="str">
        <f aca="false">IF(ISBLANK(K32),"",IF(L32, "https://raw.githubusercontent.com/PatrickVibild/TellusAmazonPictures/master/pictures/"&amp;K32&amp;"/1.jpg","https://download.lenovo.com/Images/Parts/"&amp;K32&amp;"/"&amp;K32&amp;"_A.jpg"))</f>
        <v/>
      </c>
      <c r="N32" s="57" t="str">
        <f aca="false">IF(ISBLANK(K32),"",IF(L32, "https://raw.githubusercontent.com/PatrickVibild/TellusAmazonPictures/master/pictures/"&amp;K32&amp;"/2.jpg","https://download.lenovo.com/Images/Parts/"&amp;K32&amp;"/"&amp;K32&amp;"_B.jpg"))</f>
        <v/>
      </c>
      <c r="O32" s="58"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20</v>
      </c>
    </row>
    <row r="33" customFormat="false" ht="12.8" hidden="false" customHeight="false" outlineLevel="0" collapsed="false">
      <c r="A33" s="45" t="s">
        <v>451</v>
      </c>
      <c r="B33" s="46"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1"/>
      <c r="D33" s="51"/>
      <c r="E33" s="52"/>
      <c r="F33" s="52"/>
      <c r="G33" s="53"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4"/>
      <c r="J33" s="55"/>
      <c r="K33" s="52"/>
      <c r="L33" s="56"/>
      <c r="M33" s="57" t="str">
        <f aca="false">IF(ISBLANK(K33),"",IF(L33, "https://raw.githubusercontent.com/PatrickVibild/TellusAmazonPictures/master/pictures/"&amp;K33&amp;"/1.jpg","https://download.lenovo.com/Images/Parts/"&amp;K33&amp;"/"&amp;K33&amp;"_A.jpg"))</f>
        <v/>
      </c>
      <c r="N33" s="57" t="str">
        <f aca="false">IF(ISBLANK(K33),"",IF(L33, "https://raw.githubusercontent.com/PatrickVibild/TellusAmazonPictures/master/pictures/"&amp;K33&amp;"/2.jpg","https://download.lenovo.com/Images/Parts/"&amp;K33&amp;"/"&amp;K33&amp;"_B.jpg"))</f>
        <v/>
      </c>
      <c r="O33" s="58"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9</v>
      </c>
    </row>
    <row r="34" customFormat="false" ht="12.8" hidden="false" customHeight="false" outlineLevel="0" collapsed="false">
      <c r="C34" s="51"/>
      <c r="D34" s="51"/>
      <c r="E34" s="52"/>
      <c r="F34" s="52"/>
      <c r="G34" s="53" t="s">
        <v>412</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4"/>
      <c r="J34" s="55"/>
      <c r="K34" s="52"/>
      <c r="L34" s="56"/>
      <c r="M34" s="57" t="str">
        <f aca="false">IF(ISBLANK(K34),"",IF(L34, "https://raw.githubusercontent.com/PatrickVibild/TellusAmazonPictures/master/pictures/"&amp;K34&amp;"/1.jpg","https://download.lenovo.com/Images/Parts/"&amp;K34&amp;"/"&amp;K34&amp;"_A.jpg"))</f>
        <v/>
      </c>
      <c r="N34" s="57" t="str">
        <f aca="false">IF(ISBLANK(K34),"",IF(L34, "https://raw.githubusercontent.com/PatrickVibild/TellusAmazonPictures/master/pictures/"&amp;K34&amp;"/2.jpg","https://download.lenovo.com/Images/Parts/"&amp;K34&amp;"/"&amp;K34&amp;"_B.jpg"))</f>
        <v/>
      </c>
      <c r="O34" s="58"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19</v>
      </c>
    </row>
    <row r="35" customFormat="false" ht="12.8" hidden="false" customHeight="false" outlineLevel="0" collapsed="false">
      <c r="C35" s="51"/>
      <c r="D35" s="51"/>
      <c r="E35" s="52"/>
      <c r="F35" s="52"/>
      <c r="G35" s="53" t="s">
        <v>415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4"/>
      <c r="J35" s="55"/>
      <c r="L35" s="56"/>
      <c r="M35" s="57" t="str">
        <f aca="false">IF(ISBLANK(K35),"",IF(L35, "https://raw.githubusercontent.com/PatrickVibild/TellusAmazonPictures/master/pictures/"&amp;K35&amp;"/1.jpg","https://download.lenovo.com/Images/Parts/"&amp;K35&amp;"/"&amp;K35&amp;"_A.jpg"))</f>
        <v/>
      </c>
      <c r="N35" s="57" t="str">
        <f aca="false">IF(ISBLANK(K35),"",IF(L35, "https://raw.githubusercontent.com/PatrickVibild/TellusAmazonPictures/master/pictures/"&amp;K35&amp;"/2.jpg","https://download.lenovo.com/Images/Parts/"&amp;K35&amp;"/"&amp;K35&amp;"_B.jpg"))</f>
        <v/>
      </c>
      <c r="O35" s="58"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10</v>
      </c>
    </row>
    <row r="36" customFormat="false" ht="12.8" hidden="false" customHeight="false" outlineLevel="0" collapsed="false">
      <c r="A36" s="45" t="s">
        <v>452</v>
      </c>
      <c r="B36" s="64" t="s">
        <v>415</v>
      </c>
      <c r="C36" s="51"/>
      <c r="D36" s="51"/>
      <c r="E36" s="52"/>
      <c r="F36" s="52"/>
      <c r="G36" s="53" t="s">
        <v>419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4"/>
      <c r="J36" s="55"/>
      <c r="K36" s="52"/>
      <c r="L36" s="56"/>
      <c r="M36" s="57" t="str">
        <f aca="false">IF(ISBLANK(K36),"",IF(L36, "https://raw.githubusercontent.com/PatrickVibild/TellusAmazonPictures/master/pictures/"&amp;K36&amp;"/1.jpg","https://download.lenovo.com/Images/Parts/"&amp;K36&amp;"/"&amp;K36&amp;"_A.jpg"))</f>
        <v/>
      </c>
      <c r="N36" s="57" t="str">
        <f aca="false">IF(ISBLANK(K36),"",IF(L36, "https://raw.githubusercontent.com/PatrickVibild/TellusAmazonPictures/master/pictures/"&amp;K36&amp;"/2.jpg","https://download.lenovo.com/Images/Parts/"&amp;K36&amp;"/"&amp;K36&amp;"_B.jpg"))</f>
        <v/>
      </c>
      <c r="O36" s="58"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11</v>
      </c>
    </row>
    <row r="37" customFormat="false" ht="12.8" hidden="false" customHeight="false" outlineLevel="0" collapsed="false">
      <c r="A37" s="0" t="s">
        <v>453</v>
      </c>
      <c r="B37" s="64" t="s">
        <v>454</v>
      </c>
      <c r="C37" s="51"/>
      <c r="D37" s="51"/>
      <c r="E37" s="52"/>
      <c r="F37" s="52"/>
      <c r="G37" s="53" t="s">
        <v>422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4"/>
      <c r="J37" s="55"/>
      <c r="K37" s="52"/>
      <c r="L37" s="56"/>
      <c r="M37" s="57" t="str">
        <f aca="false">IF(ISBLANK(K37),"",IF(L37, "https://raw.githubusercontent.com/PatrickVibild/TellusAmazonPictures/master/pictures/"&amp;K37&amp;"/1.jpg","https://download.lenovo.com/Images/Parts/"&amp;K37&amp;"/"&amp;K37&amp;"_A.jpg"))</f>
        <v/>
      </c>
      <c r="N37" s="57" t="str">
        <f aca="false">IF(ISBLANK(K37),"",IF(L37, "https://raw.githubusercontent.com/PatrickVibild/TellusAmazonPictures/master/pictures/"&amp;K37&amp;"/2.jpg","https://download.lenovo.com/Images/Parts/"&amp;K37&amp;"/"&amp;K37&amp;"_B.jpg"))</f>
        <v/>
      </c>
      <c r="O37" s="58"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12</v>
      </c>
    </row>
    <row r="38" customFormat="false" ht="12.8" hidden="false" customHeight="false" outlineLevel="0" collapsed="false">
      <c r="C38" s="51"/>
      <c r="D38" s="51"/>
      <c r="E38" s="52"/>
      <c r="F38" s="52"/>
      <c r="G38" s="53" t="s">
        <v>426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4"/>
      <c r="J38" s="55"/>
      <c r="K38" s="52"/>
      <c r="L38" s="56"/>
      <c r="M38" s="57" t="str">
        <f aca="false">IF(ISBLANK(K38),"",IF(L38, "https://raw.githubusercontent.com/PatrickVibild/TellusAmazonPictures/master/pictures/"&amp;K38&amp;"/1.jpg","https://download.lenovo.com/Images/Parts/"&amp;K38&amp;"/"&amp;K38&amp;"_A.jpg"))</f>
        <v/>
      </c>
      <c r="N38" s="57" t="str">
        <f aca="false">IF(ISBLANK(K38),"",IF(L38, "https://raw.githubusercontent.com/PatrickVibild/TellusAmazonPictures/master/pictures/"&amp;K38&amp;"/2.jpg","https://download.lenovo.com/Images/Parts/"&amp;K38&amp;"/"&amp;K38&amp;"_B.jpg"))</f>
        <v/>
      </c>
      <c r="O38" s="58"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13</v>
      </c>
    </row>
    <row r="39" customFormat="false" ht="12.8" hidden="false" customHeight="false" outlineLevel="0" collapsed="false">
      <c r="C39" s="51"/>
      <c r="D39" s="51"/>
      <c r="E39" s="52"/>
      <c r="F39" s="52"/>
      <c r="G39" s="53" t="s">
        <v>429</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4"/>
      <c r="J39" s="55"/>
      <c r="K39" s="52"/>
      <c r="L39" s="56"/>
      <c r="M39" s="57" t="str">
        <f aca="false">IF(ISBLANK(K39),"",IF(L39, "https://raw.githubusercontent.com/PatrickVibild/TellusAmazonPictures/master/pictures/"&amp;K39&amp;"/1.jpg","https://download.lenovo.com/Images/Parts/"&amp;K39&amp;"/"&amp;K39&amp;"_A.jpg"))</f>
        <v/>
      </c>
      <c r="N39" s="57" t="str">
        <f aca="false">IF(ISBLANK(K39),"",IF(L39, "https://raw.githubusercontent.com/PatrickVibild/TellusAmazonPictures/master/pictures/"&amp;K39&amp;"/2.jpg","https://download.lenovo.com/Images/Parts/"&amp;K39&amp;"/"&amp;K39&amp;"_B.jpg"))</f>
        <v/>
      </c>
      <c r="O39" s="58"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14</v>
      </c>
    </row>
    <row r="40" customFormat="false" ht="12.8" hidden="false" customHeight="false" outlineLevel="0" collapsed="false">
      <c r="C40" s="51"/>
      <c r="D40" s="51"/>
      <c r="E40" s="52"/>
      <c r="F40" s="52"/>
      <c r="G40" s="53" t="s">
        <v>434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4"/>
      <c r="J40" s="55"/>
      <c r="K40" s="52"/>
      <c r="L40" s="56"/>
      <c r="M40" s="57" t="str">
        <f aca="false">IF(ISBLANK(K40),"",IF(L40, "https://raw.githubusercontent.com/PatrickVibild/TellusAmazonPictures/master/pictures/"&amp;K40&amp;"/1.jpg","https://download.lenovo.com/Images/Parts/"&amp;K40&amp;"/"&amp;K40&amp;"_A.jpg"))</f>
        <v/>
      </c>
      <c r="N40" s="57" t="str">
        <f aca="false">IF(ISBLANK(K40),"",IF(L40, "https://raw.githubusercontent.com/PatrickVibild/TellusAmazonPictures/master/pictures/"&amp;K40&amp;"/2.jpg","https://download.lenovo.com/Images/Parts/"&amp;K40&amp;"/"&amp;K40&amp;"_B.jpg"))</f>
        <v/>
      </c>
      <c r="O40" s="58"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15</v>
      </c>
    </row>
    <row r="41" customFormat="false" ht="12.8" hidden="false" customHeight="false" outlineLevel="0" collapsed="false">
      <c r="C41" s="51"/>
      <c r="D41" s="51"/>
      <c r="E41" s="52"/>
      <c r="F41" s="52"/>
      <c r="G41" s="53" t="s">
        <v>437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4"/>
      <c r="J41" s="55"/>
      <c r="K41" s="52"/>
      <c r="L41" s="56"/>
      <c r="M41" s="57" t="str">
        <f aca="false">IF(ISBLANK(K41),"",IF(L41, "https://raw.githubusercontent.com/PatrickVibild/TellusAmazonPictures/master/pictures/"&amp;K41&amp;"/1.jpg","https://download.lenovo.com/Images/Parts/"&amp;K41&amp;"/"&amp;K41&amp;"_A.jpg"))</f>
        <v/>
      </c>
      <c r="N41" s="57" t="str">
        <f aca="false">IF(ISBLANK(K41),"",IF(L41, "https://raw.githubusercontent.com/PatrickVibild/TellusAmazonPictures/master/pictures/"&amp;K41&amp;"/2.jpg","https://download.lenovo.com/Images/Parts/"&amp;K41&amp;"/"&amp;K41&amp;"_B.jpg"))</f>
        <v/>
      </c>
      <c r="O41" s="58"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16</v>
      </c>
    </row>
    <row r="42" customFormat="false" ht="12.8" hidden="false" customHeight="false" outlineLevel="0" collapsed="false">
      <c r="C42" s="51"/>
      <c r="D42" s="51"/>
      <c r="E42" s="52"/>
      <c r="F42" s="52"/>
      <c r="G42" s="53" t="s">
        <v>440</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c r="J42" s="55"/>
      <c r="K42" s="52"/>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1"/>
      <c r="D43" s="51"/>
      <c r="E43" s="52"/>
      <c r="F43" s="52"/>
      <c r="G43" s="53" t="s">
        <v>444</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c r="J43" s="55"/>
      <c r="K43" s="52"/>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6"/>
      <c r="F44" s="67"/>
      <c r="G44" s="67"/>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7"/>
      <c r="J44" s="67"/>
      <c r="K44" s="57"/>
      <c r="L44" s="68"/>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6"/>
      <c r="F45" s="67"/>
      <c r="G45" s="67"/>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7"/>
      <c r="J45" s="67"/>
      <c r="K45" s="57"/>
      <c r="L45" s="68"/>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6"/>
      <c r="F46" s="67"/>
      <c r="G46" s="67"/>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7"/>
      <c r="J46" s="67"/>
      <c r="K46" s="57"/>
      <c r="L46" s="68"/>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6"/>
      <c r="F47" s="67"/>
      <c r="G47" s="67"/>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7"/>
      <c r="J47" s="67"/>
      <c r="K47" s="57"/>
      <c r="L47" s="68"/>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6"/>
      <c r="F48" s="67"/>
      <c r="G48" s="67"/>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7"/>
      <c r="J48" s="67"/>
      <c r="K48" s="57"/>
      <c r="L48" s="68"/>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6"/>
      <c r="F49" s="67"/>
      <c r="G49" s="67"/>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7"/>
      <c r="J49" s="67"/>
      <c r="K49" s="57"/>
      <c r="L49" s="68"/>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6"/>
      <c r="F50" s="67"/>
      <c r="G50" s="67"/>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7"/>
      <c r="J50" s="67"/>
      <c r="K50" s="57"/>
      <c r="L50" s="68"/>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6"/>
      <c r="F51" s="67"/>
      <c r="G51" s="67"/>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7"/>
      <c r="J51" s="67"/>
      <c r="K51" s="57"/>
      <c r="L51" s="68"/>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6"/>
      <c r="F52" s="67"/>
      <c r="G52" s="67"/>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7"/>
      <c r="J52" s="67"/>
      <c r="K52" s="57"/>
      <c r="L52" s="68"/>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6"/>
      <c r="F53" s="67"/>
      <c r="G53" s="67"/>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7"/>
      <c r="J53" s="67"/>
      <c r="K53" s="57"/>
      <c r="L53" s="68"/>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6"/>
      <c r="F54" s="67"/>
      <c r="G54" s="67"/>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7"/>
      <c r="J54" s="67"/>
      <c r="K54" s="57"/>
      <c r="L54" s="68"/>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6"/>
      <c r="F55" s="67"/>
      <c r="G55" s="67"/>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7"/>
      <c r="J55" s="67"/>
      <c r="K55" s="57"/>
      <c r="L55" s="68"/>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6"/>
      <c r="F56" s="67"/>
      <c r="G56" s="67"/>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7"/>
      <c r="J56" s="67"/>
      <c r="K56" s="57"/>
      <c r="L56" s="68"/>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6"/>
      <c r="F57" s="67"/>
      <c r="G57" s="67"/>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7"/>
      <c r="J57" s="67"/>
      <c r="K57" s="57"/>
      <c r="L57" s="68"/>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6"/>
      <c r="F58" s="67"/>
      <c r="G58" s="67"/>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7"/>
      <c r="J58" s="67"/>
      <c r="K58" s="57"/>
      <c r="L58" s="68"/>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6"/>
      <c r="F59" s="67"/>
      <c r="G59" s="67"/>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7"/>
      <c r="J59" s="67"/>
      <c r="K59" s="57"/>
      <c r="L59" s="68"/>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6"/>
      <c r="F60" s="67"/>
      <c r="G60" s="67"/>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7"/>
      <c r="J60" s="67"/>
      <c r="K60" s="57"/>
      <c r="L60" s="68"/>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6"/>
      <c r="F61" s="67"/>
      <c r="G61" s="67"/>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7"/>
      <c r="J61" s="67"/>
      <c r="K61" s="57"/>
      <c r="L61" s="68"/>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6"/>
      <c r="F62" s="67"/>
      <c r="G62" s="67"/>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7"/>
      <c r="J62" s="67"/>
      <c r="K62" s="57"/>
      <c r="L62" s="68"/>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6"/>
      <c r="F63" s="67"/>
      <c r="G63" s="67"/>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7"/>
      <c r="J63" s="67"/>
      <c r="K63" s="57"/>
      <c r="L63" s="68"/>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6"/>
      <c r="F64" s="67"/>
      <c r="G64" s="67"/>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7"/>
      <c r="J64" s="67"/>
      <c r="K64" s="57"/>
      <c r="L64" s="68"/>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6"/>
      <c r="F65" s="67"/>
      <c r="G65" s="67"/>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7"/>
      <c r="J65" s="67"/>
      <c r="K65" s="57"/>
      <c r="L65" s="68"/>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6"/>
      <c r="F66" s="67"/>
      <c r="G66" s="67"/>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7"/>
      <c r="J66" s="67"/>
      <c r="K66" s="57"/>
      <c r="L66" s="68"/>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6"/>
      <c r="F67" s="67"/>
      <c r="G67" s="67"/>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7"/>
      <c r="J67" s="67"/>
      <c r="K67" s="57"/>
      <c r="L67" s="68"/>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6"/>
      <c r="F68" s="67"/>
      <c r="G68" s="67"/>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7"/>
      <c r="J68" s="67"/>
      <c r="K68" s="57"/>
      <c r="L68" s="68"/>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6"/>
      <c r="F69" s="67"/>
      <c r="G69" s="67"/>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7"/>
      <c r="J69" s="67"/>
      <c r="K69" s="57"/>
      <c r="L69" s="68"/>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6"/>
      <c r="F70" s="67"/>
      <c r="G70" s="67"/>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7"/>
      <c r="J70" s="67"/>
      <c r="K70" s="57"/>
      <c r="L70" s="68"/>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6"/>
      <c r="F71" s="67"/>
      <c r="G71" s="67"/>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7"/>
      <c r="J71" s="67"/>
      <c r="K71" s="57"/>
      <c r="L71" s="68"/>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6"/>
      <c r="F72" s="67"/>
      <c r="G72" s="67"/>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7"/>
      <c r="J72" s="67"/>
      <c r="K72" s="57"/>
      <c r="L72" s="68"/>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6"/>
      <c r="F73" s="67"/>
      <c r="G73" s="67"/>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7"/>
      <c r="J73" s="67"/>
      <c r="K73" s="57"/>
      <c r="L73" s="68"/>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6"/>
      <c r="F74" s="67"/>
      <c r="G74" s="67"/>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7"/>
      <c r="J74" s="67"/>
      <c r="K74" s="57"/>
      <c r="L74" s="68"/>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6"/>
      <c r="F75" s="67"/>
      <c r="G75" s="67"/>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7"/>
      <c r="J75" s="67"/>
      <c r="K75" s="57"/>
      <c r="L75" s="68"/>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6"/>
      <c r="F76" s="67"/>
      <c r="G76" s="67"/>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7"/>
      <c r="J76" s="67"/>
      <c r="K76" s="57"/>
      <c r="L76" s="68"/>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6"/>
      <c r="F77" s="67"/>
      <c r="G77" s="67"/>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7"/>
      <c r="J77" s="67"/>
      <c r="K77" s="57"/>
      <c r="L77" s="68"/>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6"/>
      <c r="F78" s="67"/>
      <c r="G78" s="67"/>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7"/>
      <c r="J78" s="67"/>
      <c r="K78" s="57"/>
      <c r="L78" s="68"/>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6"/>
      <c r="F79" s="67"/>
      <c r="G79" s="67"/>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7"/>
      <c r="J79" s="67"/>
      <c r="K79" s="57"/>
      <c r="L79" s="68"/>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6"/>
      <c r="F80" s="67"/>
      <c r="G80" s="67"/>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7"/>
      <c r="J80" s="67"/>
      <c r="K80" s="57"/>
      <c r="L80" s="68"/>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6"/>
      <c r="F81" s="67"/>
      <c r="G81" s="67"/>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7"/>
      <c r="J81" s="67"/>
      <c r="K81" s="57"/>
      <c r="L81" s="68"/>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6"/>
      <c r="F82" s="67"/>
      <c r="G82" s="67"/>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7"/>
      <c r="J82" s="67"/>
      <c r="K82" s="57"/>
      <c r="L82" s="68"/>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6"/>
      <c r="F83" s="67"/>
      <c r="G83" s="67"/>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7"/>
      <c r="J83" s="67"/>
      <c r="K83" s="57"/>
      <c r="L83" s="68"/>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6"/>
      <c r="F84" s="67"/>
      <c r="G84" s="67"/>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7"/>
      <c r="J84" s="67"/>
      <c r="K84" s="57"/>
      <c r="L84" s="68"/>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6"/>
      <c r="F85" s="67"/>
      <c r="G85" s="67"/>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7"/>
      <c r="J85" s="67"/>
      <c r="K85" s="57"/>
      <c r="L85" s="68"/>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6"/>
      <c r="F86" s="67"/>
      <c r="G86" s="67"/>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7"/>
      <c r="J86" s="67"/>
      <c r="K86" s="57"/>
      <c r="L86" s="68"/>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6"/>
      <c r="F87" s="67"/>
      <c r="G87" s="67"/>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7"/>
      <c r="J87" s="67"/>
      <c r="K87" s="57"/>
      <c r="L87" s="68"/>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6"/>
      <c r="F88" s="67"/>
      <c r="G88" s="67"/>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7"/>
      <c r="J88" s="67"/>
      <c r="K88" s="57"/>
      <c r="L88" s="68"/>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6"/>
      <c r="F89" s="67"/>
      <c r="G89" s="67"/>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7"/>
      <c r="J89" s="67"/>
      <c r="K89" s="57"/>
      <c r="L89" s="68"/>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6"/>
      <c r="F90" s="67"/>
      <c r="G90" s="67"/>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7"/>
      <c r="J90" s="67"/>
      <c r="K90" s="57"/>
      <c r="L90" s="68"/>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6"/>
      <c r="F91" s="67"/>
      <c r="G91" s="67"/>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7"/>
      <c r="J91" s="67"/>
      <c r="K91" s="57"/>
      <c r="L91" s="68"/>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6"/>
      <c r="F92" s="67"/>
      <c r="G92" s="67"/>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7"/>
      <c r="J92" s="67"/>
      <c r="K92" s="57"/>
      <c r="L92" s="68"/>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6"/>
      <c r="F93" s="67"/>
      <c r="G93" s="67"/>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7"/>
      <c r="J93" s="67"/>
      <c r="K93" s="57"/>
      <c r="L93" s="68"/>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6"/>
      <c r="F94" s="67"/>
      <c r="G94" s="67"/>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7"/>
      <c r="J94" s="67"/>
      <c r="K94" s="57"/>
      <c r="L94" s="68"/>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6"/>
      <c r="F95" s="67"/>
      <c r="G95" s="67"/>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7"/>
      <c r="J95" s="67"/>
      <c r="K95" s="57"/>
      <c r="L95" s="68"/>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6"/>
      <c r="F96" s="67"/>
      <c r="G96" s="67"/>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7"/>
      <c r="J96" s="67"/>
      <c r="K96" s="57"/>
      <c r="L96" s="68"/>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6"/>
      <c r="F97" s="67"/>
      <c r="G97" s="67"/>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7"/>
      <c r="J97" s="67"/>
      <c r="K97" s="57"/>
      <c r="L97" s="68"/>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6"/>
      <c r="F98" s="67"/>
      <c r="G98" s="67"/>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7"/>
      <c r="J98" s="67"/>
      <c r="K98" s="57"/>
      <c r="L98" s="68"/>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6"/>
      <c r="F99" s="67"/>
      <c r="G99" s="67"/>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7"/>
      <c r="J99" s="67"/>
      <c r="K99" s="57"/>
      <c r="L99" s="68"/>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6"/>
      <c r="F100" s="67"/>
      <c r="G100" s="67"/>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7"/>
      <c r="J100" s="67"/>
      <c r="K100" s="57"/>
      <c r="L100" s="68"/>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6"/>
      <c r="F101" s="67"/>
      <c r="G101" s="67"/>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7"/>
      <c r="J101" s="67"/>
      <c r="K101" s="57"/>
      <c r="L101" s="68"/>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6"/>
      <c r="F102" s="67"/>
      <c r="G102" s="67"/>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7"/>
      <c r="J102" s="67"/>
      <c r="K102" s="57"/>
      <c r="L102" s="68"/>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6"/>
      <c r="F103" s="67"/>
      <c r="G103" s="67"/>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7"/>
      <c r="J103" s="67"/>
      <c r="K103" s="57"/>
      <c r="L103" s="68"/>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6"/>
      <c r="F104" s="67"/>
      <c r="G104" s="67"/>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7"/>
      <c r="J104" s="67"/>
      <c r="K104" s="57"/>
      <c r="L104" s="68"/>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36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432</v>
      </c>
      <c r="B1" s="51" t="n">
        <f aca="false">TRUE()</f>
        <v>1</v>
      </c>
      <c r="C1" s="0" t="s">
        <v>455</v>
      </c>
      <c r="D1" s="53" t="s">
        <v>372</v>
      </c>
      <c r="E1" s="0" t="s">
        <v>456</v>
      </c>
      <c r="F1" s="0" t="s">
        <v>457</v>
      </c>
      <c r="G1" s="0" t="s">
        <v>454</v>
      </c>
    </row>
    <row r="2" customFormat="false" ht="12.8" hidden="false" customHeight="false" outlineLevel="0" collapsed="false">
      <c r="A2" s="0" t="s">
        <v>458</v>
      </c>
      <c r="B2" s="51" t="n">
        <f aca="false">FALSE()</f>
        <v>0</v>
      </c>
      <c r="C2" s="0" t="s">
        <v>379</v>
      </c>
      <c r="D2" s="53" t="s">
        <v>376</v>
      </c>
      <c r="E2" s="0" t="s">
        <v>459</v>
      </c>
      <c r="F2" s="0" t="s">
        <v>376</v>
      </c>
      <c r="G2" s="0" t="s">
        <v>444</v>
      </c>
    </row>
    <row r="3" customFormat="false" ht="12.8" hidden="false" customHeight="false" outlineLevel="0" collapsed="false">
      <c r="A3" s="0" t="s">
        <v>460</v>
      </c>
      <c r="D3" s="53" t="s">
        <v>381</v>
      </c>
      <c r="E3" s="0" t="s">
        <v>461</v>
      </c>
      <c r="F3" s="0" t="s">
        <v>372</v>
      </c>
    </row>
    <row r="4" customFormat="false" ht="12.8" hidden="false" customHeight="false" outlineLevel="0" collapsed="false">
      <c r="D4" s="53" t="s">
        <v>385</v>
      </c>
      <c r="E4" s="0" t="s">
        <v>462</v>
      </c>
      <c r="F4" s="0" t="s">
        <v>381</v>
      </c>
    </row>
    <row r="5" customFormat="false" ht="12.8" hidden="false" customHeight="false" outlineLevel="0" collapsed="false">
      <c r="D5" s="53" t="s">
        <v>389</v>
      </c>
      <c r="E5" s="0" t="s">
        <v>463</v>
      </c>
      <c r="F5" s="0" t="s">
        <v>385</v>
      </c>
    </row>
    <row r="6" customFormat="false" ht="12.8" hidden="false" customHeight="false" outlineLevel="0" collapsed="false">
      <c r="D6" s="53" t="s">
        <v>393</v>
      </c>
      <c r="E6" s="0" t="s">
        <v>464</v>
      </c>
      <c r="F6" s="0" t="s">
        <v>415</v>
      </c>
    </row>
    <row r="7" customFormat="false" ht="12.8" hidden="false" customHeight="false" outlineLevel="0" collapsed="false">
      <c r="D7" s="53" t="s">
        <v>397</v>
      </c>
      <c r="E7" s="0" t="s">
        <v>465</v>
      </c>
    </row>
    <row r="8" customFormat="false" ht="12.8" hidden="false" customHeight="false" outlineLevel="0" collapsed="false">
      <c r="D8" s="53" t="s">
        <v>401</v>
      </c>
      <c r="E8" s="0" t="s">
        <v>466</v>
      </c>
    </row>
    <row r="9" customFormat="false" ht="12.8" hidden="false" customHeight="false" outlineLevel="0" collapsed="false">
      <c r="D9" s="53" t="s">
        <v>408</v>
      </c>
      <c r="E9" s="0" t="s">
        <v>467</v>
      </c>
    </row>
    <row r="10" customFormat="false" ht="12.8" hidden="false" customHeight="false" outlineLevel="0" collapsed="false">
      <c r="D10" s="53" t="s">
        <v>415</v>
      </c>
      <c r="E10" s="0" t="s">
        <v>468</v>
      </c>
    </row>
    <row r="11" customFormat="false" ht="12.8" hidden="false" customHeight="false" outlineLevel="0" collapsed="false">
      <c r="D11" s="53" t="s">
        <v>419</v>
      </c>
      <c r="E11" s="0" t="s">
        <v>469</v>
      </c>
    </row>
    <row r="12" customFormat="false" ht="12.8" hidden="false" customHeight="false" outlineLevel="0" collapsed="false">
      <c r="D12" s="53" t="s">
        <v>422</v>
      </c>
      <c r="E12" s="0" t="s">
        <v>470</v>
      </c>
    </row>
    <row r="13" customFormat="false" ht="12.8" hidden="false" customHeight="false" outlineLevel="0" collapsed="false">
      <c r="D13" s="53" t="s">
        <v>426</v>
      </c>
      <c r="E13" s="0" t="s">
        <v>471</v>
      </c>
    </row>
    <row r="14" customFormat="false" ht="12.8" hidden="false" customHeight="false" outlineLevel="0" collapsed="false">
      <c r="D14" s="53" t="s">
        <v>429</v>
      </c>
      <c r="E14" s="0" t="s">
        <v>472</v>
      </c>
    </row>
    <row r="15" customFormat="false" ht="12.8" hidden="false" customHeight="false" outlineLevel="0" collapsed="false">
      <c r="D15" s="53" t="s">
        <v>434</v>
      </c>
      <c r="E15" s="0" t="s">
        <v>473</v>
      </c>
    </row>
    <row r="16" customFormat="false" ht="12.8" hidden="false" customHeight="false" outlineLevel="0" collapsed="false">
      <c r="D16" s="53" t="s">
        <v>437</v>
      </c>
      <c r="E16" s="69" t="s">
        <v>474</v>
      </c>
    </row>
    <row r="17" customFormat="false" ht="12.8" hidden="false" customHeight="false" outlineLevel="0" collapsed="false">
      <c r="D17" s="53" t="s">
        <v>440</v>
      </c>
      <c r="E17" s="0" t="s">
        <v>475</v>
      </c>
    </row>
    <row r="18" customFormat="false" ht="12.8" hidden="false" customHeight="false" outlineLevel="0" collapsed="false">
      <c r="D18" s="53" t="s">
        <v>444</v>
      </c>
      <c r="E18" s="0" t="s">
        <v>476</v>
      </c>
    </row>
    <row r="19" customFormat="false" ht="12.8" hidden="false" customHeight="false" outlineLevel="0" collapsed="false">
      <c r="D19" s="53" t="s">
        <v>412</v>
      </c>
      <c r="E19" s="0" t="s">
        <v>477</v>
      </c>
    </row>
    <row r="20" customFormat="false" ht="12.8" hidden="false" customHeight="false" outlineLevel="0" collapsed="false">
      <c r="D20" s="53" t="s">
        <v>403</v>
      </c>
      <c r="E20" s="0" t="s">
        <v>478</v>
      </c>
    </row>
    <row r="50" customFormat="false" ht="16" hidden="false" customHeight="false" outlineLevel="0" collapsed="false">
      <c r="B50" s="70"/>
    </row>
    <row r="51" customFormat="false" ht="16" hidden="false" customHeight="false" outlineLevel="0" collapsed="false">
      <c r="B51" s="7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5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457</v>
      </c>
    </row>
    <row r="3" customFormat="false" ht="14.9" hidden="false" customHeight="false" outlineLevel="0" collapsed="false">
      <c r="B3" s="49" t="s">
        <v>479</v>
      </c>
    </row>
    <row r="4" customFormat="false" ht="14.9" hidden="false" customHeight="false" outlineLevel="0" collapsed="false">
      <c r="B4" s="49" t="s">
        <v>480</v>
      </c>
    </row>
    <row r="5" customFormat="false" ht="14.9" hidden="false" customHeight="false" outlineLevel="0" collapsed="false">
      <c r="B5" s="49" t="s">
        <v>481</v>
      </c>
    </row>
    <row r="6" customFormat="false" ht="14.9" hidden="false" customHeight="false" outlineLevel="0" collapsed="false">
      <c r="A6" s="0" t="s">
        <v>482</v>
      </c>
      <c r="B6" s="49" t="s">
        <v>483</v>
      </c>
    </row>
    <row r="7" customFormat="false" ht="14.9" hidden="false" customHeight="false" outlineLevel="0" collapsed="false">
      <c r="B7" s="49" t="s">
        <v>484</v>
      </c>
    </row>
    <row r="8" customFormat="false" ht="12.8" hidden="false" customHeight="false" outlineLevel="0" collapsed="false">
      <c r="A8" s="0" t="s">
        <v>40</v>
      </c>
      <c r="B8" s="49" t="s">
        <v>485</v>
      </c>
    </row>
    <row r="9" customFormat="false" ht="12.8" hidden="false" customHeight="false" outlineLevel="0" collapsed="false">
      <c r="A9" s="0" t="s">
        <v>486</v>
      </c>
      <c r="B9" s="49" t="s">
        <v>487</v>
      </c>
    </row>
    <row r="10" customFormat="false" ht="12.8" hidden="false" customHeight="false" outlineLevel="0" collapsed="false">
      <c r="B10" s="0" t="s">
        <v>488</v>
      </c>
    </row>
    <row r="11" customFormat="false" ht="12.8" hidden="false" customHeight="false" outlineLevel="0" collapsed="false">
      <c r="B11" s="0" t="s">
        <v>489</v>
      </c>
    </row>
    <row r="14" customFormat="false" ht="12.8" hidden="false" customHeight="false" outlineLevel="0" collapsed="false">
      <c r="B14" s="49" t="s">
        <v>490</v>
      </c>
    </row>
    <row r="20" customFormat="false" ht="12.8" hidden="false" customHeight="false" outlineLevel="0" collapsed="false">
      <c r="B20" s="53" t="s">
        <v>372</v>
      </c>
    </row>
    <row r="21" customFormat="false" ht="12.8" hidden="false" customHeight="false" outlineLevel="0" collapsed="false">
      <c r="B21" s="53" t="s">
        <v>376</v>
      </c>
    </row>
    <row r="22" customFormat="false" ht="12.8" hidden="false" customHeight="false" outlineLevel="0" collapsed="false">
      <c r="B22" s="53" t="s">
        <v>381</v>
      </c>
    </row>
    <row r="23" customFormat="false" ht="12.8" hidden="false" customHeight="false" outlineLevel="0" collapsed="false">
      <c r="B23" s="53" t="s">
        <v>385</v>
      </c>
    </row>
    <row r="24" customFormat="false" ht="12.8" hidden="false" customHeight="false" outlineLevel="0" collapsed="false">
      <c r="B24" s="53" t="s">
        <v>389</v>
      </c>
    </row>
    <row r="25" customFormat="false" ht="12.8" hidden="false" customHeight="false" outlineLevel="0" collapsed="false">
      <c r="B25" s="53" t="s">
        <v>393</v>
      </c>
    </row>
    <row r="26" customFormat="false" ht="12.8" hidden="false" customHeight="false" outlineLevel="0" collapsed="false">
      <c r="B26" s="53" t="s">
        <v>397</v>
      </c>
    </row>
    <row r="27" customFormat="false" ht="12.8" hidden="false" customHeight="false" outlineLevel="0" collapsed="false">
      <c r="B27" s="53" t="s">
        <v>401</v>
      </c>
    </row>
    <row r="28" customFormat="false" ht="12.8" hidden="false" customHeight="false" outlineLevel="0" collapsed="false">
      <c r="B28" s="53" t="s">
        <v>408</v>
      </c>
    </row>
    <row r="29" customFormat="false" ht="12.8" hidden="false" customHeight="false" outlineLevel="0" collapsed="false">
      <c r="B29" s="53" t="s">
        <v>415</v>
      </c>
    </row>
    <row r="30" customFormat="false" ht="12.8" hidden="false" customHeight="false" outlineLevel="0" collapsed="false">
      <c r="B30" s="53" t="s">
        <v>419</v>
      </c>
    </row>
    <row r="31" customFormat="false" ht="12.8" hidden="false" customHeight="false" outlineLevel="0" collapsed="false">
      <c r="B31" s="53" t="s">
        <v>422</v>
      </c>
    </row>
    <row r="32" customFormat="false" ht="12.8" hidden="false" customHeight="false" outlineLevel="0" collapsed="false">
      <c r="B32" s="53" t="s">
        <v>426</v>
      </c>
    </row>
    <row r="33" customFormat="false" ht="12.8" hidden="false" customHeight="false" outlineLevel="0" collapsed="false">
      <c r="B33" s="53" t="s">
        <v>429</v>
      </c>
    </row>
    <row r="34" customFormat="false" ht="12.8" hidden="false" customHeight="false" outlineLevel="0" collapsed="false">
      <c r="B34" s="53" t="s">
        <v>434</v>
      </c>
      <c r="D34" s="49"/>
    </row>
    <row r="35" customFormat="false" ht="12.8" hidden="false" customHeight="false" outlineLevel="0" collapsed="false">
      <c r="B35" s="53" t="s">
        <v>437</v>
      </c>
      <c r="D35" s="49"/>
    </row>
    <row r="36" customFormat="false" ht="12.8" hidden="false" customHeight="false" outlineLevel="0" collapsed="false">
      <c r="B36" s="53" t="s">
        <v>440</v>
      </c>
      <c r="D36" s="49"/>
    </row>
    <row r="37" customFormat="false" ht="12.8" hidden="false" customHeight="false" outlineLevel="0" collapsed="false">
      <c r="B37" s="53" t="s">
        <v>444</v>
      </c>
      <c r="D37" s="49"/>
    </row>
    <row r="38" customFormat="false" ht="12.8" hidden="false" customHeight="false" outlineLevel="0" collapsed="false">
      <c r="B38" s="53" t="s">
        <v>412</v>
      </c>
      <c r="D38" s="49"/>
    </row>
    <row r="39" customFormat="false" ht="12.8" hidden="false" customHeight="false" outlineLevel="0" collapsed="false">
      <c r="B39" s="53" t="s">
        <v>403</v>
      </c>
      <c r="D39" s="49"/>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372</v>
      </c>
    </row>
    <row r="3" customFormat="false" ht="15" hidden="false" customHeight="false" outlineLevel="0" collapsed="false">
      <c r="B3" s="70" t="s">
        <v>491</v>
      </c>
    </row>
    <row r="4" customFormat="false" ht="15" hidden="false" customHeight="false" outlineLevel="0" collapsed="false">
      <c r="B4" s="70" t="s">
        <v>492</v>
      </c>
    </row>
    <row r="5" customFormat="false" ht="15" hidden="false" customHeight="false" outlineLevel="0" collapsed="false">
      <c r="B5" s="70" t="s">
        <v>493</v>
      </c>
    </row>
    <row r="6" customFormat="false" ht="15" hidden="false" customHeight="false" outlineLevel="0" collapsed="false">
      <c r="B6" s="70" t="s">
        <v>494</v>
      </c>
    </row>
    <row r="7" customFormat="false" ht="15" hidden="false" customHeight="false" outlineLevel="0" collapsed="false">
      <c r="B7" s="70" t="s">
        <v>495</v>
      </c>
    </row>
    <row r="8" customFormat="false" ht="12.8" hidden="false" customHeight="false" outlineLevel="0" collapsed="false">
      <c r="A8" s="0" t="s">
        <v>496</v>
      </c>
      <c r="B8" s="0" t="s">
        <v>497</v>
      </c>
    </row>
    <row r="9" customFormat="false" ht="12.8" hidden="false" customHeight="false" outlineLevel="0" collapsed="false">
      <c r="A9" s="0" t="s">
        <v>498</v>
      </c>
      <c r="B9" s="0" t="s">
        <v>499</v>
      </c>
    </row>
    <row r="10" customFormat="false" ht="12.8" hidden="false" customHeight="false" outlineLevel="0" collapsed="false">
      <c r="B10" s="0" t="s">
        <v>500</v>
      </c>
    </row>
    <row r="11" customFormat="false" ht="12.8" hidden="false" customHeight="false" outlineLevel="0" collapsed="false">
      <c r="B11" s="0" t="s">
        <v>501</v>
      </c>
    </row>
    <row r="14" customFormat="false" ht="12.8" hidden="false" customHeight="false" outlineLevel="0" collapsed="false">
      <c r="B14" s="0" t="s">
        <v>502</v>
      </c>
    </row>
    <row r="20" customFormat="false" ht="12.8" hidden="false" customHeight="false" outlineLevel="0" collapsed="false">
      <c r="B20" s="0" t="s">
        <v>503</v>
      </c>
    </row>
    <row r="21" customFormat="false" ht="12.8" hidden="false" customHeight="false" outlineLevel="0" collapsed="false">
      <c r="B21" s="0" t="s">
        <v>504</v>
      </c>
    </row>
    <row r="22" customFormat="false" ht="12.8" hidden="false" customHeight="false" outlineLevel="0" collapsed="false">
      <c r="B22" s="0" t="s">
        <v>505</v>
      </c>
    </row>
    <row r="23" customFormat="false" ht="12.8" hidden="false" customHeight="false" outlineLevel="0" collapsed="false">
      <c r="B23" s="0" t="s">
        <v>506</v>
      </c>
    </row>
    <row r="24" customFormat="false" ht="12.8" hidden="false" customHeight="false" outlineLevel="0" collapsed="false">
      <c r="B24" s="0" t="s">
        <v>389</v>
      </c>
    </row>
    <row r="25" customFormat="false" ht="12.8" hidden="false" customHeight="false" outlineLevel="0" collapsed="false">
      <c r="B25" s="0" t="s">
        <v>507</v>
      </c>
    </row>
    <row r="26" customFormat="false" ht="12.8" hidden="false" customHeight="false" outlineLevel="0" collapsed="false">
      <c r="B26" s="0" t="s">
        <v>508</v>
      </c>
    </row>
    <row r="27" customFormat="false" ht="12.8" hidden="false" customHeight="false" outlineLevel="0" collapsed="false">
      <c r="B27" s="0" t="s">
        <v>509</v>
      </c>
    </row>
    <row r="28" customFormat="false" ht="12.8" hidden="false" customHeight="false" outlineLevel="0" collapsed="false">
      <c r="B28" s="0" t="s">
        <v>510</v>
      </c>
    </row>
    <row r="29" customFormat="false" ht="12.8" hidden="false" customHeight="false" outlineLevel="0" collapsed="false">
      <c r="B29" s="0" t="s">
        <v>511</v>
      </c>
    </row>
    <row r="30" customFormat="false" ht="12.8" hidden="false" customHeight="false" outlineLevel="0" collapsed="false">
      <c r="B30" s="0" t="s">
        <v>512</v>
      </c>
    </row>
    <row r="31" customFormat="false" ht="12.8" hidden="false" customHeight="false" outlineLevel="0" collapsed="false">
      <c r="B31" s="0" t="s">
        <v>513</v>
      </c>
    </row>
    <row r="32" customFormat="false" ht="12.8" hidden="false" customHeight="false" outlineLevel="0" collapsed="false">
      <c r="B32" s="0" t="s">
        <v>514</v>
      </c>
    </row>
    <row r="33" customFormat="false" ht="12.8" hidden="false" customHeight="false" outlineLevel="0" collapsed="false">
      <c r="B33" s="0" t="s">
        <v>515</v>
      </c>
    </row>
    <row r="34" customFormat="false" ht="12.8" hidden="false" customHeight="false" outlineLevel="0" collapsed="false">
      <c r="B34" s="0" t="s">
        <v>516</v>
      </c>
    </row>
    <row r="35" customFormat="false" ht="12.8" hidden="false" customHeight="false" outlineLevel="0" collapsed="false">
      <c r="B35" s="0" t="s">
        <v>437</v>
      </c>
    </row>
    <row r="36" customFormat="false" ht="12.8" hidden="false" customHeight="false" outlineLevel="0" collapsed="false">
      <c r="B36" s="0" t="s">
        <v>517</v>
      </c>
    </row>
    <row r="37" customFormat="false" ht="12.8" hidden="false" customHeight="false" outlineLevel="0" collapsed="false">
      <c r="B37" s="0" t="s">
        <v>518</v>
      </c>
    </row>
    <row r="38" customFormat="false" ht="12.8" hidden="false" customHeight="false" outlineLevel="0" collapsed="false">
      <c r="B38" s="0" t="s">
        <v>519</v>
      </c>
    </row>
    <row r="39" customFormat="false" ht="12.8" hidden="false" customHeight="false" outlineLevel="0" collapsed="false">
      <c r="B39" s="0" t="s">
        <v>520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5625" defaultRowHeight="12.8" zeroHeight="false" outlineLevelRow="0" outlineLevelCol="0"/>
  <sheetData>
    <row r="1" customFormat="false" ht="12.8" hidden="false" customHeight="false" outlineLevel="0" collapsed="false">
      <c r="B1" s="49"/>
    </row>
    <row r="2" customFormat="false" ht="14.9" hidden="false" customHeight="false" outlineLevel="0" collapsed="false">
      <c r="B2" s="49" t="s">
        <v>385</v>
      </c>
    </row>
    <row r="3" customFormat="false" ht="14.9" hidden="false" customHeight="false" outlineLevel="0" collapsed="false">
      <c r="B3" s="49" t="s">
        <v>521</v>
      </c>
    </row>
    <row r="4" customFormat="false" ht="14.9" hidden="false" customHeight="false" outlineLevel="0" collapsed="false">
      <c r="B4" s="49" t="s">
        <v>522</v>
      </c>
    </row>
    <row r="5" customFormat="false" ht="14.9" hidden="false" customHeight="false" outlineLevel="0" collapsed="false">
      <c r="B5" s="49" t="s">
        <v>523</v>
      </c>
    </row>
    <row r="6" customFormat="false" ht="14.9" hidden="false" customHeight="false" outlineLevel="0" collapsed="false">
      <c r="B6" s="49" t="s">
        <v>524</v>
      </c>
    </row>
    <row r="7" customFormat="false" ht="14.9" hidden="false" customHeight="false" outlineLevel="0" collapsed="false">
      <c r="B7" s="49" t="s">
        <v>525</v>
      </c>
    </row>
    <row r="8" customFormat="false" ht="14.9" hidden="false" customHeight="false" outlineLevel="0" collapsed="false">
      <c r="A8" s="0" t="s">
        <v>496</v>
      </c>
      <c r="B8" s="49" t="s">
        <v>526</v>
      </c>
    </row>
    <row r="9" customFormat="false" ht="14.9" hidden="false" customHeight="false" outlineLevel="0" collapsed="false">
      <c r="A9" s="0" t="s">
        <v>498</v>
      </c>
      <c r="B9" s="49" t="s">
        <v>527</v>
      </c>
    </row>
    <row r="10" customFormat="false" ht="14.9" hidden="false" customHeight="false" outlineLevel="0" collapsed="false">
      <c r="B10" s="49" t="s">
        <v>528</v>
      </c>
    </row>
    <row r="11" customFormat="false" ht="14.9" hidden="false" customHeight="false" outlineLevel="0" collapsed="false">
      <c r="B11" s="49" t="s">
        <v>529</v>
      </c>
    </row>
    <row r="12" customFormat="false" ht="12.8" hidden="false" customHeight="false" outlineLevel="0" collapsed="false">
      <c r="B12" s="49"/>
    </row>
    <row r="13" customFormat="false" ht="12.8" hidden="false" customHeight="false" outlineLevel="0" collapsed="false">
      <c r="B13" s="49"/>
    </row>
    <row r="14" customFormat="false" ht="14.9" hidden="false" customHeight="false" outlineLevel="0" collapsed="false">
      <c r="B14" s="49" t="s">
        <v>530</v>
      </c>
    </row>
    <row r="15" customFormat="false" ht="12.8" hidden="false" customHeight="false" outlineLevel="0" collapsed="false">
      <c r="B15" s="49"/>
    </row>
    <row r="20" customFormat="false" ht="12.8" hidden="false" customHeight="false" outlineLevel="0" collapsed="false">
      <c r="B20" s="0" t="s">
        <v>531</v>
      </c>
    </row>
    <row r="21" customFormat="false" ht="12.8" hidden="false" customHeight="false" outlineLevel="0" collapsed="false">
      <c r="B21" s="0" t="s">
        <v>532</v>
      </c>
    </row>
    <row r="22" customFormat="false" ht="12.8" hidden="false" customHeight="false" outlineLevel="0" collapsed="false">
      <c r="B22" s="0" t="s">
        <v>533</v>
      </c>
    </row>
    <row r="23" customFormat="false" ht="12.8" hidden="false" customHeight="false" outlineLevel="0" collapsed="false">
      <c r="B23" s="0" t="s">
        <v>534</v>
      </c>
    </row>
    <row r="24" customFormat="false" ht="12.8" hidden="false" customHeight="false" outlineLevel="0" collapsed="false">
      <c r="B24" s="0" t="s">
        <v>535</v>
      </c>
    </row>
    <row r="25" customFormat="false" ht="12.8" hidden="false" customHeight="false" outlineLevel="0" collapsed="false">
      <c r="B25" s="0" t="s">
        <v>536</v>
      </c>
    </row>
    <row r="26" customFormat="false" ht="12.8" hidden="false" customHeight="false" outlineLevel="0" collapsed="false">
      <c r="B26" s="0" t="s">
        <v>537</v>
      </c>
    </row>
    <row r="27" customFormat="false" ht="12.8" hidden="false" customHeight="false" outlineLevel="0" collapsed="false">
      <c r="B27" s="0" t="s">
        <v>538</v>
      </c>
    </row>
    <row r="28" customFormat="false" ht="12.8" hidden="false" customHeight="false" outlineLevel="0" collapsed="false">
      <c r="B28" s="0" t="s">
        <v>539</v>
      </c>
    </row>
    <row r="29" customFormat="false" ht="12.8" hidden="false" customHeight="false" outlineLevel="0" collapsed="false">
      <c r="B29" s="0" t="s">
        <v>540</v>
      </c>
    </row>
    <row r="30" customFormat="false" ht="12.8" hidden="false" customHeight="false" outlineLevel="0" collapsed="false">
      <c r="B30" s="0" t="s">
        <v>541</v>
      </c>
    </row>
    <row r="31" customFormat="false" ht="12.8" hidden="false" customHeight="false" outlineLevel="0" collapsed="false">
      <c r="B31" s="0" t="s">
        <v>542</v>
      </c>
    </row>
    <row r="32" customFormat="false" ht="12.8" hidden="false" customHeight="false" outlineLevel="0" collapsed="false">
      <c r="B32" s="0" t="s">
        <v>543</v>
      </c>
    </row>
    <row r="33" customFormat="false" ht="12.8" hidden="false" customHeight="false" outlineLevel="0" collapsed="false">
      <c r="B33" s="0" t="s">
        <v>544</v>
      </c>
    </row>
    <row r="34" customFormat="false" ht="12.8" hidden="false" customHeight="false" outlineLevel="0" collapsed="false">
      <c r="B34" s="0" t="s">
        <v>545</v>
      </c>
    </row>
    <row r="35" customFormat="false" ht="12.8" hidden="false" customHeight="false" outlineLevel="0" collapsed="false">
      <c r="B35" s="0" t="s">
        <v>546</v>
      </c>
    </row>
    <row r="36" customFormat="false" ht="12.8" hidden="false" customHeight="false" outlineLevel="0" collapsed="false">
      <c r="B36" s="0" t="s">
        <v>547</v>
      </c>
    </row>
    <row r="37" customFormat="false" ht="12.8" hidden="false" customHeight="false" outlineLevel="0" collapsed="false">
      <c r="B37" s="0" t="s">
        <v>444</v>
      </c>
    </row>
    <row r="38" customFormat="false" ht="12.8" hidden="false" customHeight="false" outlineLevel="0" collapsed="false">
      <c r="B38" s="0" t="s">
        <v>548</v>
      </c>
    </row>
    <row r="39" customFormat="false" ht="12.8" hidden="false" customHeight="false" outlineLevel="0" collapsed="false">
      <c r="B39" s="0" t="s">
        <v>549</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5625" defaultRowHeight="12.8" zeroHeight="false" outlineLevelRow="0" outlineLevelCol="0"/>
  <sheetData>
    <row r="2" customFormat="false" ht="12.8" hidden="false" customHeight="false" outlineLevel="0" collapsed="false">
      <c r="B2" s="0" t="s">
        <v>376</v>
      </c>
    </row>
    <row r="3" customFormat="false" ht="12.8" hidden="false" customHeight="false" outlineLevel="0" collapsed="false">
      <c r="B3" s="0" t="s">
        <v>550</v>
      </c>
    </row>
    <row r="4" customFormat="false" ht="12.8" hidden="false" customHeight="false" outlineLevel="0" collapsed="false">
      <c r="B4" s="0" t="s">
        <v>551</v>
      </c>
    </row>
    <row r="5" customFormat="false" ht="12.8" hidden="false" customHeight="false" outlineLevel="0" collapsed="false">
      <c r="B5" s="0" t="s">
        <v>552</v>
      </c>
    </row>
    <row r="6" customFormat="false" ht="12.8" hidden="false" customHeight="false" outlineLevel="0" collapsed="false">
      <c r="B6" s="0" t="s">
        <v>553</v>
      </c>
    </row>
    <row r="7" customFormat="false" ht="12.8" hidden="false" customHeight="false" outlineLevel="0" collapsed="false">
      <c r="B7" s="0" t="s">
        <v>554</v>
      </c>
    </row>
    <row r="8" customFormat="false" ht="15" hidden="false" customHeight="false" outlineLevel="0" collapsed="false">
      <c r="B8" s="70" t="s">
        <v>555</v>
      </c>
    </row>
    <row r="9" customFormat="false" ht="12.8" hidden="false" customHeight="false" outlineLevel="0" collapsed="false">
      <c r="B9" s="0" t="s">
        <v>556</v>
      </c>
    </row>
    <row r="10" customFormat="false" ht="12.8" hidden="false" customHeight="false" outlineLevel="0" collapsed="false">
      <c r="B10" s="49" t="s">
        <v>557</v>
      </c>
    </row>
    <row r="11" customFormat="false" ht="12.8" hidden="false" customHeight="false" outlineLevel="0" collapsed="false">
      <c r="B11" s="49" t="s">
        <v>558</v>
      </c>
    </row>
    <row r="14" customFormat="false" ht="12.8" hidden="false" customHeight="false" outlineLevel="0" collapsed="false">
      <c r="B14" s="0" t="s">
        <v>559</v>
      </c>
    </row>
    <row r="20" customFormat="false" ht="12.8" hidden="false" customHeight="false" outlineLevel="0" collapsed="false">
      <c r="B20" s="0" t="s">
        <v>560</v>
      </c>
    </row>
    <row r="21" customFormat="false" ht="12.8" hidden="false" customHeight="false" outlineLevel="0" collapsed="false">
      <c r="B21" s="0" t="s">
        <v>561</v>
      </c>
    </row>
    <row r="22" customFormat="false" ht="12.8" hidden="false" customHeight="false" outlineLevel="0" collapsed="false">
      <c r="B22" s="0" t="s">
        <v>562</v>
      </c>
    </row>
    <row r="23" customFormat="false" ht="12.8" hidden="false" customHeight="false" outlineLevel="0" collapsed="false">
      <c r="B23" s="0" t="s">
        <v>563</v>
      </c>
    </row>
    <row r="24" customFormat="false" ht="12.8" hidden="false" customHeight="false" outlineLevel="0" collapsed="false">
      <c r="B24" s="0" t="s">
        <v>389</v>
      </c>
    </row>
    <row r="25" customFormat="false" ht="12.8" hidden="false" customHeight="false" outlineLevel="0" collapsed="false">
      <c r="B25" s="0" t="s">
        <v>564</v>
      </c>
    </row>
    <row r="26" customFormat="false" ht="12.8" hidden="false" customHeight="false" outlineLevel="0" collapsed="false">
      <c r="B26" s="0" t="s">
        <v>565</v>
      </c>
    </row>
    <row r="27" customFormat="false" ht="12.8" hidden="false" customHeight="false" outlineLevel="0" collapsed="false">
      <c r="B27" s="0" t="s">
        <v>566</v>
      </c>
    </row>
    <row r="28" customFormat="false" ht="12.8" hidden="false" customHeight="false" outlineLevel="0" collapsed="false">
      <c r="B28" s="0" t="s">
        <v>567</v>
      </c>
    </row>
    <row r="29" customFormat="false" ht="12.8" hidden="false" customHeight="false" outlineLevel="0" collapsed="false">
      <c r="B29" s="0" t="s">
        <v>568</v>
      </c>
    </row>
    <row r="30" customFormat="false" ht="12.8" hidden="false" customHeight="false" outlineLevel="0" collapsed="false">
      <c r="B30" s="0" t="s">
        <v>569</v>
      </c>
    </row>
    <row r="31" customFormat="false" ht="12.8" hidden="false" customHeight="false" outlineLevel="0" collapsed="false">
      <c r="B31" s="0" t="s">
        <v>570</v>
      </c>
    </row>
    <row r="32" customFormat="false" ht="12.8" hidden="false" customHeight="false" outlineLevel="0" collapsed="false">
      <c r="B32" s="0" t="s">
        <v>571</v>
      </c>
    </row>
    <row r="33" customFormat="false" ht="12.8" hidden="false" customHeight="false" outlineLevel="0" collapsed="false">
      <c r="B33" s="0" t="s">
        <v>572</v>
      </c>
    </row>
    <row r="34" customFormat="false" ht="12.8" hidden="false" customHeight="false" outlineLevel="0" collapsed="false">
      <c r="B34" s="0" t="s">
        <v>573</v>
      </c>
    </row>
    <row r="35" customFormat="false" ht="12.8" hidden="false" customHeight="false" outlineLevel="0" collapsed="false">
      <c r="B35" s="0" t="s">
        <v>574</v>
      </c>
    </row>
    <row r="36" customFormat="false" ht="12.8" hidden="false" customHeight="false" outlineLevel="0" collapsed="false">
      <c r="B36" s="0" t="s">
        <v>575</v>
      </c>
    </row>
    <row r="37" customFormat="false" ht="12.8" hidden="false" customHeight="false" outlineLevel="0" collapsed="false">
      <c r="B37" s="0" t="s">
        <v>444</v>
      </c>
    </row>
    <row r="38" customFormat="false" ht="12.8" hidden="false" customHeight="false" outlineLevel="0" collapsed="false">
      <c r="B38" s="0" t="s">
        <v>576</v>
      </c>
    </row>
    <row r="39" customFormat="false" ht="12.8" hidden="false" customHeight="false" outlineLevel="0" collapsed="false">
      <c r="B39" s="0" t="s">
        <v>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562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0" t="s">
        <v>578</v>
      </c>
    </row>
    <row r="4" customFormat="false" ht="15" hidden="false" customHeight="false" outlineLevel="0" collapsed="false">
      <c r="B4" s="70" t="s">
        <v>579</v>
      </c>
    </row>
    <row r="5" customFormat="false" ht="12.8" hidden="false" customHeight="false" outlineLevel="0" collapsed="false">
      <c r="B5" s="0" t="s">
        <v>580</v>
      </c>
    </row>
    <row r="6" customFormat="false" ht="15" hidden="false" customHeight="false" outlineLevel="0" collapsed="false">
      <c r="B6" s="70" t="s">
        <v>581</v>
      </c>
    </row>
    <row r="7" customFormat="false" ht="15" hidden="false" customHeight="false" outlineLevel="0" collapsed="false">
      <c r="B7" s="70" t="s">
        <v>582</v>
      </c>
    </row>
    <row r="8" customFormat="false" ht="12.8" hidden="false" customHeight="false" outlineLevel="0" collapsed="false">
      <c r="B8" s="0" t="s">
        <v>583</v>
      </c>
    </row>
    <row r="9" customFormat="false" ht="12.8" hidden="false" customHeight="false" outlineLevel="0" collapsed="false">
      <c r="B9" s="71" t="s">
        <v>584</v>
      </c>
    </row>
    <row r="10" customFormat="false" ht="12.8" hidden="false" customHeight="false" outlineLevel="0" collapsed="false">
      <c r="B10" s="0" t="s">
        <v>585</v>
      </c>
    </row>
    <row r="11" customFormat="false" ht="12.8" hidden="false" customHeight="false" outlineLevel="0" collapsed="false">
      <c r="B11" s="0" t="s">
        <v>586</v>
      </c>
    </row>
    <row r="14" customFormat="false" ht="15" hidden="false" customHeight="false" outlineLevel="0" collapsed="false">
      <c r="B14" s="70" t="s">
        <v>587</v>
      </c>
    </row>
    <row r="20" customFormat="false" ht="12.8" hidden="false" customHeight="false" outlineLevel="0" collapsed="false">
      <c r="B20" s="0" t="s">
        <v>588</v>
      </c>
    </row>
    <row r="21" customFormat="false" ht="12.8" hidden="false" customHeight="false" outlineLevel="0" collapsed="false">
      <c r="B21" s="0" t="s">
        <v>589</v>
      </c>
    </row>
    <row r="22" customFormat="false" ht="12.8" hidden="false" customHeight="false" outlineLevel="0" collapsed="false">
      <c r="B22" s="0" t="s">
        <v>533</v>
      </c>
    </row>
    <row r="23" customFormat="false" ht="12.8" hidden="false" customHeight="false" outlineLevel="0" collapsed="false">
      <c r="B23" s="0" t="s">
        <v>590</v>
      </c>
    </row>
    <row r="24" customFormat="false" ht="12.8" hidden="false" customHeight="false" outlineLevel="0" collapsed="false">
      <c r="B24" s="0" t="s">
        <v>389</v>
      </c>
    </row>
    <row r="25" customFormat="false" ht="12.8" hidden="false" customHeight="false" outlineLevel="0" collapsed="false">
      <c r="B25" s="0" t="s">
        <v>591</v>
      </c>
    </row>
    <row r="26" customFormat="false" ht="12.8" hidden="false" customHeight="false" outlineLevel="0" collapsed="false">
      <c r="B26" s="0" t="s">
        <v>537</v>
      </c>
    </row>
    <row r="27" customFormat="false" ht="12.8" hidden="false" customHeight="false" outlineLevel="0" collapsed="false">
      <c r="B27" s="0" t="s">
        <v>592</v>
      </c>
    </row>
    <row r="28" customFormat="false" ht="12.8" hidden="false" customHeight="false" outlineLevel="0" collapsed="false">
      <c r="B28" s="0" t="s">
        <v>593</v>
      </c>
    </row>
    <row r="29" customFormat="false" ht="12.8" hidden="false" customHeight="false" outlineLevel="0" collapsed="false">
      <c r="B29" s="0" t="s">
        <v>594</v>
      </c>
    </row>
    <row r="30" customFormat="false" ht="12.8" hidden="false" customHeight="false" outlineLevel="0" collapsed="false">
      <c r="B30" s="0" t="s">
        <v>595</v>
      </c>
    </row>
    <row r="31" customFormat="false" ht="12.8" hidden="false" customHeight="false" outlineLevel="0" collapsed="false">
      <c r="B31" s="0" t="s">
        <v>596</v>
      </c>
    </row>
    <row r="32" customFormat="false" ht="12.8" hidden="false" customHeight="false" outlineLevel="0" collapsed="false">
      <c r="B32" s="0" t="s">
        <v>597</v>
      </c>
    </row>
    <row r="33" customFormat="false" ht="12.8" hidden="false" customHeight="false" outlineLevel="0" collapsed="false">
      <c r="B33" s="0" t="s">
        <v>598</v>
      </c>
    </row>
    <row r="34" customFormat="false" ht="12.8" hidden="false" customHeight="false" outlineLevel="0" collapsed="false">
      <c r="B34" s="0" t="s">
        <v>599</v>
      </c>
    </row>
    <row r="35" customFormat="false" ht="12.8" hidden="false" customHeight="false" outlineLevel="0" collapsed="false">
      <c r="B35" s="0" t="s">
        <v>574</v>
      </c>
    </row>
    <row r="36" customFormat="false" ht="12.8" hidden="false" customHeight="false" outlineLevel="0" collapsed="false">
      <c r="B36" s="0" t="s">
        <v>600</v>
      </c>
    </row>
    <row r="37" customFormat="false" ht="12.8" hidden="false" customHeight="false" outlineLevel="0" collapsed="false">
      <c r="B37" s="0" t="s">
        <v>518</v>
      </c>
    </row>
    <row r="38" customFormat="false" ht="12.8" hidden="false" customHeight="false" outlineLevel="0" collapsed="false">
      <c r="B38" s="0" t="s">
        <v>601</v>
      </c>
    </row>
    <row r="39" customFormat="false" ht="12.8" hidden="false" customHeight="false" outlineLevel="0" collapsed="false">
      <c r="B39" s="0" t="s">
        <v>602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5625" defaultRowHeight="12.8" zeroHeight="false" outlineLevelRow="0" outlineLevelCol="0"/>
  <sheetData>
    <row r="2" customFormat="false" ht="12.8" hidden="false" customHeight="false" outlineLevel="0" collapsed="false">
      <c r="B2" s="0" t="s">
        <v>415</v>
      </c>
    </row>
    <row r="3" customFormat="false" ht="12.8" hidden="false" customHeight="false" outlineLevel="0" collapsed="false">
      <c r="B3" s="0" t="s">
        <v>603</v>
      </c>
    </row>
    <row r="4" customFormat="false" ht="12.8" hidden="false" customHeight="false" outlineLevel="0" collapsed="false">
      <c r="B4" s="0" t="s">
        <v>604</v>
      </c>
    </row>
    <row r="5" customFormat="false" ht="12.8" hidden="false" customHeight="false" outlineLevel="0" collapsed="false">
      <c r="B5" s="0" t="s">
        <v>605</v>
      </c>
    </row>
    <row r="6" customFormat="false" ht="12.8" hidden="false" customHeight="false" outlineLevel="0" collapsed="false">
      <c r="B6" s="0" t="s">
        <v>606</v>
      </c>
    </row>
    <row r="7" customFormat="false" ht="12.8" hidden="false" customHeight="false" outlineLevel="0" collapsed="false">
      <c r="B7" s="0" t="s">
        <v>607</v>
      </c>
    </row>
    <row r="8" customFormat="false" ht="12.8" hidden="false" customHeight="false" outlineLevel="0" collapsed="false">
      <c r="B8" s="0" t="s">
        <v>608</v>
      </c>
    </row>
    <row r="9" customFormat="false" ht="12.8" hidden="false" customHeight="false" outlineLevel="0" collapsed="false">
      <c r="B9" s="0" t="s">
        <v>609</v>
      </c>
    </row>
    <row r="10" customFormat="false" ht="12.8" hidden="false" customHeight="false" outlineLevel="0" collapsed="false">
      <c r="B10" s="0" t="s">
        <v>610</v>
      </c>
    </row>
    <row r="11" customFormat="false" ht="12.8" hidden="false" customHeight="false" outlineLevel="0" collapsed="false">
      <c r="B11" s="0" t="s">
        <v>611</v>
      </c>
    </row>
    <row r="14" customFormat="false" ht="12.8" hidden="false" customHeight="false" outlineLevel="0" collapsed="false">
      <c r="B14" s="0" t="s">
        <v>612</v>
      </c>
    </row>
    <row r="20" customFormat="false" ht="12.8" hidden="false" customHeight="false" outlineLevel="0" collapsed="false">
      <c r="B20" s="0" t="s">
        <v>613</v>
      </c>
    </row>
    <row r="21" customFormat="false" ht="12.8" hidden="false" customHeight="false" outlineLevel="0" collapsed="false">
      <c r="B21" s="0" t="s">
        <v>614</v>
      </c>
    </row>
    <row r="22" customFormat="false" ht="12.8" hidden="false" customHeight="false" outlineLevel="0" collapsed="false">
      <c r="B22" s="0" t="s">
        <v>615</v>
      </c>
    </row>
    <row r="23" customFormat="false" ht="12.8" hidden="false" customHeight="false" outlineLevel="0" collapsed="false">
      <c r="B23" s="0" t="s">
        <v>616</v>
      </c>
    </row>
    <row r="24" customFormat="false" ht="12.8" hidden="false" customHeight="false" outlineLevel="0" collapsed="false">
      <c r="B24" s="0" t="s">
        <v>389</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517</v>
      </c>
    </row>
    <row r="37" customFormat="false" ht="12.8" hidden="false" customHeight="false" outlineLevel="0" collapsed="false">
      <c r="B37" s="0" t="s">
        <v>444</v>
      </c>
    </row>
    <row r="38" customFormat="false" ht="12.8" hidden="false" customHeight="false" outlineLevel="0" collapsed="false">
      <c r="B38" s="0" t="s">
        <v>628</v>
      </c>
    </row>
    <row r="39" customFormat="false" ht="12.8" hidden="false" customHeight="false" outlineLevel="0" collapsed="false">
      <c r="B39" s="0" t="s">
        <v>629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2021-02-01T23:29:51Z</dcterms:modified>
  <cp:revision>202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