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<sst xmlns="http://schemas.openxmlformats.org/spreadsheetml/2006/main" count="823" uniqueCount="664">
  <si>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</si>
  <si>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</si>
  <si>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</si>
  <si>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</si>
  <si>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</si>
  <si>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</si>
  <si>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</si>
  <si>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</si>
  <si>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</si>
  <si>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</si>
  <si>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</si>
  <si>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</si>
  <si>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</si>
  <si>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</si>
  <si>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</si>
  <si>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</si>
  <si>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</si>
  <si>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</si>
  <si>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</si>
  <si>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</si>
  <si>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</si>
  <si>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</si>
  <si>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</si>
  <si>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</si>
  <si>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</si>
  <si>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</si>
  <si>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</si>
  <si>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</si>
  <si>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</si>
  <si>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</si>
  <si>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</si>
  <si>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</si>
  <si>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</si>
  <si>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</si>
  <si>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</si>
  <si>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</si>
  <si>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</si>
  <si>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</si>
  <si>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</si>
  <si>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</si>
  <si>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</si>
  <si>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</si>
  <si>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</si>
  <si>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</si>
  <si>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</si>
  <si>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</si>
  <si>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</si>
  <si>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</si>
  <si>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</si>
  <si>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</si>
  <si>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</si>
  <si>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</si>
  <si>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</si>
  <si>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</si>
  <si>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</si>
  <si>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</si>
  <si>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</si>
  <si>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</si>
  <si>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</si>
  <si>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</si>
  <si>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</si>
  <si>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</si>
  <si>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</si>
  <si>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</si>
  <si>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</si>
  <si>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</si>
  <si>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</si>
  <si>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</si>
  <si>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</si>
  <si>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</si>
  <si>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</si>
  <si>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</si>
  <si>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</si>
  <si>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</si>
  <si>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</si>
  <si>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</si>
  <si>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</si>
  <si>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</si>
  <si>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</si>
  <si>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</si>
  <si>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</si>
  <si>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</si>
  <si>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</si>
  <si>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</si>
  <si>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</si>
  <si>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</si>
  <si>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</si>
  <si>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</si>
  <si>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</si>
  <si>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</si>
  <si>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</si>
  <si>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</si>
  <si>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</si>
  <si>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</si>
  <si>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</si>
  <si>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</si>
  <si>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</si>
  <si>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</si>
  <si>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</si>
  <si>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</si>
  <si>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</si>
  <si>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</si>
  <si>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</si>
  <si>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</si>
  <si>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</si>
  <si>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</si>
  <si>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</si>
  <si>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</si>
  <si>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</si>
  <si>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</si>
  <si>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</si>
  <si>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</si>
  <si>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</si>
  <si>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</si>
  <si>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</si>
  <si>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</si>
  <si>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</si>
  <si>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</si>
  <si>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</si>
  <si>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</si>
  <si>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</si>
  <si>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</si>
  <si>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</si>
  <si>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</si>
  <si>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</si>
  <si>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</si>
  <si>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</si>
  <si>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</si>
  <si>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</si>
  <si>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</si>
  <si>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</si>
  <si>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</si>
  <si>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</si>
  <si>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</si>
  <si>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</si>
  <si>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</si>
  <si>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</si>
  <si>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</si>
  <si>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</si>
  <si>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</si>
  <si>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</si>
  <si>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</si>
  <si>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</si>
  <si>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</si>
  <si>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</si>
  <si>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</si>
  <si>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</si>
  <si>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</si>
  <si>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</si>
  <si>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</si>
  <si>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</si>
  <si>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</si>
  <si>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</si>
  <si>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</si>
  <si>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</si>
  <si>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</si>
  <si>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</si>
  <si>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</si>
  <si>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</si>
  <si>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</si>
  <si>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</si>
  <si>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</si>
  <si>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</si>
  <si>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</si>
  <si>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</si>
  <si>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</si>
  <si>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</si>
  <si>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</si>
  <si>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</si>
  <si>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</si>
  <si>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</si>
  <si>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</si>
  <si>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</si>
  <si>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</si>
  <si>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</si>
  <si>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</si>
  <si>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</si>
  <si>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</si>
  <si>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</si>
  <si>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</si>
  <si>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</si>
  <si>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</si>
  <si>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</si>
  <si>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</si>
  <si>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</si>
  <si>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</si>
  <si>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</si>
  <si>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</si>
  <si>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</si>
  <si>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</si>
  <si>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</si>
  <si>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</si>
  <si>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</si>
  <si>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</si>
  <si>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</si>
  <si>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</si>
  <si>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</si>
  <si>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</si>
  <si>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</si>
  <si>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</si>
  <si>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</si>
  <si>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</si>
  <si>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</si>
  <si>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</si>
  <si>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</si>
  <si>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</si>
  <si>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</si>
  <si>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</si>
  <si>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</si>
  <si>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</si>
  <si>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</si>
  <si>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</si>
  <si>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</si>
  <si>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</si>
  <si>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</si>
  <si>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</si>
  <si>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</si>
  <si>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</si>
  <si>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</si>
  <si>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</si>
  <si>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</si>
  <si>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</si>
  <si>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</si>
  <si>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</si>
  <si>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</si>
  <si>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</si>
  <si>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</si>
  <si>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</si>
  <si>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</si>
  <si>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</si>
  <si>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</si>
  <si>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</si>
  <si>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</si>
  <si>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</si>
  <si>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</si>
  <si>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</si>
  <si>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</si>
  <si>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</si>
  <si>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</si>
  <si>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</si>
  <si>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</si>
  <si>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</si>
  <si>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</si>
  <si>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</si>
  <si>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</si>
  <si>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</si>
  <si>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</si>
  <si>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</si>
  <si>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</si>
  <si>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</si>
  <si>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</si>
  <si>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</si>
  <si>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</si>
  <si>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</si>
  <si>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</si>
  <si>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</si>
  <si>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</si>
  <si>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</si>
  <si>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</si>
  <si>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</si>
  <si>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</si>
  <si>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</si>
  <si>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</si>
  <si>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</si>
  <si>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</si>
  <si>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</si>
  <si>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</si>
  <si>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</si>
  <si>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</si>
  <si>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</si>
  <si>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</si>
  <si>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</si>
  <si>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</si>
  <si>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</si>
  <si>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</si>
  <si>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</si>
  <si>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</si>
  <si>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</si>
  <si>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</si>
  <si>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</si>
  <si>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</si>
  <si>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</si>
  <si>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</si>
  <si>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</si>
  <si>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</si>
  <si>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</si>
  <si>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</si>
  <si>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</si>
  <si>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</si>
  <si>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</si>
  <si>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</si>
  <si>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</si>
  <si>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</si>
  <si>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</si>
  <si>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</si>
  <si>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</si>
  <si>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</si>
  <si>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</si>
  <si>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</si>
  <si>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</si>
  <si>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</si>
  <si>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</si>
  <si>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</si>
  <si>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</si>
  <si>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</si>
  <si>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</si>
  <si>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</si>
  <si>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</si>
  <si>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</si>
  <si>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</si>
  <si>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</si>
  <si>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</si>
  <si>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</si>
  <si>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</si>
  <si>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</si>
  <si>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</si>
  <si>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</si>
  <si>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</si>
  <si>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</si>
  <si>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</si>
  <si>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</si>
  <si>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</si>
  <si>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</si>
  <si>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</si>
  <si>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</si>
  <si>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</si>
  <si>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</si>
  <si>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</si>
  <si>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</si>
  <si>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</si>
  <si>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</si>
  <si>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</si>
  <si>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</si>
  <si>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</si>
  <si>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</si>
  <si>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</si>
  <si>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</si>
  <si>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</si>
  <si>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</si>
  <si>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</si>
  <si>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</si>
  <si>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</si>
  <si>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</si>
  <si>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</si>
  <si>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</si>
  <si>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</si>
  <si>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</si>
  <si>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</si>
  <si>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</si>
  <si>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</si>
  <si>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</si>
  <si>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</si>
  <si>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r>
      <rPr>
        <sz val="12"/>
        <color rgb="FF000000"/>
        <rFont val="Calibri"/>
        <family val="2"/>
        <charset val="1"/>
      </rPr>
      <t xml:space="preserve">T</t>
    </r>
    <r>
      <rPr>
        <sz val="10"/>
        <color rgb="FF000000"/>
        <rFont val="Arial"/>
        <family val="2"/>
        <charset val="1"/>
      </rPr>
      <t xml:space="preserve">ellus Remarketing ApS</t>
    </r>
  </si>
  <si>
    <t xml:space="preserve">Pruduct Title Backlit</t>
  </si>
  <si>
    <t xml:space="preserve">MODELS</t>
  </si>
  <si>
    <t xml:space="preserve">Product Title</t>
  </si>
  <si>
    <t xml:space="preserve">Product Model</t>
  </si>
  <si>
    <t xml:space="preserve">T470 T480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</si>
  <si>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</si>
  <si>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</si>
  <si>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</si>
  <si>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</si>
  <si>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</si>
  <si>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</si>
  <si>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</si>
  <si>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</si>
  <si>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</si>
  <si>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</si>
  <si>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</si>
  <si>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</si>
  <si>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</si>
  <si>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</si>
  <si>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</si>
  <si>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 regular - DE 2.0</t>
  </si>
  <si>
    <t xml:space="preserve">German</t>
  </si>
  <si>
    <t xml:space="preserve">Lenovo/T470/BL/DE</t>
  </si>
  <si>
    <t xml:space="preserve">Price – NON-Backlit</t>
  </si>
  <si>
    <t xml:space="preserve">Lenovo T470 regular - FR 2.0</t>
  </si>
  <si>
    <t xml:space="preserve">French</t>
  </si>
  <si>
    <t xml:space="preserve">Lenovo/T470/BL/FR</t>
  </si>
  <si>
    <t xml:space="preserve">Packing size</t>
  </si>
  <si>
    <t xml:space="preserve">Big</t>
  </si>
  <si>
    <t xml:space="preserve">Lenovo T470 regular - IT 2.0</t>
  </si>
  <si>
    <t xml:space="preserve">Italian</t>
  </si>
  <si>
    <t xml:space="preserve">Lenovo/T470/BL/IT</t>
  </si>
  <si>
    <t xml:space="preserve">Package height (CM)</t>
  </si>
  <si>
    <t xml:space="preserve">Lenovo T470 regular - ES 2.0</t>
  </si>
  <si>
    <t xml:space="preserve">Spanish</t>
  </si>
  <si>
    <t xml:space="preserve">Lenovo/T470/BL/ES</t>
  </si>
  <si>
    <t xml:space="preserve">Package width (CM)</t>
  </si>
  <si>
    <t xml:space="preserve">Lenovo T470 regular - UK 2.0</t>
  </si>
  <si>
    <t xml:space="preserve">UK</t>
  </si>
  <si>
    <t xml:space="preserve">Lenovo/T470/BL/UK</t>
  </si>
  <si>
    <t xml:space="preserve">Package length (CM)</t>
  </si>
  <si>
    <t xml:space="preserve">Lenovo T470 regular - NOR</t>
  </si>
  <si>
    <t xml:space="preserve">Scandinavian – Nordic</t>
  </si>
  <si>
    <t xml:space="preserve">01ER581</t>
  </si>
  <si>
    <t xml:space="preserve">Origin of Product</t>
  </si>
  <si>
    <t xml:space="preserve">Lenovo T470 regular - BE</t>
  </si>
  <si>
    <t xml:space="preserve">Belgian</t>
  </si>
  <si>
    <t xml:space="preserve">01EN934</t>
  </si>
  <si>
    <t xml:space="preserve">Package weight (GR)</t>
  </si>
  <si>
    <t xml:space="preserve">Lenovo T470 regular - BG</t>
  </si>
  <si>
    <t xml:space="preserve">Bulgarian</t>
  </si>
  <si>
    <t xml:space="preserve">01EN935</t>
  </si>
  <si>
    <t xml:space="preserve">Lenovo T470 regular - CZ 2.0</t>
  </si>
  <si>
    <t xml:space="preserve">Czech</t>
  </si>
  <si>
    <t xml:space="preserve">01ER508</t>
  </si>
  <si>
    <t xml:space="preserve">Parent sku</t>
  </si>
  <si>
    <t xml:space="preserve">Lenovo T470 parent</t>
  </si>
  <si>
    <t xml:space="preserve">Lenovo T470 regular - DK</t>
  </si>
  <si>
    <t xml:space="preserve">Danish</t>
  </si>
  <si>
    <t xml:space="preserve">01ER509</t>
  </si>
  <si>
    <t xml:space="preserve">Parent EAN</t>
  </si>
  <si>
    <t xml:space="preserve">Lenovo T470 regular - HU</t>
  </si>
  <si>
    <t xml:space="preserve">Hungarian</t>
  </si>
  <si>
    <t xml:space="preserve">01EN943</t>
  </si>
  <si>
    <t xml:space="preserve">Lenovo T470 regular - NL</t>
  </si>
  <si>
    <t xml:space="preserve">Dutch</t>
  </si>
  <si>
    <t xml:space="preserve">01EN947</t>
  </si>
  <si>
    <t xml:space="preserve">Item_type</t>
  </si>
  <si>
    <t xml:space="preserve">laptop-computer-replacement-parts</t>
  </si>
  <si>
    <t xml:space="preserve">Lenovo T470 regular - NO</t>
  </si>
  <si>
    <t xml:space="preserve">Norwegian</t>
  </si>
  <si>
    <t xml:space="preserve">01ER520</t>
  </si>
  <si>
    <t xml:space="preserve">Lenovo T470 regular - PL</t>
  </si>
  <si>
    <t xml:space="preserve">Polish</t>
  </si>
  <si>
    <t xml:space="preserve">Default quantity</t>
  </si>
  <si>
    <t xml:space="preserve">Lenovo T470 regular - PT</t>
  </si>
  <si>
    <t xml:space="preserve">Portuguese</t>
  </si>
  <si>
    <t xml:space="preserve">01EN950</t>
  </si>
  <si>
    <t xml:space="preserve">Lenovo T470 regular - SE/FI</t>
  </si>
  <si>
    <t xml:space="preserve">Swedish – Finnish</t>
  </si>
  <si>
    <t xml:space="preserve">01EN954</t>
  </si>
  <si>
    <t xml:space="preserve">Format</t>
  </si>
  <si>
    <t xml:space="preserve">Update</t>
  </si>
  <si>
    <t xml:space="preserve">Lenovo T470 regular - CH</t>
  </si>
  <si>
    <t xml:space="preserve">Swiss</t>
  </si>
  <si>
    <t xml:space="preserve">01EN955</t>
  </si>
  <si>
    <t xml:space="preserve">Lenovo T470 regular - US INT</t>
  </si>
  <si>
    <t xml:space="preserve">US International</t>
  </si>
  <si>
    <t xml:space="preserve">Lenovo/T470/BL/USI</t>
  </si>
  <si>
    <t xml:space="preserve">Lenovo T470 regular - RUS</t>
  </si>
  <si>
    <t xml:space="preserve">Russian</t>
  </si>
  <si>
    <t xml:space="preserve">01ER523</t>
  </si>
  <si>
    <t xml:space="preserve">Bullet Point 1:</t>
  </si>
  <si>
    <t xml:space="preserve">Lenovo T470 regular - US</t>
  </si>
  <si>
    <t xml:space="preserve">US</t>
  </si>
  <si>
    <t xml:space="preserve">Lenovo/T470/BL/US</t>
  </si>
  <si>
    <t xml:space="preserve">Bullet Point 2:</t>
  </si>
  <si>
    <t xml:space="preserve">Lenovo T470 BL - DE V2</t>
  </si>
  <si>
    <t xml:space="preserve">Bullet Point 5:</t>
  </si>
  <si>
    <t xml:space="preserve">Lenovo T470 BL - FR V2</t>
  </si>
  <si>
    <t xml:space="preserve">Bullet Point 4:</t>
  </si>
  <si>
    <t xml:space="preserve">Lenovo T470 BL - IT</t>
  </si>
  <si>
    <t xml:space="preserve">Lenovo T470 BL - ES</t>
  </si>
  <si>
    <t xml:space="preserve">Lenovo T470 - UK FBA</t>
  </si>
  <si>
    <t xml:space="preserve">Product Description</t>
  </si>
  <si>
    <t xml:space="preserve">Lenovo T470 BL - NOR</t>
  </si>
  <si>
    <t xml:space="preserve">Lenovo T470 BL - BE</t>
  </si>
  <si>
    <t xml:space="preserve">01ER547</t>
  </si>
  <si>
    <t xml:space="preserve">Warranty Message</t>
  </si>
  <si>
    <t xml:space="preserve">Lenovo T470 BL - BG</t>
  </si>
  <si>
    <t xml:space="preserve">01ER548</t>
  </si>
  <si>
    <t xml:space="preserve">Lenovo T470 BL - CZ</t>
  </si>
  <si>
    <t xml:space="preserve">01ER549</t>
  </si>
  <si>
    <t xml:space="preserve">bullet point 4: regular</t>
  </si>
  <si>
    <t xml:space="preserve">Lenovo T470 BL - DK</t>
  </si>
  <si>
    <t xml:space="preserve">01ER591</t>
  </si>
  <si>
    <t xml:space="preserve">Lenovo T470 BL - HU</t>
  </si>
  <si>
    <t xml:space="preserve">01ER556</t>
  </si>
  <si>
    <t xml:space="preserve">Lenovo T470 BL - NL</t>
  </si>
  <si>
    <t xml:space="preserve">01ER601</t>
  </si>
  <si>
    <t xml:space="preserve">language</t>
  </si>
  <si>
    <t xml:space="preserve">Lenovo T470 BL - NO</t>
  </si>
  <si>
    <t xml:space="preserve">01ER602</t>
  </si>
  <si>
    <t xml:space="preserve">Marketplace</t>
  </si>
  <si>
    <t xml:space="preserve">EU</t>
  </si>
  <si>
    <t xml:space="preserve">Lenovo T470 BL - PL</t>
  </si>
  <si>
    <t xml:space="preserve">Lenovo T470 BL - PT</t>
  </si>
  <si>
    <t xml:space="preserve">01ER563</t>
  </si>
  <si>
    <t xml:space="preserve">Lenovo T470 BL - SE/FI</t>
  </si>
  <si>
    <t xml:space="preserve">01ER567</t>
  </si>
  <si>
    <t xml:space="preserve">Lenovo T470 BL - CH</t>
  </si>
  <si>
    <t xml:space="preserve">01ER568</t>
  </si>
  <si>
    <t xml:space="preserve">Lenovo T470 BL - US INT</t>
  </si>
  <si>
    <t xml:space="preserve">Lenovo T470 BL - RUS</t>
  </si>
  <si>
    <t xml:space="preserve">01ER605</t>
  </si>
  <si>
    <t xml:space="preserve">Lenovo T470 BL - 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</si>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</sst>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30" activeCellId="0" sqref="G3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T470 parent</v>
      </c>
      <c r="C4" s="29" t="s">
        <v>345</v>
      </c>
      <c r="D4" s="30" t="n">
        <f aca="false">Values!B14</f>
        <v>5714401470991</v>
      </c>
      <c r="E4" s="31" t="s">
        <v>346</v>
      </c>
      <c r="F4" s="28" t="str">
        <f aca="false">SUBSTITUTE(Values!B1, "{language}", "") &amp; " " &amp; Values!B3</f>
        <v>ersatztastatur  Hintergrundbeleuchtung für Lenovo Thinkpad T470 T480</v>
      </c>
      <c r="G4" s="29" t="s">
        <v>345</v>
      </c>
      <c r="H4" s="27" t="str">
        <f aca="false">Values!B16</f>
        <v>laptop-computer-replacement-parts</v>
      </c>
      <c r="I4" s="27" t="str">
        <f aca="false">IF(ISBLANK(Values!E3),"","4730574031")</f>
        <v>4730574031</v>
      </c>
      <c r="J4" s="32" t="str">
        <f aca="false">Values!B13</f>
        <v>Lenovo T470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T470 regular - DE 2.0</v>
      </c>
      <c r="C5" s="32" t="str">
        <f aca="false">IF(ISBLANK(Values!E4),"","TellusRem")</f>
        <v>TellusRem</v>
      </c>
      <c r="D5" s="30" t="n">
        <f aca="false">IF(ISBLANK(Values!E4),"",Values!E4)</f>
        <v>5714401473015</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Lenovo Thinkpad T470 T480</v>
      </c>
      <c r="G5" s="39" t="s">
        <v>351</v>
      </c>
      <c r="H5" s="27" t="str">
        <f aca="false">IF(ISBLANK(Values!E4),"",Values!$B$16)</f>
        <v>laptop-computer-replacement-parts</v>
      </c>
      <c r="I5" s="27" t="str">
        <f aca="false">IF(ISBLANK(Values!E4),"","4730574031")</f>
        <v>4730574031</v>
      </c>
      <c r="J5" s="40" t="str">
        <f aca="false">IF(ISBLANK(Values!E4),"",Values!F4 )</f>
        <v>Lenovo T470 regular - DE 2.0</v>
      </c>
      <c r="K5" s="28" t="n">
        <f aca="false">IF(ISBLANK(Values!E4),"",IF(Values!J4, Values!$B$4, Values!$B$5))</f>
        <v>54.99</v>
      </c>
      <c r="L5" s="41" t="str">
        <f aca="false">IF(ISBLANK(Values!E4),"",IF($CO5="DEFAULT", Values!$B$18, ""))</f>
        <v/>
      </c>
      <c r="M5" s="28" t="str">
        <f aca="false">IF(ISBLANK(Values!E4),"",Values!$M4)</f>
        <v>https://raw.githubusercontent.com/PatrickVibild/TellusAmazonPictures/master/pictures/Lenovo/T470/BL/DE/1.jpg</v>
      </c>
      <c r="N5" s="28" t="str">
        <f aca="false">IF(ISBLANK(Values!$F4),"",Values!N4)</f>
        <v>https://raw.githubusercontent.com/PatrickVibild/TellusAmazonPictures/master/pictures/Lenovo/T470/BL/DE/2.jpg</v>
      </c>
      <c r="O5" s="28" t="str">
        <f aca="false">IF(ISBLANK(Values!$F4),"",Values!O4)</f>
        <v>https://raw.githubusercontent.com/PatrickVibild/TellusAmazonPictures/master/pictures/Lenovo/T470/BL/DE/3.jpg</v>
      </c>
      <c r="P5" s="28" t="str">
        <f aca="false">IF(ISBLANK(Values!$F4),"",Values!P4)</f>
        <v>https://raw.githubusercontent.com/PatrickVibild/TellusAmazonPictures/master/pictures/Lenovo/T470/BL/DE/4.jpg</v>
      </c>
      <c r="Q5" s="28" t="str">
        <f aca="false">IF(ISBLANK(Values!$F4),"",Values!Q4)</f>
        <v>https://raw.githubusercontent.com/PatrickVibild/TellusAmazonPictures/master/pictures/Lenovo/T470/BL/DE/5.jpg</v>
      </c>
      <c r="R5" s="28" t="str">
        <f aca="false">IF(ISBLANK(Values!$F4),"",Values!R4)</f>
        <v>https://raw.githubusercontent.com/PatrickVibild/TellusAmazonPictures/master/pictures/Lenovo/T470/BL/DE/6.jpg</v>
      </c>
      <c r="S5" s="28" t="str">
        <f aca="false">IF(ISBLANK(Values!$F4),"",Values!S4)</f>
        <v>https://raw.githubusercontent.com/PatrickVibild/TellusAmazonPictures/master/pictures/Lenovo/T470/BL/DE/7.jpg</v>
      </c>
      <c r="T5" s="28" t="str">
        <f aca="false">IF(ISBLANK(Values!$F4),"",Values!T4)</f>
        <v>https://raw.githubusercontent.com/PatrickVibild/TellusAmazonPictures/master/pictures/Lenovo/T470/BL/DE/8.jpg</v>
      </c>
      <c r="U5" s="28"/>
      <c r="W5" s="32" t="str">
        <f aca="false">IF(ISBLANK(Values!E4),"","Child")</f>
        <v>Child</v>
      </c>
      <c r="X5" s="32" t="str">
        <f aca="false">IF(ISBLANK(Values!E4),"",Values!$B$13)</f>
        <v>Lenovo T470 parent</v>
      </c>
      <c r="Y5" s="40"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2" t="str">
        <f aca="false">IF(ISBLANK(Values!E4),"",IF(Values!I4,Values!$B$23,Values!$B$33))</f>
        <v>👉 ÜBERARBEITET: GELD SPAREN - Ersatz-Lenovo-Laptop-Tastatur, gleiche Qualität wie OEM-Tastaturen. TellusRem ist seit 2011 der weltweit führende Distributor von Tastaturen. Perfekte Ersatztastatur, einfach auszutauschen und zu installieren. </v>
      </c>
      <c r="AJ5" s="43"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Lenovo T470 T480.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T470 regular - FR 2.0</v>
      </c>
      <c r="C6" s="32" t="str">
        <f aca="false">IF(ISBLANK(Values!E5),"","TellusRem")</f>
        <v>TellusRem</v>
      </c>
      <c r="D6" s="30" t="n">
        <f aca="false">IF(ISBLANK(Values!E5),"",Values!E5)</f>
        <v>5714401473022</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Lenovo Thinkpad T470 T480</v>
      </c>
      <c r="G6" s="39" t="str">
        <f aca="false">IF(ISBLANK(Values!E5),"","TellusRem")</f>
        <v>TellusRem</v>
      </c>
      <c r="H6" s="27" t="str">
        <f aca="false">IF(ISBLANK(Values!E5),"",Values!$B$16)</f>
        <v>laptop-computer-replacement-parts</v>
      </c>
      <c r="I6" s="27" t="str">
        <f aca="false">IF(ISBLANK(Values!E5),"","4730574031")</f>
        <v>4730574031</v>
      </c>
      <c r="J6" s="40" t="str">
        <f aca="false">IF(ISBLANK(Values!E5),"",Values!F5 )</f>
        <v>Lenovo T470 regular - FR 2.0</v>
      </c>
      <c r="K6" s="28" t="n">
        <f aca="false">IF(ISBLANK(Values!E5),"",IF(Values!J5, Values!$B$4, Values!$B$5))</f>
        <v>54.99</v>
      </c>
      <c r="L6" s="41" t="str">
        <f aca="false">IF(ISBLANK(Values!E5),"",IF($CO6="DEFAULT", Values!$B$18, ""))</f>
        <v/>
      </c>
      <c r="M6" s="28" t="str">
        <f aca="false">IF(ISBLANK(Values!E5),"",Values!$M5)</f>
        <v>https://raw.githubusercontent.com/PatrickVibild/TellusAmazonPictures/master/pictures/Lenovo/T470/BL/FR/1.jpg</v>
      </c>
      <c r="N6" s="28" t="str">
        <f aca="false">IF(ISBLANK(Values!$F5),"",Values!N5)</f>
        <v>https://raw.githubusercontent.com/PatrickVibild/TellusAmazonPictures/master/pictures/Lenovo/T470/BL/FR/2.jpg</v>
      </c>
      <c r="O6" s="28" t="str">
        <f aca="false">IF(ISBLANK(Values!$F5),"",Values!O5)</f>
        <v>https://raw.githubusercontent.com/PatrickVibild/TellusAmazonPictures/master/pictures/Lenovo/T470/BL/FR/3.jpg</v>
      </c>
      <c r="P6" s="28" t="str">
        <f aca="false">IF(ISBLANK(Values!$F5),"",Values!P5)</f>
        <v>https://raw.githubusercontent.com/PatrickVibild/TellusAmazonPictures/master/pictures/Lenovo/T470/BL/FR/4.jpg</v>
      </c>
      <c r="Q6" s="28" t="str">
        <f aca="false">IF(ISBLANK(Values!$F5),"",Values!Q5)</f>
        <v>https://raw.githubusercontent.com/PatrickVibild/TellusAmazonPictures/master/pictures/Lenovo/T470/BL/FR/5.jpg</v>
      </c>
      <c r="R6" s="28" t="str">
        <f aca="false">IF(ISBLANK(Values!$F5),"",Values!R5)</f>
        <v>https://raw.githubusercontent.com/PatrickVibild/TellusAmazonPictures/master/pictures/Lenovo/T470/BL/FR/6.jpg</v>
      </c>
      <c r="S6" s="28" t="str">
        <f aca="false">IF(ISBLANK(Values!$F5),"",Values!S5)</f>
        <v>https://raw.githubusercontent.com/PatrickVibild/TellusAmazonPictures/master/pictures/Lenovo/T470/BL/FR/7.jpg</v>
      </c>
      <c r="T6" s="28" t="str">
        <f aca="false">IF(ISBLANK(Values!$F5),"",Values!T5)</f>
        <v>https://raw.githubusercontent.com/PatrickVibild/TellusAmazonPictures/master/pictures/Lenovo/T470/BL/FR/8.jpg</v>
      </c>
      <c r="U6" s="28"/>
      <c r="W6" s="32" t="str">
        <f aca="false">IF(ISBLANK(Values!E5),"","Child")</f>
        <v>Child</v>
      </c>
      <c r="X6" s="32" t="str">
        <f aca="false">IF(ISBLANK(Values!E5),"",Values!$B$13)</f>
        <v>Lenovo T470 parent</v>
      </c>
      <c r="Y6" s="40"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2" t="str">
        <f aca="false">IF(ISBLANK(Values!E5),"",IF(Values!I5,Values!$B$23,Values!$B$33))</f>
        <v>👉 ÜBERARBEITET: GELD SPAREN - Ersatz-Lenovo-Laptop-Tastatur, gleiche Qualität wie OEM-Tastaturen. TellusRem ist seit 2011 der weltweit führende Distributor von Tastaturen. Perfekte Ersatztastatur, einfach auszutauschen und zu installieren. </v>
      </c>
      <c r="AJ6" s="43"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Lenovo T470 T480.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T470 regular - IT 2.0</v>
      </c>
      <c r="C7" s="32" t="str">
        <f aca="false">IF(ISBLANK(Values!E6),"","TellusRem")</f>
        <v>TellusRem</v>
      </c>
      <c r="D7" s="30" t="n">
        <f aca="false">IF(ISBLANK(Values!E6),"",Values!E6)</f>
        <v>5714401473039</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Lenovo Thinkpad T470 T480</v>
      </c>
      <c r="G7" s="39" t="str">
        <f aca="false">IF(ISBLANK(Values!E6),"","TellusRem")</f>
        <v>TellusRem</v>
      </c>
      <c r="H7" s="27" t="str">
        <f aca="false">IF(ISBLANK(Values!E6),"",Values!$B$16)</f>
        <v>laptop-computer-replacement-parts</v>
      </c>
      <c r="I7" s="27" t="str">
        <f aca="false">IF(ISBLANK(Values!E6),"","4730574031")</f>
        <v>4730574031</v>
      </c>
      <c r="J7" s="40" t="str">
        <f aca="false">IF(ISBLANK(Values!E6),"",Values!F6 )</f>
        <v>Lenovo T470 regular - IT 2.0</v>
      </c>
      <c r="K7" s="28" t="n">
        <f aca="false">IF(ISBLANK(Values!E6),"",IF(Values!J6, Values!$B$4, Values!$B$5))</f>
        <v>54.99</v>
      </c>
      <c r="L7" s="41" t="str">
        <f aca="false">IF(ISBLANK(Values!E6),"",IF($CO7="DEFAULT", Values!$B$18, ""))</f>
        <v/>
      </c>
      <c r="M7" s="28" t="str">
        <f aca="false">IF(ISBLANK(Values!E6),"",Values!$M6)</f>
        <v>https://raw.githubusercontent.com/PatrickVibild/TellusAmazonPictures/master/pictures/Lenovo/T470/BL/IT/1.jpg</v>
      </c>
      <c r="N7" s="28" t="str">
        <f aca="false">IF(ISBLANK(Values!$F6),"",Values!N6)</f>
        <v>https://raw.githubusercontent.com/PatrickVibild/TellusAmazonPictures/master/pictures/Lenovo/T470/BL/IT/2.jpg</v>
      </c>
      <c r="O7" s="28" t="str">
        <f aca="false">IF(ISBLANK(Values!$F6),"",Values!O6)</f>
        <v>https://raw.githubusercontent.com/PatrickVibild/TellusAmazonPictures/master/pictures/Lenovo/T470/BL/IT/3.jpg</v>
      </c>
      <c r="P7" s="28" t="str">
        <f aca="false">IF(ISBLANK(Values!$F6),"",Values!P6)</f>
        <v>https://raw.githubusercontent.com/PatrickVibild/TellusAmazonPictures/master/pictures/Lenovo/T470/BL/IT/4.jpg</v>
      </c>
      <c r="Q7" s="28" t="str">
        <f aca="false">IF(ISBLANK(Values!$F6),"",Values!Q6)</f>
        <v>https://raw.githubusercontent.com/PatrickVibild/TellusAmazonPictures/master/pictures/Lenovo/T470/BL/IT/5.jpg</v>
      </c>
      <c r="R7" s="28" t="str">
        <f aca="false">IF(ISBLANK(Values!$F6),"",Values!R6)</f>
        <v>https://raw.githubusercontent.com/PatrickVibild/TellusAmazonPictures/master/pictures/Lenovo/T470/BL/IT/6.jpg</v>
      </c>
      <c r="S7" s="28" t="str">
        <f aca="false">IF(ISBLANK(Values!$F6),"",Values!S6)</f>
        <v>https://raw.githubusercontent.com/PatrickVibild/TellusAmazonPictures/master/pictures/Lenovo/T470/BL/IT/7.jpg</v>
      </c>
      <c r="T7" s="28" t="str">
        <f aca="false">IF(ISBLANK(Values!$F6),"",Values!T6)</f>
        <v>https://raw.githubusercontent.com/PatrickVibild/TellusAmazonPictures/master/pictures/Lenovo/T470/BL/IT/8.jpg</v>
      </c>
      <c r="U7" s="44"/>
      <c r="W7" s="32" t="str">
        <f aca="false">IF(ISBLANK(Values!E6),"","Child")</f>
        <v>Child</v>
      </c>
      <c r="X7" s="32" t="str">
        <f aca="false">IF(ISBLANK(Values!E6),"",Values!$B$13)</f>
        <v>Lenovo T470 parent</v>
      </c>
      <c r="Y7" s="40"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2" t="str">
        <f aca="false">IF(ISBLANK(Values!E6),"",IF(Values!I6,Values!$B$23,Values!$B$33))</f>
        <v>👉 ÜBERARBEITET: GELD SPAREN - Ersatz-Lenovo-Laptop-Tastatur, gleiche Qualität wie OEM-Tastaturen. TellusRem ist seit 2011 der weltweit führende Distributor von Tastaturen. Perfekte Ersatztastatur, einfach auszutauschen und zu installieren. </v>
      </c>
      <c r="AJ7" s="43"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Lenovo T470 T480.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5"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T470 regular - ES 2.0</v>
      </c>
      <c r="C8" s="32" t="str">
        <f aca="false">IF(ISBLANK(Values!E7),"","TellusRem")</f>
        <v>TellusRem</v>
      </c>
      <c r="D8" s="30" t="n">
        <f aca="false">IF(ISBLANK(Values!E7),"",Values!E7)</f>
        <v>5714401473046</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Lenovo Thinkpad T470 T480</v>
      </c>
      <c r="G8" s="39" t="str">
        <f aca="false">IF(ISBLANK(Values!E7),"","TellusRem")</f>
        <v>TellusRem</v>
      </c>
      <c r="H8" s="27" t="str">
        <f aca="false">IF(ISBLANK(Values!E7),"",Values!$B$16)</f>
        <v>laptop-computer-replacement-parts</v>
      </c>
      <c r="I8" s="27" t="str">
        <f aca="false">IF(ISBLANK(Values!E7),"","4730574031")</f>
        <v>4730574031</v>
      </c>
      <c r="J8" s="40" t="str">
        <f aca="false">IF(ISBLANK(Values!E7),"",Values!F7 )</f>
        <v>Lenovo T470 regular - ES 2.0</v>
      </c>
      <c r="K8" s="28" t="n">
        <f aca="false">IF(ISBLANK(Values!E7),"",IF(Values!J7, Values!$B$4, Values!$B$5))</f>
        <v>54.99</v>
      </c>
      <c r="L8" s="41" t="str">
        <f aca="false">IF(ISBLANK(Values!E7),"",IF($CO8="DEFAULT", Values!$B$18, ""))</f>
        <v/>
      </c>
      <c r="M8" s="28" t="str">
        <f aca="false">IF(ISBLANK(Values!E7),"",Values!$M7)</f>
        <v>https://raw.githubusercontent.com/PatrickVibild/TellusAmazonPictures/master/pictures/Lenovo/T470/BL/ES/1.jpg</v>
      </c>
      <c r="N8" s="28" t="str">
        <f aca="false">IF(ISBLANK(Values!$F7),"",Values!N7)</f>
        <v>https://raw.githubusercontent.com/PatrickVibild/TellusAmazonPictures/master/pictures/Lenovo/T470/BL/ES/2.jpg</v>
      </c>
      <c r="O8" s="28" t="str">
        <f aca="false">IF(ISBLANK(Values!$F7),"",Values!O7)</f>
        <v>https://raw.githubusercontent.com/PatrickVibild/TellusAmazonPictures/master/pictures/Lenovo/T470/BL/ES/3.jpg</v>
      </c>
      <c r="P8" s="28" t="str">
        <f aca="false">IF(ISBLANK(Values!$F7),"",Values!P7)</f>
        <v>https://raw.githubusercontent.com/PatrickVibild/TellusAmazonPictures/master/pictures/Lenovo/T470/BL/ES/4.jpg</v>
      </c>
      <c r="Q8" s="28" t="str">
        <f aca="false">IF(ISBLANK(Values!$F7),"",Values!Q7)</f>
        <v>https://raw.githubusercontent.com/PatrickVibild/TellusAmazonPictures/master/pictures/Lenovo/T470/BL/ES/5.jpg</v>
      </c>
      <c r="R8" s="28" t="str">
        <f aca="false">IF(ISBLANK(Values!$F7),"",Values!R7)</f>
        <v>https://raw.githubusercontent.com/PatrickVibild/TellusAmazonPictures/master/pictures/Lenovo/T470/BL/ES/6.jpg</v>
      </c>
      <c r="S8" s="28" t="str">
        <f aca="false">IF(ISBLANK(Values!$F7),"",Values!S7)</f>
        <v>https://raw.githubusercontent.com/PatrickVibild/TellusAmazonPictures/master/pictures/Lenovo/T470/BL/ES/7.jpg</v>
      </c>
      <c r="T8" s="28" t="str">
        <f aca="false">IF(ISBLANK(Values!$F7),"",Values!T7)</f>
        <v>https://raw.githubusercontent.com/PatrickVibild/TellusAmazonPictures/master/pictures/Lenovo/T470/BL/ES/8.jpg</v>
      </c>
      <c r="U8" s="44"/>
      <c r="W8" s="32" t="str">
        <f aca="false">IF(ISBLANK(Values!E7),"","Child")</f>
        <v>Child</v>
      </c>
      <c r="X8" s="32" t="str">
        <f aca="false">IF(ISBLANK(Values!E7),"",Values!$B$13)</f>
        <v>Lenovo T470 parent</v>
      </c>
      <c r="Y8" s="40"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2" t="str">
        <f aca="false">IF(ISBLANK(Values!E7),"",IF(Values!I7,Values!$B$23,Values!$B$33))</f>
        <v>👉 ÜBERARBEITET: GELD SPAREN - Ersatz-Lenovo-Laptop-Tastatur, gleiche Qualität wie OEM-Tastaturen. TellusRem ist seit 2011 der weltweit führende Distributor von Tastaturen. Perfekte Ersatztastatur, einfach auszutauschen und zu installieren. </v>
      </c>
      <c r="AJ8" s="43"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Lenovo T470 T480.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5"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T470 regular - UK 2.0</v>
      </c>
      <c r="C9" s="32" t="str">
        <f aca="false">IF(ISBLANK(Values!E8),"","TellusRem")</f>
        <v>TellusRem</v>
      </c>
      <c r="D9" s="30" t="n">
        <f aca="false">IF(ISBLANK(Values!E8),"",Values!E8)</f>
        <v>5714401473053</v>
      </c>
      <c r="E9" s="31" t="str">
        <f aca="false">IF(ISBLANK(Values!E8),"","EAN")</f>
        <v>EAN</v>
      </c>
      <c r="F9" s="28" t="str">
        <f aca="false">IF(ISBLANK(Values!E8),"",IF(Values!J8, SUBSTITUTE(Values!$B$1, "{language}", Values!H8) &amp; " " &amp;Values!$B$3, SUBSTITUTE(Values!$B$2, "{language}", Values!$H8) &amp; " " &amp;Values!$B$3))</f>
        <v>ersatztastatur UK Nicht Hintergrundbeleuchtung für Lenovo Thinkpad T470 T480</v>
      </c>
      <c r="G9" s="39" t="str">
        <f aca="false">IF(ISBLANK(Values!E8),"","TellusRem")</f>
        <v>TellusRem</v>
      </c>
      <c r="H9" s="27" t="str">
        <f aca="false">IF(ISBLANK(Values!E8),"",Values!$B$16)</f>
        <v>laptop-computer-replacement-parts</v>
      </c>
      <c r="I9" s="27" t="str">
        <f aca="false">IF(ISBLANK(Values!E8),"","4730574031")</f>
        <v>4730574031</v>
      </c>
      <c r="J9" s="40" t="str">
        <f aca="false">IF(ISBLANK(Values!E8),"",Values!F8 )</f>
        <v>Lenovo T470 regular - UK 2.0</v>
      </c>
      <c r="K9" s="28" t="n">
        <f aca="false">IF(ISBLANK(Values!E8),"",IF(Values!J8, Values!$B$4, Values!$B$5))</f>
        <v>54.99</v>
      </c>
      <c r="L9" s="41" t="str">
        <f aca="false">IF(ISBLANK(Values!E8),"",IF($CO9="DEFAULT", Values!$B$18, ""))</f>
        <v/>
      </c>
      <c r="M9" s="28" t="str">
        <f aca="false">IF(ISBLANK(Values!E8),"",Values!$M8)</f>
        <v>https://raw.githubusercontent.com/PatrickVibild/TellusAmazonPictures/master/pictures/Lenovo/T470/BL/UK/1.jpg</v>
      </c>
      <c r="N9" s="28" t="str">
        <f aca="false">IF(ISBLANK(Values!$F8),"",Values!N8)</f>
        <v>https://raw.githubusercontent.com/PatrickVibild/TellusAmazonPictures/master/pictures/Lenovo/T470/BL/UK/2.jpg</v>
      </c>
      <c r="O9" s="28" t="str">
        <f aca="false">IF(ISBLANK(Values!$F8),"",Values!O8)</f>
        <v>https://raw.githubusercontent.com/PatrickVibild/TellusAmazonPictures/master/pictures/Lenovo/T470/BL/UK/3.jpg</v>
      </c>
      <c r="P9" s="28" t="str">
        <f aca="false">IF(ISBLANK(Values!$F8),"",Values!P8)</f>
        <v>https://raw.githubusercontent.com/PatrickVibild/TellusAmazonPictures/master/pictures/Lenovo/T470/BL/UK/4.jpg</v>
      </c>
      <c r="Q9" s="28" t="str">
        <f aca="false">IF(ISBLANK(Values!$F8),"",Values!Q8)</f>
        <v>https://raw.githubusercontent.com/PatrickVibild/TellusAmazonPictures/master/pictures/Lenovo/T470/BL/UK/5.jpg</v>
      </c>
      <c r="R9" s="28" t="str">
        <f aca="false">IF(ISBLANK(Values!$F8),"",Values!R8)</f>
        <v>https://raw.githubusercontent.com/PatrickVibild/TellusAmazonPictures/master/pictures/Lenovo/T470/BL/UK/6.jpg</v>
      </c>
      <c r="S9" s="28" t="str">
        <f aca="false">IF(ISBLANK(Values!$F8),"",Values!S8)</f>
        <v>https://raw.githubusercontent.com/PatrickVibild/TellusAmazonPictures/master/pictures/Lenovo/T470/BL/UK/7.jpg</v>
      </c>
      <c r="T9" s="28" t="str">
        <f aca="false">IF(ISBLANK(Values!$F8),"",Values!T8)</f>
        <v>https://raw.githubusercontent.com/PatrickVibild/TellusAmazonPictures/master/pictures/Lenovo/T470/BL/UK/8.jpg</v>
      </c>
      <c r="U9" s="44"/>
      <c r="W9" s="32" t="str">
        <f aca="false">IF(ISBLANK(Values!E8),"","Child")</f>
        <v>Child</v>
      </c>
      <c r="X9" s="32" t="str">
        <f aca="false">IF(ISBLANK(Values!E8),"",Values!$B$13)</f>
        <v>Lenovo T470 parent</v>
      </c>
      <c r="Y9" s="40"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2" t="str">
        <f aca="false">IF(ISBLANK(Values!E8),"",IF(Values!I8,Values!$B$23,Values!$B$33))</f>
        <v>👉 ÜBERARBEITET: GELD SPAREN - Ersatz-Lenovo-Laptop-Tastatur, gleiche Qualität wie OEM-Tastaturen. TellusRem ist seit 2011 der weltweit führende Distributor von Tastaturen. Perfekte Ersatztastatur, einfach auszutauschen und zu installieren. </v>
      </c>
      <c r="AJ9" s="43"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Lenovo T470 T480.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5"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T470 regular - NOR</v>
      </c>
      <c r="C10" s="32" t="str">
        <f aca="false">IF(ISBLANK(Values!E9),"","TellusRem")</f>
        <v>TellusRem</v>
      </c>
      <c r="D10" s="30" t="n">
        <f aca="false">IF(ISBLANK(Values!E9),"",Values!E9)</f>
        <v>5714401473060</v>
      </c>
      <c r="E10" s="31" t="str">
        <f aca="false">IF(ISBLANK(Values!E9),"","EAN")</f>
        <v>EAN</v>
      </c>
      <c r="F10" s="28" t="str">
        <f aca="false">IF(ISBLANK(Values!E9),"",IF(Values!J9, SUBSTITUTE(Values!$B$1, "{language}", Values!H9) &amp; " " &amp;Values!$B$3, SUBSTITUTE(Values!$B$2, "{language}", Values!$H9) &amp; " " &amp;Values!$B$3))</f>
        <v>ersatztastatur Skandinavisch – Nordisch Nicht Hintergrundbeleuchtung für Lenovo Thinkpad T470 T480</v>
      </c>
      <c r="G10" s="39" t="str">
        <f aca="false">IF(ISBLANK(Values!E9),"","TellusRem")</f>
        <v>TellusRem</v>
      </c>
      <c r="H10" s="27" t="str">
        <f aca="false">IF(ISBLANK(Values!E9),"",Values!$B$16)</f>
        <v>laptop-computer-replacement-parts</v>
      </c>
      <c r="I10" s="27" t="str">
        <f aca="false">IF(ISBLANK(Values!E9),"","4730574031")</f>
        <v>4730574031</v>
      </c>
      <c r="J10" s="40" t="str">
        <f aca="false">IF(ISBLANK(Values!E9),"",Values!F9 )</f>
        <v>Lenovo T470 regular - NOR</v>
      </c>
      <c r="K10" s="28" t="n">
        <f aca="false">IF(ISBLANK(Values!E9),"",IF(Values!J9, Values!$B$4, Values!$B$5))</f>
        <v>54.99</v>
      </c>
      <c r="L10" s="41" t="n">
        <f aca="false">IF(ISBLANK(Values!E9),"",IF($CO10="DEFAULT", Values!$B$18, ""))</f>
        <v>5</v>
      </c>
      <c r="M10" s="28" t="str">
        <f aca="false">IF(ISBLANK(Values!E9),"",Values!$M9)</f>
        <v>https://download.lenovo.com/Images/Parts/01ER581/01ER581_A.jpg</v>
      </c>
      <c r="N10" s="28" t="str">
        <f aca="false">IF(ISBLANK(Values!$F9),"",Values!N9)</f>
        <v>https://download.lenovo.com/Images/Parts/01ER581/01ER581_B.jpg</v>
      </c>
      <c r="O10" s="28" t="str">
        <f aca="false">IF(ISBLANK(Values!$F9),"",Values!O9)</f>
        <v>https://download.lenovo.com/Images/Parts/01ER581/01ER581_details.jpg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44"/>
      <c r="W10" s="32" t="str">
        <f aca="false">IF(ISBLANK(Values!E9),"","Child")</f>
        <v>Child</v>
      </c>
      <c r="X10" s="32" t="str">
        <f aca="false">IF(ISBLANK(Values!E9),"",Values!$B$13)</f>
        <v>Lenovo T470 parent</v>
      </c>
      <c r="Y10" s="40"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2" t="str">
        <f aca="false">IF(ISBLANK(Values!E9),"",IF(Values!I9,Values!$B$23,Values!$B$33))</f>
        <v>👉 ÜBERARBEITET: GELD SPAREN - Ersatz-Lenovo-Laptop-Tastatur, gleiche Qualität wie OEM-Tastaturen. TellusRem ist seit 2011 der weltweit führende Distributor von Tastaturen. Perfekte Ersatztastatur, einfach auszutauschen und zu installieren. </v>
      </c>
      <c r="AJ10" s="43"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 🇳🇴 🇩🇰 Skandinavisch – Nordisch Nicht Hintergrundbeleuchtung </v>
      </c>
      <c r="AM10" s="1" t="str">
        <f aca="false">SUBSTITUTE(IF(ISBLANK(Values!E9),"",Values!$B$27),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0" s="28" t="str">
        <f aca="false">IF(ISBLANK(Values!E9),"",Values!H9)</f>
        <v>Skandinavisch – Nordisch</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5"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T470 regular - BE</v>
      </c>
      <c r="C11" s="32" t="str">
        <f aca="false">IF(ISBLANK(Values!E10),"","TellusRem")</f>
        <v>TellusRem</v>
      </c>
      <c r="D11" s="30" t="n">
        <f aca="false">IF(ISBLANK(Values!E10),"",Values!E10)</f>
        <v>5714401473077</v>
      </c>
      <c r="E11" s="31" t="str">
        <f aca="false">IF(ISBLANK(Values!E10),"","EAN")</f>
        <v>EAN</v>
      </c>
      <c r="F11" s="28" t="str">
        <f aca="false">IF(ISBLANK(Values!E10),"",IF(Values!J10, SUBSTITUTE(Values!$B$1, "{language}", Values!H10) &amp; " " &amp;Values!$B$3, SUBSTITUTE(Values!$B$2, "{language}", Values!$H10) &amp; " " &amp;Values!$B$3))</f>
        <v>ersatztastatur Belgier Nicht Hintergrundbeleuchtung für Lenovo Thinkpad T470 T480</v>
      </c>
      <c r="G11" s="39" t="str">
        <f aca="false">IF(ISBLANK(Values!E10),"","TellusRem")</f>
        <v>TellusRem</v>
      </c>
      <c r="H11" s="27" t="str">
        <f aca="false">IF(ISBLANK(Values!E10),"",Values!$B$16)</f>
        <v>laptop-computer-replacement-parts</v>
      </c>
      <c r="I11" s="27" t="str">
        <f aca="false">IF(ISBLANK(Values!E10),"","4730574031")</f>
        <v>4730574031</v>
      </c>
      <c r="J11" s="40" t="str">
        <f aca="false">IF(ISBLANK(Values!E10),"",Values!F10 )</f>
        <v>Lenovo T470 regular - BE</v>
      </c>
      <c r="K11" s="28" t="n">
        <f aca="false">IF(ISBLANK(Values!E10),"",IF(Values!J10, Values!$B$4, Values!$B$5))</f>
        <v>54.99</v>
      </c>
      <c r="L11" s="41" t="n">
        <f aca="false">IF(ISBLANK(Values!E10),"",IF($CO11="DEFAULT", Values!$B$18, ""))</f>
        <v>5</v>
      </c>
      <c r="M11" s="28" t="str">
        <f aca="false">IF(ISBLANK(Values!E10),"",Values!$M10)</f>
        <v>https://download.lenovo.com/Images/Parts/01EN934/01EN934_A.jpg</v>
      </c>
      <c r="N11" s="28" t="str">
        <f aca="false">IF(ISBLANK(Values!$F10),"",Values!N10)</f>
        <v>https://download.lenovo.com/Images/Parts/01EN934/01EN934_B.jpg</v>
      </c>
      <c r="O11" s="28" t="str">
        <f aca="false">IF(ISBLANK(Values!$F10),"",Values!O10)</f>
        <v>https://download.lenovo.com/Images/Parts/01EN934/01EN934_details.jpg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44"/>
      <c r="W11" s="32" t="str">
        <f aca="false">IF(ISBLANK(Values!E10),"","Child")</f>
        <v>Child</v>
      </c>
      <c r="X11" s="32" t="str">
        <f aca="false">IF(ISBLANK(Values!E10),"",Values!$B$13)</f>
        <v>Lenovo T470 parent</v>
      </c>
      <c r="Y11" s="40"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2" t="str">
        <f aca="false">IF(ISBLANK(Values!E10),"",IF(Values!I10,Values!$B$23,Values!$B$33))</f>
        <v>👉 ÜBERARBEITET: GELD SPAREN - Ersatz-Lenovo-Laptop-Tastatur, gleiche Qualität wie OEM-Tastaturen. TellusRem ist seit 2011 der weltweit führende Distributor von Tastaturen. Perfekte Ersatztastatur, einfach auszutauschen und zu installieren. </v>
      </c>
      <c r="AJ11" s="43"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Belgier Nicht Hintergrundbeleuchtung </v>
      </c>
      <c r="AM11" s="1" t="str">
        <f aca="false">SUBSTITUTE(IF(ISBLANK(Values!E10),"",Values!$B$27),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1" s="28" t="str">
        <f aca="false">IF(ISBLANK(Values!E10),"",Values!H10)</f>
        <v>Belgier</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5"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T470 regular - BG</v>
      </c>
      <c r="C12" s="32" t="str">
        <f aca="false">IF(ISBLANK(Values!E11),"","TellusRem")</f>
        <v>TellusRem</v>
      </c>
      <c r="D12" s="30" t="n">
        <f aca="false">IF(ISBLANK(Values!E11),"",Values!E11)</f>
        <v>5714401473084</v>
      </c>
      <c r="E12" s="31" t="str">
        <f aca="false">IF(ISBLANK(Values!E11),"","EAN")</f>
        <v>EAN</v>
      </c>
      <c r="F12" s="28" t="str">
        <f aca="false">IF(ISBLANK(Values!E11),"",IF(Values!J11, SUBSTITUTE(Values!$B$1, "{language}", Values!H11) &amp; " " &amp;Values!$B$3, SUBSTITUTE(Values!$B$2, "{language}", Values!$H11) &amp; " " &amp;Values!$B$3))</f>
        <v>ersatztastatur Bulgarisch Nicht Hintergrundbeleuchtung für Lenovo Thinkpad T470 T480</v>
      </c>
      <c r="G12" s="39" t="str">
        <f aca="false">IF(ISBLANK(Values!E11),"","TellusRem")</f>
        <v>TellusRem</v>
      </c>
      <c r="H12" s="27" t="str">
        <f aca="false">IF(ISBLANK(Values!E11),"",Values!$B$16)</f>
        <v>laptop-computer-replacement-parts</v>
      </c>
      <c r="I12" s="27" t="str">
        <f aca="false">IF(ISBLANK(Values!E11),"","4730574031")</f>
        <v>4730574031</v>
      </c>
      <c r="J12" s="40" t="str">
        <f aca="false">IF(ISBLANK(Values!E11),"",Values!F11 )</f>
        <v>Lenovo T470 regular - BG</v>
      </c>
      <c r="K12" s="28" t="n">
        <f aca="false">IF(ISBLANK(Values!E11),"",IF(Values!J11, Values!$B$4, Values!$B$5))</f>
        <v>54.99</v>
      </c>
      <c r="L12" s="41" t="n">
        <f aca="false">IF(ISBLANK(Values!E11),"",IF($CO12="DEFAULT", Values!$B$18, ""))</f>
        <v>5</v>
      </c>
      <c r="M12" s="28" t="str">
        <f aca="false">IF(ISBLANK(Values!E11),"",Values!$M11)</f>
        <v>https://download.lenovo.com/Images/Parts/01EN935/01EN935_A.jpg</v>
      </c>
      <c r="N12" s="28" t="str">
        <f aca="false">IF(ISBLANK(Values!$F11),"",Values!N11)</f>
        <v>https://download.lenovo.com/Images/Parts/01EN935/01EN935_B.jpg</v>
      </c>
      <c r="O12" s="28" t="str">
        <f aca="false">IF(ISBLANK(Values!$F11),"",Values!O11)</f>
        <v>https://download.lenovo.com/Images/Parts/01EN935/01EN935_details.jpg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44"/>
      <c r="W12" s="32" t="str">
        <f aca="false">IF(ISBLANK(Values!E11),"","Child")</f>
        <v>Child</v>
      </c>
      <c r="X12" s="32" t="str">
        <f aca="false">IF(ISBLANK(Values!E11),"",Values!$B$13)</f>
        <v>Lenovo T470 parent</v>
      </c>
      <c r="Y12" s="40"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2" t="str">
        <f aca="false">IF(ISBLANK(Values!E11),"",IF(Values!I11,Values!$B$23,Values!$B$33))</f>
        <v>👉 ÜBERARBEITET: GELD SPAREN - Ersatz-Lenovo-Laptop-Tastatur, gleiche Qualität wie OEM-Tastaturen. TellusRem ist seit 2011 der weltweit führende Distributor von Tastaturen. Perfekte Ersatztastatur, einfach auszutauschen und zu installieren. </v>
      </c>
      <c r="AJ12" s="43"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Bulgarisch Nicht Hintergrundbeleuchtung </v>
      </c>
      <c r="AM12" s="1" t="str">
        <f aca="false">SUBSTITUTE(IF(ISBLANK(Values!E11),"",Values!$B$27),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2" s="28" t="str">
        <f aca="false">IF(ISBLANK(Values!E11),"",Values!H11)</f>
        <v>Bulgarisch</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5"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T470 regular - CZ 2.0</v>
      </c>
      <c r="C13" s="32" t="str">
        <f aca="false">IF(ISBLANK(Values!E12),"","TellusRem")</f>
        <v>TellusRem</v>
      </c>
      <c r="D13" s="30" t="n">
        <f aca="false">IF(ISBLANK(Values!E12),"",Values!E12)</f>
        <v>5714401473091</v>
      </c>
      <c r="E13" s="31" t="str">
        <f aca="false">IF(ISBLANK(Values!E12),"","EAN")</f>
        <v>EAN</v>
      </c>
      <c r="F13" s="28" t="str">
        <f aca="false">IF(ISBLANK(Values!E12),"",IF(Values!J12, SUBSTITUTE(Values!$B$1, "{language}", Values!H12) &amp; " " &amp;Values!$B$3, SUBSTITUTE(Values!$B$2, "{language}", Values!$H12) &amp; " " &amp;Values!$B$3))</f>
        <v>ersatztastatur Tschechisch Nicht Hintergrundbeleuchtung für Lenovo Thinkpad T470 T480</v>
      </c>
      <c r="G13" s="39" t="str">
        <f aca="false">IF(ISBLANK(Values!E12),"","TellusRem")</f>
        <v>TellusRem</v>
      </c>
      <c r="H13" s="27" t="str">
        <f aca="false">IF(ISBLANK(Values!E12),"",Values!$B$16)</f>
        <v>laptop-computer-replacement-parts</v>
      </c>
      <c r="I13" s="27" t="str">
        <f aca="false">IF(ISBLANK(Values!E12),"","4730574031")</f>
        <v>4730574031</v>
      </c>
      <c r="J13" s="40" t="str">
        <f aca="false">IF(ISBLANK(Values!E12),"",Values!F12 )</f>
        <v>Lenovo T470 regular - CZ 2.0</v>
      </c>
      <c r="K13" s="28" t="n">
        <f aca="false">IF(ISBLANK(Values!E12),"",IF(Values!J12, Values!$B$4, Values!$B$5))</f>
        <v>54.99</v>
      </c>
      <c r="L13" s="41" t="n">
        <f aca="false">IF(ISBLANK(Values!E12),"",IF($CO13="DEFAULT", Values!$B$18, ""))</f>
        <v>5</v>
      </c>
      <c r="M13" s="28" t="str">
        <f aca="false">IF(ISBLANK(Values!E12),"",Values!$M12)</f>
        <v>https://download.lenovo.com/Images/Parts/01ER508/01ER508_A.jpg</v>
      </c>
      <c r="N13" s="28" t="str">
        <f aca="false">IF(ISBLANK(Values!$F12),"",Values!N12)</f>
        <v>https://download.lenovo.com/Images/Parts/01ER508/01ER508_B.jpg</v>
      </c>
      <c r="O13" s="28" t="str">
        <f aca="false">IF(ISBLANK(Values!$F12),"",Values!O12)</f>
        <v>https://download.lenovo.com/Images/Parts/01ER508/01ER508_details.jpg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44"/>
      <c r="W13" s="32" t="str">
        <f aca="false">IF(ISBLANK(Values!E12),"","Child")</f>
        <v>Child</v>
      </c>
      <c r="X13" s="32" t="str">
        <f aca="false">IF(ISBLANK(Values!E12),"",Values!$B$13)</f>
        <v>Lenovo T470 parent</v>
      </c>
      <c r="Y13" s="40"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2" t="str">
        <f aca="false">IF(ISBLANK(Values!E12),"",IF(Values!I12,Values!$B$23,Values!$B$33))</f>
        <v>👉 ÜBERARBEITET: GELD SPAREN - Ersatz-Lenovo-Laptop-Tastatur, gleiche Qualität wie OEM-Tastaturen. TellusRem ist seit 2011 der weltweit führende Distributor von Tastaturen. Perfekte Ersatztastatur, einfach auszutauschen und zu installieren. </v>
      </c>
      <c r="AJ13" s="43"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Tschechisch Nicht Hintergrundbeleuchtung </v>
      </c>
      <c r="AM13" s="1" t="str">
        <f aca="false">SUBSTITUTE(IF(ISBLANK(Values!E12),"",Values!$B$27),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3" s="28" t="str">
        <f aca="false">IF(ISBLANK(Values!E12),"",Values!H12)</f>
        <v>Tschechisch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5"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T470 regular - DK</v>
      </c>
      <c r="C14" s="32" t="str">
        <f aca="false">IF(ISBLANK(Values!E13),"","TellusRem")</f>
        <v>TellusRem</v>
      </c>
      <c r="D14" s="30" t="n">
        <f aca="false">IF(ISBLANK(Values!E13),"",Values!E13)</f>
        <v>5714401473107</v>
      </c>
      <c r="E14" s="31" t="str">
        <f aca="false">IF(ISBLANK(Values!E13),"","EAN")</f>
        <v>EAN</v>
      </c>
      <c r="F14" s="28" t="str">
        <f aca="false">IF(ISBLANK(Values!E13),"",IF(Values!J13, SUBSTITUTE(Values!$B$1, "{language}", Values!H13) &amp; " " &amp;Values!$B$3, SUBSTITUTE(Values!$B$2, "{language}", Values!$H13) &amp; " " &amp;Values!$B$3))</f>
        <v>ersatztastatur Dänisch Nicht Hintergrundbeleuchtung für Lenovo Thinkpad T470 T480</v>
      </c>
      <c r="G14" s="39" t="str">
        <f aca="false">IF(ISBLANK(Values!E13),"","TellusRem")</f>
        <v>TellusRem</v>
      </c>
      <c r="H14" s="27" t="str">
        <f aca="false">IF(ISBLANK(Values!E13),"",Values!$B$16)</f>
        <v>laptop-computer-replacement-parts</v>
      </c>
      <c r="I14" s="27" t="str">
        <f aca="false">IF(ISBLANK(Values!E13),"","4730574031")</f>
        <v>4730574031</v>
      </c>
      <c r="J14" s="40" t="str">
        <f aca="false">IF(ISBLANK(Values!E13),"",Values!F13 )</f>
        <v>Lenovo T470 regular - DK</v>
      </c>
      <c r="K14" s="28" t="n">
        <f aca="false">IF(ISBLANK(Values!E13),"",IF(Values!J13, Values!$B$4, Values!$B$5))</f>
        <v>54.99</v>
      </c>
      <c r="L14" s="41" t="n">
        <f aca="false">IF(ISBLANK(Values!E13),"",IF($CO14="DEFAULT", Values!$B$18, ""))</f>
        <v>5</v>
      </c>
      <c r="M14" s="28" t="str">
        <f aca="false">IF(ISBLANK(Values!E13),"",Values!$M13)</f>
        <v>https://download.lenovo.com/Images/Parts/01ER509/01ER509_A.jpg</v>
      </c>
      <c r="N14" s="28" t="str">
        <f aca="false">IF(ISBLANK(Values!$F13),"",Values!N13)</f>
        <v>https://download.lenovo.com/Images/Parts/01ER509/01ER509_B.jpg</v>
      </c>
      <c r="O14" s="28" t="str">
        <f aca="false">IF(ISBLANK(Values!$F13),"",Values!O13)</f>
        <v>https://download.lenovo.com/Images/Parts/01ER509/01ER509_details.jpg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44"/>
      <c r="W14" s="32" t="str">
        <f aca="false">IF(ISBLANK(Values!E13),"","Child")</f>
        <v>Child</v>
      </c>
      <c r="X14" s="32" t="str">
        <f aca="false">IF(ISBLANK(Values!E13),"",Values!$B$13)</f>
        <v>Lenovo T470 parent</v>
      </c>
      <c r="Y14" s="40"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2" t="str">
        <f aca="false">IF(ISBLANK(Values!E13),"",IF(Values!I13,Values!$B$23,Values!$B$33))</f>
        <v>👉 ÜBERARBEITET: GELD SPAREN - Ersatz-Lenovo-Laptop-Tastatur, gleiche Qualität wie OEM-Tastaturen. TellusRem ist seit 2011 der weltweit führende Distributor von Tastaturen. Perfekte Ersatztastatur, einfach auszutauschen und zu installieren. </v>
      </c>
      <c r="AJ14" s="43" t="str">
        <f aca="false">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4" s="1" t="str">
        <f aca="false">IF(ISBLANK(Values!E13),"",Values!$B$25)</f>
        <v>♻️ ÖFFENTLICHES PRODUKT - Kaufen Sie renoviert, KAUFEN SIE GRÜN! Reduzieren Sie mehr als 80% Kohlendioxid, indem Sie unsere überholten Tastaturen kaufen, im Vergleich zu einer neuen Tastatur! </v>
      </c>
      <c r="AL14" s="1" t="str">
        <f aca="false">IF(ISBLANK(Values!E13),"",SUBSTITUTE(SUBSTITUTE(IF(Values!$J13, Values!$B$26, Values!$B$33), "{language}", Values!$H13), "{flag}", INDEX(options!$E$1:$E$20, Values!$V13)))</f>
        <v>👉 LAYOUT - 🇩🇰 Dänisch Nicht Hintergrundbeleuchtung </v>
      </c>
      <c r="AM14" s="1" t="str">
        <f aca="false">SUBSTITUTE(IF(ISBLANK(Values!E13),"",Values!$B$27),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4" s="28" t="str">
        <f aca="false">IF(ISBLANK(Values!E13),"",Values!H13)</f>
        <v>Dänisch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45" t="str">
        <f aca="false">IF(ISBLANK(Values!$E13), "", "not_applicable")</f>
        <v>not_applicable</v>
      </c>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T470 regular - HU</v>
      </c>
      <c r="C15" s="32" t="str">
        <f aca="false">IF(ISBLANK(Values!E14),"","TellusRem")</f>
        <v>TellusRem</v>
      </c>
      <c r="D15" s="30" t="n">
        <f aca="false">IF(ISBLANK(Values!E14),"",Values!E14)</f>
        <v>5714401473114</v>
      </c>
      <c r="E15" s="31" t="str">
        <f aca="false">IF(ISBLANK(Values!E14),"","EAN")</f>
        <v>EAN</v>
      </c>
      <c r="F15" s="28" t="str">
        <f aca="false">IF(ISBLANK(Values!E14),"",IF(Values!J14, SUBSTITUTE(Values!$B$1, "{language}", Values!H14) &amp; " " &amp;Values!$B$3, SUBSTITUTE(Values!$B$2, "{language}", Values!$H14) &amp; " " &amp;Values!$B$3))</f>
        <v>ersatztastatur Hungarisch Nicht Hintergrundbeleuchtung für Lenovo Thinkpad T470 T480</v>
      </c>
      <c r="G15" s="39" t="str">
        <f aca="false">IF(ISBLANK(Values!E14),"","TellusRem")</f>
        <v>TellusRem</v>
      </c>
      <c r="H15" s="27" t="str">
        <f aca="false">IF(ISBLANK(Values!E14),"",Values!$B$16)</f>
        <v>laptop-computer-replacement-parts</v>
      </c>
      <c r="I15" s="27" t="str">
        <f aca="false">IF(ISBLANK(Values!E14),"","4730574031")</f>
        <v>4730574031</v>
      </c>
      <c r="J15" s="40" t="str">
        <f aca="false">IF(ISBLANK(Values!E14),"",Values!F14 )</f>
        <v>Lenovo T470 regular - HU</v>
      </c>
      <c r="K15" s="28" t="n">
        <f aca="false">IF(ISBLANK(Values!E14),"",IF(Values!J14, Values!$B$4, Values!$B$5))</f>
        <v>54.99</v>
      </c>
      <c r="L15" s="41" t="n">
        <f aca="false">IF(ISBLANK(Values!E14),"",IF($CO15="DEFAULT", Values!$B$18, ""))</f>
        <v>5</v>
      </c>
      <c r="M15" s="28" t="str">
        <f aca="false">IF(ISBLANK(Values!E14),"",Values!$M14)</f>
        <v>https://download.lenovo.com/Images/Parts/01EN943/01EN943_A.jpg</v>
      </c>
      <c r="N15" s="28" t="str">
        <f aca="false">IF(ISBLANK(Values!$F14),"",Values!N14)</f>
        <v>https://download.lenovo.com/Images/Parts/01EN943/01EN943_B.jpg</v>
      </c>
      <c r="O15" s="28" t="str">
        <f aca="false">IF(ISBLANK(Values!$F14),"",Values!O14)</f>
        <v>https://download.lenovo.com/Images/Parts/01EN943/01EN943_details.jpg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44"/>
      <c r="W15" s="32" t="str">
        <f aca="false">IF(ISBLANK(Values!E14),"","Child")</f>
        <v>Child</v>
      </c>
      <c r="X15" s="32" t="str">
        <f aca="false">IF(ISBLANK(Values!E14),"",Values!$B$13)</f>
        <v>Lenovo T470 parent</v>
      </c>
      <c r="Y15" s="40"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2" t="str">
        <f aca="false">IF(ISBLANK(Values!E14),"",IF(Values!I14,Values!$B$23,Values!$B$33))</f>
        <v>👉 ÜBERARBEITET: GELD SPAREN - Ersatz-Lenovo-Laptop-Tastatur, gleiche Qualität wie OEM-Tastaturen. TellusRem ist seit 2011 der weltweit führende Distributor von Tastaturen. Perfekte Ersatztastatur, einfach auszutauschen und zu installieren. </v>
      </c>
      <c r="AJ15" s="43" t="str">
        <f aca="false">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5" s="1" t="str">
        <f aca="false">IF(ISBLANK(Values!E14),"",Values!$B$25)</f>
        <v>♻️ ÖFFENTLICHES PRODUKT - Kaufen Sie renoviert, KAUFEN SIE GRÜN! Reduzieren Sie mehr als 80% Kohlendioxid, indem Sie unsere überholten Tastaturen kaufen, im Vergleich zu einer neuen Tastatur! </v>
      </c>
      <c r="AL15" s="1" t="str">
        <f aca="false">IF(ISBLANK(Values!E14),"",SUBSTITUTE(SUBSTITUTE(IF(Values!$J14, Values!$B$26, Values!$B$33), "{language}", Values!$H14), "{flag}", INDEX(options!$E$1:$E$20, Values!$V14)))</f>
        <v>👉 LAYOUT - 🇭🇺 Hungarisch Nicht Hintergrundbeleuchtung </v>
      </c>
      <c r="AM15" s="1" t="str">
        <f aca="false">SUBSTITUTE(IF(ISBLANK(Values!E14),"",Values!$B$27),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5" s="28" t="str">
        <f aca="false">IF(ISBLANK(Values!E14),"",Values!H14)</f>
        <v>Hungarisch</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45" t="str">
        <f aca="false">IF(ISBLANK(Values!$E14), "", "not_applicable")</f>
        <v>not_applicable</v>
      </c>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T470 regular - NL</v>
      </c>
      <c r="C16" s="32" t="str">
        <f aca="false">IF(ISBLANK(Values!E15),"","TellusRem")</f>
        <v>TellusRem</v>
      </c>
      <c r="D16" s="30" t="n">
        <f aca="false">IF(ISBLANK(Values!E15),"",Values!E15)</f>
        <v>5714401473121</v>
      </c>
      <c r="E16" s="31" t="str">
        <f aca="false">IF(ISBLANK(Values!E15),"","EAN")</f>
        <v>EAN</v>
      </c>
      <c r="F16" s="28" t="str">
        <f aca="false">IF(ISBLANK(Values!E15),"",IF(Values!J15, SUBSTITUTE(Values!$B$1, "{language}", Values!H15) &amp; " " &amp;Values!$B$3, SUBSTITUTE(Values!$B$2, "{language}", Values!$H15) &amp; " " &amp;Values!$B$3))</f>
        <v>ersatztastatur Niederländisch Nicht Hintergrundbeleuchtung für Lenovo Thinkpad T470 T480</v>
      </c>
      <c r="G16" s="39" t="str">
        <f aca="false">IF(ISBLANK(Values!E15),"","TellusRem")</f>
        <v>TellusRem</v>
      </c>
      <c r="H16" s="27" t="str">
        <f aca="false">IF(ISBLANK(Values!E15),"",Values!$B$16)</f>
        <v>laptop-computer-replacement-parts</v>
      </c>
      <c r="I16" s="27" t="str">
        <f aca="false">IF(ISBLANK(Values!E15),"","4730574031")</f>
        <v>4730574031</v>
      </c>
      <c r="J16" s="40" t="str">
        <f aca="false">IF(ISBLANK(Values!E15),"",Values!F15 )</f>
        <v>Lenovo T470 regular - NL</v>
      </c>
      <c r="K16" s="28" t="n">
        <f aca="false">IF(ISBLANK(Values!E15),"",IF(Values!J15, Values!$B$4, Values!$B$5))</f>
        <v>54.99</v>
      </c>
      <c r="L16" s="41" t="n">
        <f aca="false">IF(ISBLANK(Values!E15),"",IF($CO16="DEFAULT", Values!$B$18, ""))</f>
        <v>5</v>
      </c>
      <c r="M16" s="28" t="str">
        <f aca="false">IF(ISBLANK(Values!E15),"",Values!$M15)</f>
        <v>https://download.lenovo.com/Images/Parts/01EN947/01EN947_A.jpg</v>
      </c>
      <c r="N16" s="28" t="str">
        <f aca="false">IF(ISBLANK(Values!$F15),"",Values!N15)</f>
        <v>https://download.lenovo.com/Images/Parts/01EN947/01EN947_B.jpg</v>
      </c>
      <c r="O16" s="28" t="str">
        <f aca="false">IF(ISBLANK(Values!$F15),"",Values!O15)</f>
        <v>https://download.lenovo.com/Images/Parts/01EN947/01EN947_details.jpg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44"/>
      <c r="W16" s="32" t="str">
        <f aca="false">IF(ISBLANK(Values!E15),"","Child")</f>
        <v>Child</v>
      </c>
      <c r="X16" s="32" t="str">
        <f aca="false">IF(ISBLANK(Values!E15),"",Values!$B$13)</f>
        <v>Lenovo T470 parent</v>
      </c>
      <c r="Y16" s="40"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2" t="str">
        <f aca="false">IF(ISBLANK(Values!E15),"",IF(Values!I15,Values!$B$23,Values!$B$33))</f>
        <v>👉 ÜBERARBEITET: GELD SPAREN - Ersatz-Lenovo-Laptop-Tastatur, gleiche Qualität wie OEM-Tastaturen. TellusRem ist seit 2011 der weltweit führende Distributor von Tastaturen. Perfekte Ersatztastatur, einfach auszutauschen und zu installieren. </v>
      </c>
      <c r="AJ16" s="43" t="str">
        <f aca="false">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6" s="1" t="str">
        <f aca="false">IF(ISBLANK(Values!E15),"",Values!$B$25)</f>
        <v>♻️ ÖFFENTLICHES PRODUKT - Kaufen Sie renoviert, KAUFEN SIE GRÜN! Reduzieren Sie mehr als 80% Kohlendioxid, indem Sie unsere überholten Tastaturen kaufen, im Vergleich zu einer neuen Tastatur! </v>
      </c>
      <c r="AL16" s="1" t="str">
        <f aca="false">IF(ISBLANK(Values!E15),"",SUBSTITUTE(SUBSTITUTE(IF(Values!$J15, Values!$B$26, Values!$B$33), "{language}", Values!$H15), "{flag}", INDEX(options!$E$1:$E$20, Values!$V15)))</f>
        <v>👉 LAYOUT - 🇳🇱 Niederländisch Nicht Hintergrundbeleuchtung </v>
      </c>
      <c r="AM16" s="1" t="str">
        <f aca="false">SUBSTITUTE(IF(ISBLANK(Values!E15),"",Values!$B$27),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6" s="28" t="str">
        <f aca="false">IF(ISBLANK(Values!E15),"",Values!H15)</f>
        <v>Niederländisch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45" t="str">
        <f aca="false">IF(ISBLANK(Values!$E15), "", "not_applicable")</f>
        <v>not_applicable</v>
      </c>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T470 regular - NO</v>
      </c>
      <c r="C17" s="32" t="str">
        <f aca="false">IF(ISBLANK(Values!E16),"","TellusRem")</f>
        <v>TellusRem</v>
      </c>
      <c r="D17" s="30" t="n">
        <f aca="false">IF(ISBLANK(Values!E16),"",Values!E16)</f>
        <v>5714401473138</v>
      </c>
      <c r="E17" s="31" t="str">
        <f aca="false">IF(ISBLANK(Values!E16),"","EAN")</f>
        <v>EAN</v>
      </c>
      <c r="F17" s="28" t="str">
        <f aca="false">IF(ISBLANK(Values!E16),"",IF(Values!J16, SUBSTITUTE(Values!$B$1, "{language}", Values!H16) &amp; " " &amp;Values!$B$3, SUBSTITUTE(Values!$B$2, "{language}", Values!$H16) &amp; " " &amp;Values!$B$3))</f>
        <v>ersatztastatur norwegisch Nicht Hintergrundbeleuchtung für Lenovo Thinkpad T470 T480</v>
      </c>
      <c r="G17" s="39" t="str">
        <f aca="false">IF(ISBLANK(Values!E16),"","TellusRem")</f>
        <v>TellusRem</v>
      </c>
      <c r="H17" s="27" t="str">
        <f aca="false">IF(ISBLANK(Values!E16),"",Values!$B$16)</f>
        <v>laptop-computer-replacement-parts</v>
      </c>
      <c r="I17" s="27" t="str">
        <f aca="false">IF(ISBLANK(Values!E16),"","4730574031")</f>
        <v>4730574031</v>
      </c>
      <c r="J17" s="40" t="str">
        <f aca="false">IF(ISBLANK(Values!E16),"",Values!F16 )</f>
        <v>Lenovo T470 regular - NO</v>
      </c>
      <c r="K17" s="28" t="n">
        <f aca="false">IF(ISBLANK(Values!E16),"",IF(Values!J16, Values!$B$4, Values!$B$5))</f>
        <v>54.99</v>
      </c>
      <c r="L17" s="41" t="n">
        <f aca="false">IF(ISBLANK(Values!E16),"",IF($CO17="DEFAULT", Values!$B$18, ""))</f>
        <v>5</v>
      </c>
      <c r="M17" s="28" t="str">
        <f aca="false">IF(ISBLANK(Values!E16),"",Values!$M16)</f>
        <v>https://download.lenovo.com/Images/Parts/01ER520/01ER520_A.jpg</v>
      </c>
      <c r="N17" s="28" t="str">
        <f aca="false">IF(ISBLANK(Values!$F16),"",Values!N16)</f>
        <v>https://download.lenovo.com/Images/Parts/01ER520/01ER520_B.jpg</v>
      </c>
      <c r="O17" s="28" t="str">
        <f aca="false">IF(ISBLANK(Values!$F16),"",Values!O16)</f>
        <v>https://download.lenovo.com/Images/Parts/01ER520/01ER520_details.jpg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44"/>
      <c r="W17" s="32" t="str">
        <f aca="false">IF(ISBLANK(Values!E16),"","Child")</f>
        <v>Child</v>
      </c>
      <c r="X17" s="32" t="str">
        <f aca="false">IF(ISBLANK(Values!E16),"",Values!$B$13)</f>
        <v>Lenovo T470 parent</v>
      </c>
      <c r="Y17" s="40"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2" t="str">
        <f aca="false">IF(ISBLANK(Values!E16),"",IF(Values!I16,Values!$B$23,Values!$B$33))</f>
        <v>👉 ÜBERARBEITET: GELD SPAREN - Ersatz-Lenovo-Laptop-Tastatur, gleiche Qualität wie OEM-Tastaturen. TellusRem ist seit 2011 der weltweit führende Distributor von Tastaturen. Perfekte Ersatztastatur, einfach auszutauschen und zu installieren. </v>
      </c>
      <c r="AJ17" s="43" t="str">
        <f aca="false">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7" s="1" t="str">
        <f aca="false">IF(ISBLANK(Values!E16),"",Values!$B$25)</f>
        <v>♻️ ÖFFENTLICHES PRODUKT - Kaufen Sie renoviert, KAUFEN SIE GRÜN! Reduzieren Sie mehr als 80% Kohlendioxid, indem Sie unsere überholten Tastaturen kaufen, im Vergleich zu einer neuen Tastatur! </v>
      </c>
      <c r="AL17" s="1" t="str">
        <f aca="false">IF(ISBLANK(Values!E16),"",SUBSTITUTE(SUBSTITUTE(IF(Values!$J16, Values!$B$26, Values!$B$33), "{language}", Values!$H16), "{flag}", INDEX(options!$E$1:$E$20, Values!$V16)))</f>
        <v>👉 LAYOUT - 🇳🇴 norwegisch Nicht Hintergrundbeleuchtung </v>
      </c>
      <c r="AM17" s="1" t="str">
        <f aca="false">SUBSTITUTE(IF(ISBLANK(Values!E16),"",Values!$B$27),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7" s="28" t="str">
        <f aca="false">IF(ISBLANK(Values!E16),"",Values!H16)</f>
        <v>norwegisch</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45" t="str">
        <f aca="false">IF(ISBLANK(Values!$E16), "", "not_applicable")</f>
        <v>not_applicable</v>
      </c>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T470 regular - PL</v>
      </c>
      <c r="C18" s="32" t="str">
        <f aca="false">IF(ISBLANK(Values!E17),"","TellusRem")</f>
        <v>TellusRem</v>
      </c>
      <c r="D18" s="30" t="n">
        <f aca="false">IF(ISBLANK(Values!E17),"",Values!E17)</f>
        <v>5714401473145</v>
      </c>
      <c r="E18" s="31" t="str">
        <f aca="false">IF(ISBLANK(Values!E17),"","EAN")</f>
        <v>EAN</v>
      </c>
      <c r="F18" s="28" t="str">
        <f aca="false">IF(ISBLANK(Values!E17),"",IF(Values!J17, SUBSTITUTE(Values!$B$1, "{language}", Values!H17) &amp; " " &amp;Values!$B$3, SUBSTITUTE(Values!$B$2, "{language}", Values!$H17) &amp; " " &amp;Values!$B$3))</f>
        <v>ersatztastatur Polieren Nicht Hintergrundbeleuchtung für Lenovo Thinkpad T470 T480</v>
      </c>
      <c r="G18" s="39" t="str">
        <f aca="false">IF(ISBLANK(Values!E17),"","TellusRem")</f>
        <v>TellusRem</v>
      </c>
      <c r="H18" s="27" t="str">
        <f aca="false">IF(ISBLANK(Values!E17),"",Values!$B$16)</f>
        <v>laptop-computer-replacement-parts</v>
      </c>
      <c r="I18" s="27" t="str">
        <f aca="false">IF(ISBLANK(Values!E17),"","4730574031")</f>
        <v>4730574031</v>
      </c>
      <c r="J18" s="40" t="str">
        <f aca="false">IF(ISBLANK(Values!E17),"",Values!F17 )</f>
        <v>Lenovo T470 regular - PL</v>
      </c>
      <c r="K18" s="28" t="n">
        <f aca="false">IF(ISBLANK(Values!E17),"",IF(Values!J17, Values!$B$4, Values!$B$5))</f>
        <v>54.99</v>
      </c>
      <c r="L18" s="41"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44"/>
      <c r="W18" s="32" t="str">
        <f aca="false">IF(ISBLANK(Values!E17),"","Child")</f>
        <v>Child</v>
      </c>
      <c r="X18" s="32" t="str">
        <f aca="false">IF(ISBLANK(Values!E17),"",Values!$B$13)</f>
        <v>Lenovo T470 parent</v>
      </c>
      <c r="Y18" s="40"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2" t="str">
        <f aca="false">IF(ISBLANK(Values!E17),"",IF(Values!I17,Values!$B$23,Values!$B$33))</f>
        <v>👉 ÜBERARBEITET: GELD SPAREN - Ersatz-Lenovo-Laptop-Tastatur, gleiche Qualität wie OEM-Tastaturen. TellusRem ist seit 2011 der weltweit führende Distributor von Tastaturen. Perfekte Ersatztastatur, einfach auszutauschen und zu installieren. </v>
      </c>
      <c r="AJ18" s="43" t="str">
        <f aca="false">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8" s="1" t="str">
        <f aca="false">IF(ISBLANK(Values!E17),"",Values!$B$25)</f>
        <v>♻️ ÖFFENTLICHES PRODUKT - Kaufen Sie renoviert, KAUFEN SIE GRÜN! Reduzieren Sie mehr als 80% Kohlendioxid, indem Sie unsere überholten Tastaturen kaufen, im Vergleich zu einer neuen Tastatur! </v>
      </c>
      <c r="AL18" s="1" t="str">
        <f aca="false">IF(ISBLANK(Values!E17),"",SUBSTITUTE(SUBSTITUTE(IF(Values!$J17, Values!$B$26, Values!$B$33), "{language}", Values!$H17), "{flag}", INDEX(options!$E$1:$E$20, Values!$V17)))</f>
        <v>👉 LAYOUT - 🇵🇱 Polieren Nicht Hintergrundbeleuchtung </v>
      </c>
      <c r="AM18" s="1" t="str">
        <f aca="false">SUBSTITUTE(IF(ISBLANK(Values!E17),"",Values!$B$27),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8" s="28" t="str">
        <f aca="false">IF(ISBLANK(Values!E17),"",Values!H17)</f>
        <v>Polieren</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45" t="str">
        <f aca="false">IF(ISBLANK(Values!$E17), "", "not_applicable")</f>
        <v>not_applicable</v>
      </c>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T470 regular - PT</v>
      </c>
      <c r="C19" s="32" t="str">
        <f aca="false">IF(ISBLANK(Values!E18),"","TellusRem")</f>
        <v>TellusRem</v>
      </c>
      <c r="D19" s="30" t="n">
        <f aca="false">IF(ISBLANK(Values!E18),"",Values!E18)</f>
        <v>5714401473152</v>
      </c>
      <c r="E19" s="31" t="str">
        <f aca="false">IF(ISBLANK(Values!E18),"","EAN")</f>
        <v>EAN</v>
      </c>
      <c r="F19" s="28" t="str">
        <f aca="false">IF(ISBLANK(Values!E18),"",IF(Values!J18, SUBSTITUTE(Values!$B$1, "{language}", Values!H18) &amp; " " &amp;Values!$B$3, SUBSTITUTE(Values!$B$2, "{language}", Values!$H18) &amp; " " &amp;Values!$B$3))</f>
        <v>ersatztastatur Portugiesisch Nicht Hintergrundbeleuchtung für Lenovo Thinkpad T470 T480</v>
      </c>
      <c r="G19" s="39" t="str">
        <f aca="false">IF(ISBLANK(Values!E18),"","TellusRem")</f>
        <v>TellusRem</v>
      </c>
      <c r="H19" s="27" t="str">
        <f aca="false">IF(ISBLANK(Values!E18),"",Values!$B$16)</f>
        <v>laptop-computer-replacement-parts</v>
      </c>
      <c r="I19" s="27" t="str">
        <f aca="false">IF(ISBLANK(Values!E18),"","4730574031")</f>
        <v>4730574031</v>
      </c>
      <c r="J19" s="40" t="str">
        <f aca="false">IF(ISBLANK(Values!E18),"",Values!F18 )</f>
        <v>Lenovo T470 regular - PT</v>
      </c>
      <c r="K19" s="28" t="n">
        <f aca="false">IF(ISBLANK(Values!E18),"",IF(Values!J18, Values!$B$4, Values!$B$5))</f>
        <v>54.99</v>
      </c>
      <c r="L19" s="41" t="n">
        <f aca="false">IF(ISBLANK(Values!E18),"",IF($CO19="DEFAULT", Values!$B$18, ""))</f>
        <v>5</v>
      </c>
      <c r="M19" s="28" t="str">
        <f aca="false">IF(ISBLANK(Values!E18),"",Values!$M18)</f>
        <v>https://download.lenovo.com/Images/Parts/01EN950/01EN950_A.jpg</v>
      </c>
      <c r="N19" s="28" t="str">
        <f aca="false">IF(ISBLANK(Values!$F18),"",Values!N18)</f>
        <v>https://download.lenovo.com/Images/Parts/01EN950/01EN950_B.jpg</v>
      </c>
      <c r="O19" s="28" t="str">
        <f aca="false">IF(ISBLANK(Values!$F18),"",Values!O18)</f>
        <v>https://download.lenovo.com/Images/Parts/01EN950/01EN950_details.jpg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44"/>
      <c r="W19" s="32" t="str">
        <f aca="false">IF(ISBLANK(Values!E18),"","Child")</f>
        <v>Child</v>
      </c>
      <c r="X19" s="32" t="str">
        <f aca="false">IF(ISBLANK(Values!E18),"",Values!$B$13)</f>
        <v>Lenovo T470 parent</v>
      </c>
      <c r="Y19" s="40"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2" t="str">
        <f aca="false">IF(ISBLANK(Values!E18),"",IF(Values!I18,Values!$B$23,Values!$B$33))</f>
        <v>👉 ÜBERARBEITET: GELD SPAREN - Ersatz-Lenovo-Laptop-Tastatur, gleiche Qualität wie OEM-Tastaturen. TellusRem ist seit 2011 der weltweit führende Distributor von Tastaturen. Perfekte Ersatztastatur, einfach auszutauschen und zu installieren. </v>
      </c>
      <c r="AJ19" s="43" t="str">
        <f aca="false">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19" s="1" t="str">
        <f aca="false">IF(ISBLANK(Values!E18),"",Values!$B$25)</f>
        <v>♻️ ÖFFENTLICHES PRODUKT - Kaufen Sie renoviert, KAUFEN SIE GRÜN! Reduzieren Sie mehr als 80% Kohlendioxid, indem Sie unsere überholten Tastaturen kaufen, im Vergleich zu einer neuen Tastatur! </v>
      </c>
      <c r="AL19" s="1" t="str">
        <f aca="false">IF(ISBLANK(Values!E18),"",SUBSTITUTE(SUBSTITUTE(IF(Values!$J18, Values!$B$26, Values!$B$33), "{language}", Values!$H18), "{flag}", INDEX(options!$E$1:$E$20, Values!$V18)))</f>
        <v>👉 LAYOUT - 🇵🇹 Portugiesisch Nicht Hintergrundbeleuchtung </v>
      </c>
      <c r="AM19" s="1" t="str">
        <f aca="false">SUBSTITUTE(IF(ISBLANK(Values!E18),"",Values!$B$27), "{model}", Values!$B$3)</f>
        <v>👉 KOMPATIBEL MIT - Lenovo T470 T480. Bitte überprüfen Sie das Bild und die Beschreibung sorgfältig, bevor Sie eine Tastatur kaufen. Dies stellt sicher, dass Sie die richtige Laptop-Tastatur für Ihren Computer erhalten. Super einfache Installation. </v>
      </c>
      <c r="AT19" s="28" t="str">
        <f aca="false">IF(ISBLANK(Values!E18),"",Values!H18)</f>
        <v>Portugiesisch</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45" t="str">
        <f aca="false">IF(ISBLANK(Values!$E18), "", "not_applicable")</f>
        <v>not_applicable</v>
      </c>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T470 regular - SE/FI</v>
      </c>
      <c r="C20" s="32" t="str">
        <f aca="false">IF(ISBLANK(Values!E19),"","TellusRem")</f>
        <v>TellusRem</v>
      </c>
      <c r="D20" s="30" t="n">
        <f aca="false">IF(ISBLANK(Values!E19),"",Values!E19)</f>
        <v>5714401473169</v>
      </c>
      <c r="E20" s="31" t="str">
        <f aca="false">IF(ISBLANK(Values!E19),"","EAN")</f>
        <v>EAN</v>
      </c>
      <c r="F20" s="28" t="str">
        <f aca="false">IF(ISBLANK(Values!E19),"",IF(Values!J19, SUBSTITUTE(Values!$B$1, "{language}", Values!H19) &amp; " " &amp;Values!$B$3, SUBSTITUTE(Values!$B$2, "{language}", Values!$H19) &amp; " " &amp;Values!$B$3))</f>
        <v>ersatztastatur Schwedisch -  finnisch Nicht Hintergrundbeleuchtung für Lenovo Thinkpad T470 T480</v>
      </c>
      <c r="G20" s="39" t="str">
        <f aca="false">IF(ISBLANK(Values!E19),"","TellusRem")</f>
        <v>TellusRem</v>
      </c>
      <c r="H20" s="27" t="str">
        <f aca="false">IF(ISBLANK(Values!E19),"",Values!$B$16)</f>
        <v>laptop-computer-replacement-parts</v>
      </c>
      <c r="I20" s="27" t="str">
        <f aca="false">IF(ISBLANK(Values!E19),"","4730574031")</f>
        <v>4730574031</v>
      </c>
      <c r="J20" s="40" t="str">
        <f aca="false">IF(ISBLANK(Values!E19),"",Values!F19 )</f>
        <v>Lenovo T470 regular - SE/FI</v>
      </c>
      <c r="K20" s="28" t="n">
        <f aca="false">IF(ISBLANK(Values!E19),"",IF(Values!J19, Values!$B$4, Values!$B$5))</f>
        <v>54.99</v>
      </c>
      <c r="L20" s="41" t="n">
        <f aca="false">IF(ISBLANK(Values!E19),"",IF($CO20="DEFAULT", Values!$B$18, ""))</f>
        <v>5</v>
      </c>
      <c r="M20" s="28" t="str">
        <f aca="false">IF(ISBLANK(Values!E19),"",Values!$M19)</f>
        <v>https://download.lenovo.com/Images/Parts/01EN954/01EN954_A.jpg</v>
      </c>
      <c r="N20" s="28" t="str">
        <f aca="false">IF(ISBLANK(Values!$F19),"",Values!N19)</f>
        <v>https://download.lenovo.com/Images/Parts/01EN954/01EN954_B.jpg</v>
      </c>
      <c r="O20" s="28" t="str">
        <f aca="false">IF(ISBLANK(Values!$F19),"",Values!O19)</f>
        <v>https://download.lenovo.com/Images/Parts/01EN954/01EN954_details.jpg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44"/>
      <c r="W20" s="32" t="str">
        <f aca="false">IF(ISBLANK(Values!E19),"","Child")</f>
        <v>Child</v>
      </c>
      <c r="X20" s="32" t="str">
        <f aca="false">IF(ISBLANK(Values!E19),"",Values!$B$13)</f>
        <v>Lenovo T470 parent</v>
      </c>
      <c r="Y20" s="40"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2" t="str">
        <f aca="false">IF(ISBLANK(Values!E19),"",IF(Values!I19,Values!$B$23,Values!$B$33))</f>
        <v>👉 ÜBERARBEITET: GELD SPAREN - Ersatz-Lenovo-Laptop-Tastatur, gleiche Qualität wie OEM-Tastaturen. TellusRem ist seit 2011 der weltweit führende Distributor von Tastaturen. Perfekte Ersatztastatur, einfach auszutauschen und zu installieren. </v>
      </c>
      <c r="AJ20" s="43" t="str">
        <f aca="false">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0" s="1" t="str">
        <f aca="false">IF(ISBLANK(Values!E19),"",Values!$B$25)</f>
        <v>♻️ ÖFFENTLICHES PRODUKT - Kaufen Sie renoviert, KAUFEN SIE GRÜN! Reduzieren Sie mehr als 80% Kohlendioxid, indem Sie unsere überholten Tastaturen kaufen, im Vergleich zu einer neuen Tastatur! </v>
      </c>
      <c r="AL20" s="1" t="str">
        <f aca="false">IF(ISBLANK(Values!E19),"",SUBSTITUTE(SUBSTITUTE(IF(Values!$J19, Values!$B$26, Values!$B$33), "{language}", Values!$H19), "{flag}", INDEX(options!$E$1:$E$20, Values!$V19)))</f>
        <v>👉 LAYOUT - 🇸🇪 🇫🇮 Schwedisch -  finnisch Nicht Hintergrundbeleuchtung </v>
      </c>
      <c r="AM20" s="1" t="str">
        <f aca="false">SUBSTITUTE(IF(ISBLANK(Values!E19),"",Values!$B$27), "{model}", Values!$B$3)</f>
        <v>👉 KOMPATIBEL MIT - Lenovo T470 T480. Bitte überprüfen Sie das Bild und die Beschreibung sorgfältig, bevor Sie eine Tastatur kaufen. Dies stellt sicher, dass Sie die richtige Laptop-Tastatur für Ihren Computer erhalten. Super einfache Installation. </v>
      </c>
      <c r="AT20" s="28" t="str">
        <f aca="false">IF(ISBLANK(Values!E19),"",Values!H19)</f>
        <v>Schwedisch -  finnisch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45" t="str">
        <f aca="false">IF(ISBLANK(Values!$E19), "", "not_applicable")</f>
        <v>not_applicable</v>
      </c>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T470 regular - CH</v>
      </c>
      <c r="C21" s="32" t="str">
        <f aca="false">IF(ISBLANK(Values!E20),"","TellusRem")</f>
        <v>TellusRem</v>
      </c>
      <c r="D21" s="30" t="n">
        <f aca="false">IF(ISBLANK(Values!E20),"",Values!E20)</f>
        <v>5714401473176</v>
      </c>
      <c r="E21" s="31" t="str">
        <f aca="false">IF(ISBLANK(Values!E20),"","EAN")</f>
        <v>EAN</v>
      </c>
      <c r="F21" s="28" t="str">
        <f aca="false">IF(ISBLANK(Values!E20),"",IF(Values!J20, SUBSTITUTE(Values!$B$1, "{language}", Values!H20) &amp; " " &amp;Values!$B$3, SUBSTITUTE(Values!$B$2, "{language}", Values!$H20) &amp; " " &amp;Values!$B$3))</f>
        <v>ersatztastatur Schweizerisch Nicht Hintergrundbeleuchtung für Lenovo Thinkpad T470 T480</v>
      </c>
      <c r="G21" s="39" t="str">
        <f aca="false">IF(ISBLANK(Values!E20),"","TellusRem")</f>
        <v>TellusRem</v>
      </c>
      <c r="H21" s="27" t="str">
        <f aca="false">IF(ISBLANK(Values!E20),"",Values!$B$16)</f>
        <v>laptop-computer-replacement-parts</v>
      </c>
      <c r="I21" s="27" t="str">
        <f aca="false">IF(ISBLANK(Values!E20),"","4730574031")</f>
        <v>4730574031</v>
      </c>
      <c r="J21" s="40" t="str">
        <f aca="false">IF(ISBLANK(Values!E20),"",Values!F20 )</f>
        <v>Lenovo T470 regular - CH</v>
      </c>
      <c r="K21" s="28" t="n">
        <f aca="false">IF(ISBLANK(Values!E20),"",IF(Values!J20, Values!$B$4, Values!$B$5))</f>
        <v>54.99</v>
      </c>
      <c r="L21" s="41" t="n">
        <f aca="false">IF(ISBLANK(Values!E20),"",IF($CO21="DEFAULT", Values!$B$18, ""))</f>
        <v>5</v>
      </c>
      <c r="M21" s="28" t="str">
        <f aca="false">IF(ISBLANK(Values!E20),"",Values!$M20)</f>
        <v>https://download.lenovo.com/Images/Parts/01EN955/01EN955_A.jpg</v>
      </c>
      <c r="N21" s="28" t="str">
        <f aca="false">IF(ISBLANK(Values!$F20),"",Values!N20)</f>
        <v>https://download.lenovo.com/Images/Parts/01EN955/01EN955_B.jpg</v>
      </c>
      <c r="O21" s="28" t="str">
        <f aca="false">IF(ISBLANK(Values!$F20),"",Values!O20)</f>
        <v>https://download.lenovo.com/Images/Parts/01EN955/01EN955_details.jpg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44"/>
      <c r="W21" s="32" t="str">
        <f aca="false">IF(ISBLANK(Values!E20),"","Child")</f>
        <v>Child</v>
      </c>
      <c r="X21" s="32" t="str">
        <f aca="false">IF(ISBLANK(Values!E20),"",Values!$B$13)</f>
        <v>Lenovo T470 parent</v>
      </c>
      <c r="Y21" s="40"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2" t="str">
        <f aca="false">IF(ISBLANK(Values!E20),"",IF(Values!I20,Values!$B$23,Values!$B$33))</f>
        <v>👉 ÜBERARBEITET: GELD SPAREN - Ersatz-Lenovo-Laptop-Tastatur, gleiche Qualität wie OEM-Tastaturen. TellusRem ist seit 2011 der weltweit führende Distributor von Tastaturen. Perfekte Ersatztastatur, einfach auszutauschen und zu installieren. </v>
      </c>
      <c r="AJ21" s="43" t="str">
        <f aca="false">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1" s="1" t="str">
        <f aca="false">IF(ISBLANK(Values!E20),"",Values!$B$25)</f>
        <v>♻️ ÖFFENTLICHES PRODUKT - Kaufen Sie renoviert, KAUFEN SIE GRÜN! Reduzieren Sie mehr als 80% Kohlendioxid, indem Sie unsere überholten Tastaturen kaufen, im Vergleich zu einer neuen Tastatur! </v>
      </c>
      <c r="AL21" s="1" t="str">
        <f aca="false">IF(ISBLANK(Values!E20),"",SUBSTITUTE(SUBSTITUTE(IF(Values!$J20, Values!$B$26, Values!$B$33), "{language}", Values!$H20), "{flag}", INDEX(options!$E$1:$E$20, Values!$V20)))</f>
        <v>👉 LAYOUT - 🇨🇭 Schweizerisch Nicht Hintergrundbeleuchtung </v>
      </c>
      <c r="AM21" s="1" t="str">
        <f aca="false">SUBSTITUTE(IF(ISBLANK(Values!E20),"",Values!$B$27), "{model}", Values!$B$3)</f>
        <v>👉 KOMPATIBEL MIT - Lenovo T470 T480. Bitte überprüfen Sie das Bild und die Beschreibung sorgfältig, bevor Sie eine Tastatur kaufen. Dies stellt sicher, dass Sie die richtige Laptop-Tastatur für Ihren Computer erhalten. Super einfache Installation. </v>
      </c>
      <c r="AT21" s="28" t="str">
        <f aca="false">IF(ISBLANK(Values!E20),"",Values!H20)</f>
        <v>Schweizerisch</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45" t="str">
        <f aca="false">IF(ISBLANK(Values!$E20), "", "not_applicable")</f>
        <v>not_applicable</v>
      </c>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T470 regular - US INT</v>
      </c>
      <c r="C22" s="32" t="str">
        <f aca="false">IF(ISBLANK(Values!E21),"","TellusRem")</f>
        <v>TellusRem</v>
      </c>
      <c r="D22" s="30" t="n">
        <f aca="false">IF(ISBLANK(Values!E21),"",Values!E21)</f>
        <v>5714401473183</v>
      </c>
      <c r="E22" s="31" t="str">
        <f aca="false">IF(ISBLANK(Values!E21),"","EAN")</f>
        <v>EAN</v>
      </c>
      <c r="F22" s="28" t="str">
        <f aca="false">IF(ISBLANK(Values!E21),"",IF(Values!J21, SUBSTITUTE(Values!$B$1, "{language}", Values!H21) &amp; " " &amp;Values!$B$3, SUBSTITUTE(Values!$B$2, "{language}", Values!$H21) &amp; " " &amp;Values!$B$3))</f>
        <v>ersatztastatur US International Nicht Hintergrundbeleuchtung für Lenovo Thinkpad T470 T480</v>
      </c>
      <c r="G22" s="39" t="str">
        <f aca="false">IF(ISBLANK(Values!E21),"","TellusRem")</f>
        <v>TellusRem</v>
      </c>
      <c r="H22" s="27" t="str">
        <f aca="false">IF(ISBLANK(Values!E21),"",Values!$B$16)</f>
        <v>laptop-computer-replacement-parts</v>
      </c>
      <c r="I22" s="27" t="str">
        <f aca="false">IF(ISBLANK(Values!E21),"","4730574031")</f>
        <v>4730574031</v>
      </c>
      <c r="J22" s="40" t="str">
        <f aca="false">IF(ISBLANK(Values!E21),"",Values!F21 )</f>
        <v>Lenovo T470 regular - US INT</v>
      </c>
      <c r="K22" s="28" t="n">
        <f aca="false">IF(ISBLANK(Values!E21),"",IF(Values!J21, Values!$B$4, Values!$B$5))</f>
        <v>54.99</v>
      </c>
      <c r="L22" s="41" t="n">
        <f aca="false">IF(ISBLANK(Values!E21),"",IF($CO22="DEFAULT", Values!$B$18, ""))</f>
        <v>5</v>
      </c>
      <c r="M22" s="28" t="str">
        <f aca="false">IF(ISBLANK(Values!E21),"",Values!$M21)</f>
        <v>https://raw.githubusercontent.com/PatrickVibild/TellusAmazonPictures/master/pictures/Lenovo/T470/BL/USI/1.jpg</v>
      </c>
      <c r="N22" s="28" t="str">
        <f aca="false">IF(ISBLANK(Values!$F21),"",Values!N21)</f>
        <v>https://raw.githubusercontent.com/PatrickVibild/TellusAmazonPictures/master/pictures/Lenovo/T470/BL/USI/2.jpg</v>
      </c>
      <c r="O22" s="28" t="str">
        <f aca="false">IF(ISBLANK(Values!$F21),"",Values!O21)</f>
        <v>https://raw.githubusercontent.com/PatrickVibild/TellusAmazonPictures/master/pictures/Lenovo/T470/BL/USI/3.jpg</v>
      </c>
      <c r="P22" s="28" t="str">
        <f aca="false">IF(ISBLANK(Values!$F21),"",Values!P21)</f>
        <v>https://raw.githubusercontent.com/PatrickVibild/TellusAmazonPictures/master/pictures/Lenovo/T470/BL/USI/4.jpg</v>
      </c>
      <c r="Q22" s="28" t="str">
        <f aca="false">IF(ISBLANK(Values!$F21),"",Values!Q21)</f>
        <v>https://raw.githubusercontent.com/PatrickVibild/TellusAmazonPictures/master/pictures/Lenovo/T470/BL/USI/5.jpg</v>
      </c>
      <c r="R22" s="28" t="str">
        <f aca="false">IF(ISBLANK(Values!$F21),"",Values!R21)</f>
        <v>https://raw.githubusercontent.com/PatrickVibild/TellusAmazonPictures/master/pictures/Lenovo/T470/BL/USI/6.jpg</v>
      </c>
      <c r="S22" s="28" t="str">
        <f aca="false">IF(ISBLANK(Values!$F21),"",Values!S21)</f>
        <v>https://raw.githubusercontent.com/PatrickVibild/TellusAmazonPictures/master/pictures/Lenovo/T470/BL/USI/7.jpg</v>
      </c>
      <c r="T22" s="28" t="str">
        <f aca="false">IF(ISBLANK(Values!$F21),"",Values!T21)</f>
        <v>https://raw.githubusercontent.com/PatrickVibild/TellusAmazonPictures/master/pictures/Lenovo/T470/BL/USI/8.jpg</v>
      </c>
      <c r="U22" s="44"/>
      <c r="W22" s="32" t="str">
        <f aca="false">IF(ISBLANK(Values!E21),"","Child")</f>
        <v>Child</v>
      </c>
      <c r="X22" s="32" t="str">
        <f aca="false">IF(ISBLANK(Values!E21),"",Values!$B$13)</f>
        <v>Lenovo T470 parent</v>
      </c>
      <c r="Y22" s="40"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2" t="str">
        <f aca="false">IF(ISBLANK(Values!E21),"",IF(Values!I21,Values!$B$23,Values!$B$33))</f>
        <v>👉 ÜBERARBEITET: GELD SPAREN - Ersatz-Lenovo-Laptop-Tastatur, gleiche Qualität wie OEM-Tastaturen. TellusRem ist seit 2011 der weltweit führende Distributor von Tastaturen. Perfekte Ersatztastatur, einfach auszutauschen und zu installieren. </v>
      </c>
      <c r="AJ22" s="43" t="str">
        <f aca="false">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2" s="1" t="str">
        <f aca="false">IF(ISBLANK(Values!E21),"",Values!$B$25)</f>
        <v>♻️ ÖFFENTLICHES PRODUKT - Kaufen Sie renoviert, KAUFEN SIE GRÜN! Reduzieren Sie mehr als 80% Kohlendioxid, indem Sie unsere überholten Tastaturen kaufen, im Vergleich zu einer neuen Tastatur! </v>
      </c>
      <c r="AL22" s="1" t="str">
        <f aca="false">IF(ISBLANK(Values!E21),"",SUBSTITUTE(SUBSTITUTE(IF(Values!$J21, Values!$B$26, Values!$B$33), "{language}", Values!$H21), "{flag}", INDEX(options!$E$1:$E$20, Values!$V21)))</f>
        <v>👉 LAYOUT - 🇺🇸 with € symbol US International Nicht Hintergrundbeleuchtung </v>
      </c>
      <c r="AM22" s="1" t="str">
        <f aca="false">SUBSTITUTE(IF(ISBLANK(Values!E21),"",Values!$B$27), "{model}", Values!$B$3)</f>
        <v>👉 KOMPATIBEL MIT - Lenovo T470 T480. Bitte überprüfen Sie das Bild und die Beschreibung sorgfältig, bevor Sie eine Tastatur kaufen. Dies stellt sicher, dass Sie die richtige Laptop-Tastatur für Ihren Computer erhalten. Super einfache Installation.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45" t="str">
        <f aca="false">IF(ISBLANK(Values!$E21), "", "not_applicable")</f>
        <v>not_applicable</v>
      </c>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6" customFormat="true" ht="55.2" hidden="false" customHeight="false" outlineLevel="0" collapsed="false">
      <c r="A23" s="27" t="str">
        <f aca="false">IF(ISBLANK(Values!E22),"",IF(Values!$B$37="EU","computercomponent","computer"))</f>
        <v>computercomponent</v>
      </c>
      <c r="B23" s="38" t="str">
        <f aca="false">IF(ISBLANK(Values!E22),"",Values!F22)</f>
        <v>Lenovo T470 regular - RUS</v>
      </c>
      <c r="C23" s="32" t="str">
        <f aca="false">IF(ISBLANK(Values!E22),"","TellusRem")</f>
        <v>TellusRem</v>
      </c>
      <c r="D23" s="30" t="n">
        <f aca="false">IF(ISBLANK(Values!E22),"",Values!E22)</f>
        <v>5714401473190</v>
      </c>
      <c r="E23" s="31" t="str">
        <f aca="false">IF(ISBLANK(Values!E22),"","EAN")</f>
        <v>EAN</v>
      </c>
      <c r="F23" s="28" t="str">
        <f aca="false">IF(ISBLANK(Values!E22),"",IF(Values!J22, SUBSTITUTE(Values!$B$1, "{language}", Values!H22) &amp; " " &amp;Values!$B$3, SUBSTITUTE(Values!$B$2, "{language}", Values!$H22) &amp; " " &amp;Values!$B$3))</f>
        <v>ersatztastatur Russisch Nicht Hintergrundbeleuchtung für Lenovo Thinkpad T470 T480</v>
      </c>
      <c r="G23" s="39" t="str">
        <f aca="false">IF(ISBLANK(Values!E22),"","TellusRem")</f>
        <v>TellusRem</v>
      </c>
      <c r="H23" s="27" t="str">
        <f aca="false">IF(ISBLANK(Values!E22),"",Values!$B$16)</f>
        <v>laptop-computer-replacement-parts</v>
      </c>
      <c r="I23" s="27" t="str">
        <f aca="false">IF(ISBLANK(Values!E22),"","4730574031")</f>
        <v>4730574031</v>
      </c>
      <c r="J23" s="40" t="str">
        <f aca="false">IF(ISBLANK(Values!E22),"",Values!F22 )</f>
        <v>Lenovo T470 regular - RUS</v>
      </c>
      <c r="K23" s="28" t="n">
        <f aca="false">IF(ISBLANK(Values!E22),"",IF(Values!J22, Values!$B$4, Values!$B$5))</f>
        <v>54.99</v>
      </c>
      <c r="L23" s="41" t="n">
        <f aca="false">IF(ISBLANK(Values!E22),"",IF($CO23="DEFAULT", Values!$B$18, ""))</f>
        <v>5</v>
      </c>
      <c r="M23" s="28" t="str">
        <f aca="false">IF(ISBLANK(Values!E22),"",Values!$M22)</f>
        <v>https://download.lenovo.com/Images/Parts/01ER523/01ER523_A.jpg</v>
      </c>
      <c r="N23" s="28" t="str">
        <f aca="false">IF(ISBLANK(Values!$F22),"",Values!N22)</f>
        <v>https://download.lenovo.com/Images/Parts/01ER523/01ER523_B.jpg</v>
      </c>
      <c r="O23" s="28" t="str">
        <f aca="false">IF(ISBLANK(Values!$F22),"",Values!O22)</f>
        <v>https://download.lenovo.com/Images/Parts/01ER523/01ER523_details.jpg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44"/>
      <c r="V23" s="1"/>
      <c r="W23" s="32" t="str">
        <f aca="false">IF(ISBLANK(Values!E22),"","Child")</f>
        <v>Child</v>
      </c>
      <c r="X23" s="32" t="str">
        <f aca="false">IF(ISBLANK(Values!E22),"",Values!$B$13)</f>
        <v>Lenovo T470 parent</v>
      </c>
      <c r="Y23" s="40"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2" t="str">
        <f aca="false">IF(ISBLANK(Values!E22),"",IF(Values!I22,Values!$B$23,Values!$B$33))</f>
        <v>👉 ÜBERARBEITET: GELD SPAREN - Ersatz-Lenovo-Laptop-Tastatur, gleiche Qualität wie OEM-Tastaturen. TellusRem ist seit 2011 der weltweit führende Distributor von Tastaturen. Perfekte Ersatztastatur, einfach auszutauschen und zu installieren. </v>
      </c>
      <c r="AJ23" s="43" t="str">
        <f aca="false">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3" s="1" t="str">
        <f aca="false">IF(ISBLANK(Values!E22),"",Values!$B$25)</f>
        <v>♻️ ÖFFENTLICHES PRODUKT - Kaufen Sie renoviert, KAUFEN SIE GRÜN! Reduzieren Sie mehr als 80% Kohlendioxid, indem Sie unsere überholten Tastaturen kaufen, im Vergleich zu einer neuen Tastatur! </v>
      </c>
      <c r="AL23" s="1" t="str">
        <f aca="false">IF(ISBLANK(Values!E22),"",SUBSTITUTE(SUBSTITUTE(IF(Values!$J22, Values!$B$26, Values!$B$33), "{language}", Values!$H22), "{flag}", INDEX(options!$E$1:$E$20, Values!$V22)))</f>
        <v>👉 LAYOUT - 🇷🇺 Russisch Nicht Hintergrundbeleuchtung </v>
      </c>
      <c r="AM23" s="1" t="str">
        <f aca="false">SUBSTITUTE(IF(ISBLANK(Values!E22),"",Values!$B$27),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IF(ISBLANK(Values!E22),"",Values!H22)</f>
        <v>Russisch</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5" t="str">
        <f aca="false">IF(ISBLANK(Values!$E22), "", "not_applicable")</f>
        <v>not_applicable</v>
      </c>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6" customFormat="true" ht="55.2" hidden="false" customHeight="false" outlineLevel="0" collapsed="false">
      <c r="A24" s="27" t="str">
        <f aca="false">IF(ISBLANK(Values!E23),"",IF(Values!$B$37="EU","computercomponent","computer"))</f>
        <v>computercomponent</v>
      </c>
      <c r="B24" s="38" t="str">
        <f aca="false">IF(ISBLANK(Values!E23),"",Values!F23)</f>
        <v>Lenovo T470 regular - US</v>
      </c>
      <c r="C24" s="32" t="str">
        <f aca="false">IF(ISBLANK(Values!E23),"","TellusRem")</f>
        <v>TellusRem</v>
      </c>
      <c r="D24" s="30" t="n">
        <f aca="false">IF(ISBLANK(Values!E23),"",Values!E23)</f>
        <v>5714401490203</v>
      </c>
      <c r="E24" s="31" t="str">
        <f aca="false">IF(ISBLANK(Values!E23),"","EAN")</f>
        <v>EAN</v>
      </c>
      <c r="F24" s="28" t="str">
        <f aca="false">IF(ISBLANK(Values!E23),"",IF(Values!J23, SUBSTITUTE(Values!$B$1, "{language}", Values!H23) &amp; " " &amp;Values!$B$3, SUBSTITUTE(Values!$B$2, "{language}", Values!$H23) &amp; " " &amp;Values!$B$3))</f>
        <v>ersatztastatur US  Nicht Hintergrundbeleuchtung für Lenovo Thinkpad T470 T480</v>
      </c>
      <c r="G24" s="39" t="s">
        <v>352</v>
      </c>
      <c r="H24" s="27" t="str">
        <f aca="false">IF(ISBLANK(Values!E23),"",Values!$B$16)</f>
        <v>laptop-computer-replacement-parts</v>
      </c>
      <c r="I24" s="27" t="str">
        <f aca="false">IF(ISBLANK(Values!E23),"","4730574031")</f>
        <v>4730574031</v>
      </c>
      <c r="J24" s="40" t="str">
        <f aca="false">IF(ISBLANK(Values!E23),"",Values!F23 )</f>
        <v>Lenovo T470 regular - US</v>
      </c>
      <c r="K24" s="28" t="n">
        <f aca="false">IF(ISBLANK(Values!E23),"",IF(Values!J23, Values!$B$4, Values!$B$5))</f>
        <v>54.99</v>
      </c>
      <c r="L24" s="41" t="n">
        <f aca="false">IF(ISBLANK(Values!E23),"",IF($CO24="DEFAULT", Values!$B$18, ""))</f>
        <v>5</v>
      </c>
      <c r="M24" s="28" t="str">
        <f aca="false">IF(ISBLANK(Values!E23),"",Values!$M23)</f>
        <v>https://raw.githubusercontent.com/PatrickVibild/TellusAmazonPictures/master/pictures/Lenovo/T470/BL/US/1.jpg</v>
      </c>
      <c r="N24" s="28" t="str">
        <f aca="false">IF(ISBLANK(Values!$F23),"",Values!N23)</f>
        <v>https://raw.githubusercontent.com/PatrickVibild/TellusAmazonPictures/master/pictures/Lenovo/T470/BL/US/2.jpg</v>
      </c>
      <c r="O24" s="28" t="str">
        <f aca="false">IF(ISBLANK(Values!$F23),"",Values!O23)</f>
        <v>https://raw.githubusercontent.com/PatrickVibild/TellusAmazonPictures/master/pictures/Lenovo/T470/BL/US/3.jpg</v>
      </c>
      <c r="P24" s="28" t="str">
        <f aca="false">IF(ISBLANK(Values!$F23),"",Values!P23)</f>
        <v>https://raw.githubusercontent.com/PatrickVibild/TellusAmazonPictures/master/pictures/Lenovo/T470/BL/US/4.jpg</v>
      </c>
      <c r="Q24" s="28" t="str">
        <f aca="false">IF(ISBLANK(Values!$F23),"",Values!Q23)</f>
        <v>https://raw.githubusercontent.com/PatrickVibild/TellusAmazonPictures/master/pictures/Lenovo/T470/BL/US/5.jpg</v>
      </c>
      <c r="R24" s="28" t="str">
        <f aca="false">IF(ISBLANK(Values!$F23),"",Values!R23)</f>
        <v>https://raw.githubusercontent.com/PatrickVibild/TellusAmazonPictures/master/pictures/Lenovo/T470/BL/US/6.jpg</v>
      </c>
      <c r="S24" s="28" t="str">
        <f aca="false">IF(ISBLANK(Values!$F23),"",Values!S23)</f>
        <v>https://raw.githubusercontent.com/PatrickVibild/TellusAmazonPictures/master/pictures/Lenovo/T470/BL/US/7.jpg</v>
      </c>
      <c r="T24" s="28" t="str">
        <f aca="false">IF(ISBLANK(Values!$F23),"",Values!T23)</f>
        <v>https://raw.githubusercontent.com/PatrickVibild/TellusAmazonPictures/master/pictures/Lenovo/T470/BL/US/8.jpg</v>
      </c>
      <c r="U24" s="44"/>
      <c r="V24" s="1"/>
      <c r="W24" s="32" t="str">
        <f aca="false">IF(ISBLANK(Values!E23),"","Child")</f>
        <v>Child</v>
      </c>
      <c r="X24" s="32" t="str">
        <f aca="false">IF(ISBLANK(Values!E23),"",Values!$B$13)</f>
        <v>Lenovo T470 parent</v>
      </c>
      <c r="Y24" s="40"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2" t="str">
        <f aca="false">IF(ISBLANK(Values!E23),"",IF(Values!I23,Values!$B$23,Values!$B$33))</f>
        <v>👉 ÜBERARBEITET: GELD SPAREN - Ersatz-Lenovo-Laptop-Tastatur, gleiche Qualität wie OEM-Tastaturen. TellusRem ist seit 2011 der weltweit führende Distributor von Tastaturen. Perfekte Ersatztastatur, einfach auszutauschen und zu installieren. </v>
      </c>
      <c r="AJ24" s="43" t="str">
        <f aca="false">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4" s="1" t="str">
        <f aca="false">IF(ISBLANK(Values!E23),"",Values!$B$25)</f>
        <v>♻️ ÖFFENTLICHES PRODUKT - Kaufen Sie renoviert, KAUFEN SIE GRÜN! Reduzieren Sie mehr als 80% Kohlendioxid, indem Sie unsere überholten Tastaturen kaufen, im Vergleich zu einer neuen Tastatur! </v>
      </c>
      <c r="AL24" s="1" t="str">
        <f aca="false">IF(ISBLANK(Values!E23),"",SUBSTITUTE(SUBSTITUTE(IF(Values!$J23, Values!$B$26, Values!$B$33), "{language}", Values!$H23), "{flag}", INDEX(options!$E$1:$E$20, Values!$V23)))</f>
        <v>👉 LAYOUT - 🇺🇸 US  Nicht Hintergrundbeleuchtung </v>
      </c>
      <c r="AM24" s="1" t="str">
        <f aca="false">SUBSTITUTE(IF(ISBLANK(Values!E23),"",Values!$B$27),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5" t="str">
        <f aca="false">IF(ISBLANK(Values!$E23), "", "not_applicable")</f>
        <v>not_applicable</v>
      </c>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6" customFormat="true" ht="55.2" hidden="false" customHeight="false" outlineLevel="0" collapsed="false">
      <c r="A25" s="27" t="str">
        <f aca="false">IF(ISBLANK(Values!E24),"",IF(Values!$B$37="EU","computercomponent","computer"))</f>
        <v>computercomponent</v>
      </c>
      <c r="B25" s="38" t="str">
        <f aca="false">IF(ISBLANK(Values!E24),"",Values!F24)</f>
        <v>Lenovo T470 BL - DE V2</v>
      </c>
      <c r="C25" s="32" t="str">
        <f aca="false">IF(ISBLANK(Values!E24),"","TellusRem")</f>
        <v>TellusRem</v>
      </c>
      <c r="D25" s="30" t="n">
        <f aca="false">IF(ISBLANK(Values!E24),"",Values!E24)</f>
        <v>5714401470212</v>
      </c>
      <c r="E25" s="31" t="str">
        <f aca="false">IF(ISBLANK(Values!E24),"","EAN")</f>
        <v>EAN</v>
      </c>
      <c r="F25" s="28" t="str">
        <f aca="false">IF(ISBLANK(Values!E24),"",IF(Values!J24, SUBSTITUTE(Values!$B$1, "{language}", Values!H24) &amp; " " &amp;Values!$B$3, SUBSTITUTE(Values!$B$2, "{language}", Values!$H24) &amp; " " &amp;Values!$B$3))</f>
        <v>ersatztastatur Deutsche Hintergrundbeleuchtung für Lenovo Thinkpad T470 T480</v>
      </c>
      <c r="G25" s="39" t="str">
        <f aca="false">IF(ISBLANK(Values!E24),"","TellusRem")</f>
        <v>TellusRem</v>
      </c>
      <c r="H25" s="27" t="str">
        <f aca="false">IF(ISBLANK(Values!E24),"",Values!$B$16)</f>
        <v>laptop-computer-replacement-parts</v>
      </c>
      <c r="I25" s="27" t="str">
        <f aca="false">IF(ISBLANK(Values!E24),"","4730574031")</f>
        <v>4730574031</v>
      </c>
      <c r="J25" s="40" t="str">
        <f aca="false">IF(ISBLANK(Values!E24),"",Values!F24 )</f>
        <v>Lenovo T470 BL - DE V2</v>
      </c>
      <c r="K25" s="28" t="n">
        <f aca="false">IF(ISBLANK(Values!E24),"",IF(Values!J24, Values!$B$4, Values!$B$5))</f>
        <v>64.99</v>
      </c>
      <c r="L25" s="41" t="str">
        <f aca="false">IF(ISBLANK(Values!E24),"",IF($CO25="DEFAULT", Values!$B$18, ""))</f>
        <v/>
      </c>
      <c r="M25" s="28" t="str">
        <f aca="false">IF(ISBLANK(Values!E24),"",Values!$M24)</f>
        <v>https://raw.githubusercontent.com/PatrickVibild/TellusAmazonPictures/master/pictures/Lenovo/T470/BL/DE/1.jpg</v>
      </c>
      <c r="N25" s="28" t="str">
        <f aca="false">IF(ISBLANK(Values!$F24),"",Values!N24)</f>
        <v>https://raw.githubusercontent.com/PatrickVibild/TellusAmazonPictures/master/pictures/Lenovo/T470/BL/DE/2.jpg</v>
      </c>
      <c r="O25" s="28" t="str">
        <f aca="false">IF(ISBLANK(Values!$F24),"",Values!O24)</f>
        <v>https://raw.githubusercontent.com/PatrickVibild/TellusAmazonPictures/master/pictures/Lenovo/T470/BL/DE/3.jpg</v>
      </c>
      <c r="P25" s="28" t="str">
        <f aca="false">IF(ISBLANK(Values!$F24),"",Values!P24)</f>
        <v>https://raw.githubusercontent.com/PatrickVibild/TellusAmazonPictures/master/pictures/Lenovo/T470/BL/DE/4.jpg</v>
      </c>
      <c r="Q25" s="28" t="str">
        <f aca="false">IF(ISBLANK(Values!$F24),"",Values!Q24)</f>
        <v>https://raw.githubusercontent.com/PatrickVibild/TellusAmazonPictures/master/pictures/Lenovo/T470/BL/DE/5.jpg</v>
      </c>
      <c r="R25" s="28" t="str">
        <f aca="false">IF(ISBLANK(Values!$F24),"",Values!R24)</f>
        <v>https://raw.githubusercontent.com/PatrickVibild/TellusAmazonPictures/master/pictures/Lenovo/T470/BL/DE/6.jpg</v>
      </c>
      <c r="S25" s="28" t="str">
        <f aca="false">IF(ISBLANK(Values!$F24),"",Values!S24)</f>
        <v>https://raw.githubusercontent.com/PatrickVibild/TellusAmazonPictures/master/pictures/Lenovo/T470/BL/DE/7.jpg</v>
      </c>
      <c r="T25" s="28" t="str">
        <f aca="false">IF(ISBLANK(Values!$F24),"",Values!T24)</f>
        <v>https://raw.githubusercontent.com/PatrickVibild/TellusAmazonPictures/master/pictures/Lenovo/T470/BL/DE/8.jpg</v>
      </c>
      <c r="U25" s="44"/>
      <c r="V25" s="1"/>
      <c r="W25" s="32" t="str">
        <f aca="false">IF(ISBLANK(Values!E24),"","Child")</f>
        <v>Child</v>
      </c>
      <c r="X25" s="32" t="str">
        <f aca="false">IF(ISBLANK(Values!E24),"",Values!$B$13)</f>
        <v>Lenovo T470 parent</v>
      </c>
      <c r="Y25" s="40"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2" t="str">
        <f aca="false">IF(ISBLANK(Values!E24),"",IF(Values!I24,Values!$B$23,Values!$B$33))</f>
        <v>👉 ÜBERARBEITET: GELD SPAREN - Ersatz-Lenovo-Laptop-Tastatur, gleiche Qualität wie OEM-Tastaturen. TellusRem ist seit 2011 der weltweit führende Distributor von Tastaturen. Perfekte Ersatztastatur, einfach auszutauschen und zu installieren. </v>
      </c>
      <c r="AJ25" s="43" t="str">
        <f aca="false">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5" s="1" t="str">
        <f aca="false">IF(ISBLANK(Values!E24),"",Values!$B$25)</f>
        <v>♻️ ÖFFENTLICHES PRODUKT - Kaufen Sie renoviert, KAUFEN SIE GRÜN! Reduzieren Sie mehr als 80% Kohlendioxid, indem Sie unsere überholten Tastaturen kaufen, im Vergleich zu einer neuen Tastatur! </v>
      </c>
      <c r="AL25" s="1" t="str">
        <f aca="false">IF(ISBLANK(Values!E24),"",SUBSTITUTE(SUBSTITUTE(IF(Values!$J24, Values!$B$26, Values!$B$33), "{language}", Values!$H24), "{flag}", INDEX(options!$E$1:$E$20, Values!$V24)))</f>
        <v>👉 LAYOUT - 🇩🇪 Deutsche mit Hintergrundbeleuchtung </v>
      </c>
      <c r="AM25" s="1" t="str">
        <f aca="false">SUBSTITUTE(IF(ISBLANK(Values!E24),"",Values!$B$27),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IF(ISBLANK(Values!E24),"",Values!H24)</f>
        <v>Deutsche</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5" t="str">
        <f aca="false">IF(ISBLANK(Values!$E24), "", "not_applicable")</f>
        <v>not_applicable</v>
      </c>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6" customFormat="true" ht="55.2" hidden="false" customHeight="false" outlineLevel="0" collapsed="false">
      <c r="A26" s="27" t="str">
        <f aca="false">IF(ISBLANK(Values!E25),"",IF(Values!$B$37="EU","computercomponent","computer"))</f>
        <v>computercomponent</v>
      </c>
      <c r="B26" s="38" t="str">
        <f aca="false">IF(ISBLANK(Values!E25),"",Values!F25)</f>
        <v>Lenovo T470 BL - FR V2</v>
      </c>
      <c r="C26" s="32" t="str">
        <f aca="false">IF(ISBLANK(Values!E25),"","TellusRem")</f>
        <v>TellusRem</v>
      </c>
      <c r="D26" s="30" t="n">
        <f aca="false">IF(ISBLANK(Values!E25),"",Values!E25)</f>
        <v>5714401470229</v>
      </c>
      <c r="E26" s="31" t="str">
        <f aca="false">IF(ISBLANK(Values!E25),"","EAN")</f>
        <v>EAN</v>
      </c>
      <c r="F26" s="28" t="str">
        <f aca="false">IF(ISBLANK(Values!E25),"",IF(Values!J25, SUBSTITUTE(Values!$B$1, "{language}", Values!H25) &amp; " " &amp;Values!$B$3, SUBSTITUTE(Values!$B$2, "{language}", Values!$H25) &amp; " " &amp;Values!$B$3))</f>
        <v>ersatztastatur Französisch Hintergrundbeleuchtung für Lenovo Thinkpad T470 T480</v>
      </c>
      <c r="G26" s="39" t="str">
        <f aca="false">IF(ISBLANK(Values!E25),"","TellusRem")</f>
        <v>TellusRem</v>
      </c>
      <c r="H26" s="27" t="str">
        <f aca="false">IF(ISBLANK(Values!E25),"",Values!$B$16)</f>
        <v>laptop-computer-replacement-parts</v>
      </c>
      <c r="I26" s="27" t="str">
        <f aca="false">IF(ISBLANK(Values!E25),"","4730574031")</f>
        <v>4730574031</v>
      </c>
      <c r="J26" s="40" t="str">
        <f aca="false">IF(ISBLANK(Values!E25),"",Values!F25 )</f>
        <v>Lenovo T470 BL - FR V2</v>
      </c>
      <c r="K26" s="28" t="n">
        <f aca="false">IF(ISBLANK(Values!E25),"",IF(Values!J25, Values!$B$4, Values!$B$5))</f>
        <v>64.99</v>
      </c>
      <c r="L26" s="41" t="str">
        <f aca="false">IF(ISBLANK(Values!E25),"",IF($CO26="DEFAULT", Values!$B$18, ""))</f>
        <v/>
      </c>
      <c r="M26" s="28" t="str">
        <f aca="false">IF(ISBLANK(Values!E25),"",Values!$M25)</f>
        <v>https://raw.githubusercontent.com/PatrickVibild/TellusAmazonPictures/master/pictures/Lenovo/T470/BL/FR/1.jpg</v>
      </c>
      <c r="N26" s="28" t="str">
        <f aca="false">IF(ISBLANK(Values!$F25),"",Values!N25)</f>
        <v>https://raw.githubusercontent.com/PatrickVibild/TellusAmazonPictures/master/pictures/Lenovo/T470/BL/FR/2.jpg</v>
      </c>
      <c r="O26" s="28" t="str">
        <f aca="false">IF(ISBLANK(Values!$F25),"",Values!O25)</f>
        <v>https://raw.githubusercontent.com/PatrickVibild/TellusAmazonPictures/master/pictures/Lenovo/T470/BL/FR/3.jpg</v>
      </c>
      <c r="P26" s="28" t="str">
        <f aca="false">IF(ISBLANK(Values!$F25),"",Values!P25)</f>
        <v>https://raw.githubusercontent.com/PatrickVibild/TellusAmazonPictures/master/pictures/Lenovo/T470/BL/FR/4.jpg</v>
      </c>
      <c r="Q26" s="28" t="str">
        <f aca="false">IF(ISBLANK(Values!$F25),"",Values!Q25)</f>
        <v>https://raw.githubusercontent.com/PatrickVibild/TellusAmazonPictures/master/pictures/Lenovo/T470/BL/FR/5.jpg</v>
      </c>
      <c r="R26" s="28" t="str">
        <f aca="false">IF(ISBLANK(Values!$F25),"",Values!R25)</f>
        <v>https://raw.githubusercontent.com/PatrickVibild/TellusAmazonPictures/master/pictures/Lenovo/T470/BL/FR/6.jpg</v>
      </c>
      <c r="S26" s="28" t="str">
        <f aca="false">IF(ISBLANK(Values!$F25),"",Values!S25)</f>
        <v>https://raw.githubusercontent.com/PatrickVibild/TellusAmazonPictures/master/pictures/Lenovo/T470/BL/FR/7.jpg</v>
      </c>
      <c r="T26" s="28" t="str">
        <f aca="false">IF(ISBLANK(Values!$F25),"",Values!T25)</f>
        <v>https://raw.githubusercontent.com/PatrickVibild/TellusAmazonPictures/master/pictures/Lenovo/T470/BL/FR/8.jpg</v>
      </c>
      <c r="U26" s="44"/>
      <c r="V26" s="1"/>
      <c r="W26" s="32" t="str">
        <f aca="false">IF(ISBLANK(Values!E25),"","Child")</f>
        <v>Child</v>
      </c>
      <c r="X26" s="32" t="str">
        <f aca="false">IF(ISBLANK(Values!E25),"",Values!$B$13)</f>
        <v>Lenovo T470 parent</v>
      </c>
      <c r="Y26" s="40"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2" t="str">
        <f aca="false">IF(ISBLANK(Values!E25),"",IF(Values!I25,Values!$B$23,Values!$B$33))</f>
        <v>👉 ÜBERARBEITET: GELD SPAREN - Ersatz-Lenovo-Laptop-Tastatur, gleiche Qualität wie OEM-Tastaturen. TellusRem ist seit 2011 der weltweit führende Distributor von Tastaturen. Perfekte Ersatztastatur, einfach auszutauschen und zu installieren. </v>
      </c>
      <c r="AJ26" s="43" t="str">
        <f aca="false">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6" s="1" t="str">
        <f aca="false">IF(ISBLANK(Values!E25),"",Values!$B$25)</f>
        <v>♻️ ÖFFENTLICHES PRODUKT - Kaufen Sie renoviert, KAUFEN SIE GRÜN! Reduzieren Sie mehr als 80% Kohlendioxid, indem Sie unsere überholten Tastaturen kaufen, im Vergleich zu einer neuen Tastatur! </v>
      </c>
      <c r="AL26" s="1" t="str">
        <f aca="false">IF(ISBLANK(Values!E25),"",SUBSTITUTE(SUBSTITUTE(IF(Values!$J25, Values!$B$26, Values!$B$33), "{language}", Values!$H25), "{flag}", INDEX(options!$E$1:$E$20, Values!$V25)))</f>
        <v>👉 LAYOUT - 🇫🇷 Französisch mit Hintergrundbeleuchtung </v>
      </c>
      <c r="AM26" s="1" t="str">
        <f aca="false">SUBSTITUTE(IF(ISBLANK(Values!E25),"",Values!$B$27),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IF(ISBLANK(Values!E25),"",Values!H25)</f>
        <v>Französisch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5" t="str">
        <f aca="false">IF(ISBLANK(Values!$E25), "", "not_applicable")</f>
        <v>not_applicable</v>
      </c>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6" customFormat="true" ht="55.2" hidden="false" customHeight="false" outlineLevel="0" collapsed="false">
      <c r="A27" s="27" t="str">
        <f aca="false">IF(ISBLANK(Values!E26),"",IF(Values!$B$37="EU","computercomponent","computer"))</f>
        <v>computercomponent</v>
      </c>
      <c r="B27" s="38" t="str">
        <f aca="false">IF(ISBLANK(Values!E26),"",Values!F26)</f>
        <v>Lenovo T470 BL - IT</v>
      </c>
      <c r="C27" s="32" t="str">
        <f aca="false">IF(ISBLANK(Values!E26),"","TellusRem")</f>
        <v>TellusRem</v>
      </c>
      <c r="D27" s="30" t="n">
        <f aca="false">IF(ISBLANK(Values!E26),"",Values!E26)</f>
        <v>5714401470038</v>
      </c>
      <c r="E27" s="31" t="str">
        <f aca="false">IF(ISBLANK(Values!E26),"","EAN")</f>
        <v>EAN</v>
      </c>
      <c r="F27" s="28" t="str">
        <f aca="false">IF(ISBLANK(Values!E26),"",IF(Values!J26, SUBSTITUTE(Values!$B$1, "{language}", Values!H26) &amp; " " &amp;Values!$B$3, SUBSTITUTE(Values!$B$2, "{language}", Values!$H26) &amp; " " &amp;Values!$B$3))</f>
        <v>ersatztastatur Italienisch Hintergrundbeleuchtung für Lenovo Thinkpad T470 T480</v>
      </c>
      <c r="G27" s="39" t="str">
        <f aca="false">IF(ISBLANK(Values!E26),"","TellusRem")</f>
        <v>TellusRem</v>
      </c>
      <c r="H27" s="27" t="str">
        <f aca="false">IF(ISBLANK(Values!E26),"",Values!$B$16)</f>
        <v>laptop-computer-replacement-parts</v>
      </c>
      <c r="I27" s="27" t="str">
        <f aca="false">IF(ISBLANK(Values!E26),"","4730574031")</f>
        <v>4730574031</v>
      </c>
      <c r="J27" s="40" t="str">
        <f aca="false">IF(ISBLANK(Values!E26),"",Values!F26 )</f>
        <v>Lenovo T470 BL - IT</v>
      </c>
      <c r="K27" s="28" t="n">
        <f aca="false">IF(ISBLANK(Values!E26),"",IF(Values!J26, Values!$B$4, Values!$B$5))</f>
        <v>64.99</v>
      </c>
      <c r="L27" s="41" t="str">
        <f aca="false">IF(ISBLANK(Values!E26),"",IF($CO27="DEFAULT", Values!$B$18, ""))</f>
        <v/>
      </c>
      <c r="M27" s="28" t="str">
        <f aca="false">IF(ISBLANK(Values!E26),"",Values!$M26)</f>
        <v>https://raw.githubusercontent.com/PatrickVibild/TellusAmazonPictures/master/pictures/Lenovo/T470/BL/IT/1.jpg</v>
      </c>
      <c r="N27" s="28" t="str">
        <f aca="false">IF(ISBLANK(Values!$F26),"",Values!N26)</f>
        <v>https://raw.githubusercontent.com/PatrickVibild/TellusAmazonPictures/master/pictures/Lenovo/T470/BL/IT/2.jpg</v>
      </c>
      <c r="O27" s="28" t="str">
        <f aca="false">IF(ISBLANK(Values!$F26),"",Values!O26)</f>
        <v>https://raw.githubusercontent.com/PatrickVibild/TellusAmazonPictures/master/pictures/Lenovo/T470/BL/IT/3.jpg</v>
      </c>
      <c r="P27" s="28" t="str">
        <f aca="false">IF(ISBLANK(Values!$F26),"",Values!P26)</f>
        <v>https://raw.githubusercontent.com/PatrickVibild/TellusAmazonPictures/master/pictures/Lenovo/T470/BL/IT/4.jpg</v>
      </c>
      <c r="Q27" s="28" t="str">
        <f aca="false">IF(ISBLANK(Values!$F26),"",Values!Q26)</f>
        <v>https://raw.githubusercontent.com/PatrickVibild/TellusAmazonPictures/master/pictures/Lenovo/T470/BL/IT/5.jpg</v>
      </c>
      <c r="R27" s="28" t="str">
        <f aca="false">IF(ISBLANK(Values!$F26),"",Values!R26)</f>
        <v>https://raw.githubusercontent.com/PatrickVibild/TellusAmazonPictures/master/pictures/Lenovo/T470/BL/IT/6.jpg</v>
      </c>
      <c r="S27" s="28" t="str">
        <f aca="false">IF(ISBLANK(Values!$F26),"",Values!S26)</f>
        <v>https://raw.githubusercontent.com/PatrickVibild/TellusAmazonPictures/master/pictures/Lenovo/T470/BL/IT/7.jpg</v>
      </c>
      <c r="T27" s="28" t="str">
        <f aca="false">IF(ISBLANK(Values!$F26),"",Values!T26)</f>
        <v>https://raw.githubusercontent.com/PatrickVibild/TellusAmazonPictures/master/pictures/Lenovo/T470/BL/IT/8.jpg</v>
      </c>
      <c r="U27" s="44"/>
      <c r="V27" s="1"/>
      <c r="W27" s="32" t="str">
        <f aca="false">IF(ISBLANK(Values!E26),"","Child")</f>
        <v>Child</v>
      </c>
      <c r="X27" s="32" t="str">
        <f aca="false">IF(ISBLANK(Values!E26),"",Values!$B$13)</f>
        <v>Lenovo T470 parent</v>
      </c>
      <c r="Y27" s="40"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2" t="str">
        <f aca="false">IF(ISBLANK(Values!E26),"",IF(Values!I26,Values!$B$23,Values!$B$33))</f>
        <v>👉 ÜBERARBEITET: GELD SPAREN - Ersatz-Lenovo-Laptop-Tastatur, gleiche Qualität wie OEM-Tastaturen. TellusRem ist seit 2011 der weltweit führende Distributor von Tastaturen. Perfekte Ersatztastatur, einfach auszutauschen und zu installieren. </v>
      </c>
      <c r="AJ27" s="43" t="str">
        <f aca="false">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7" s="1" t="str">
        <f aca="false">IF(ISBLANK(Values!E26),"",Values!$B$25)</f>
        <v>♻️ ÖFFENTLICHES PRODUKT - Kaufen Sie renoviert, KAUFEN SIE GRÜN! Reduzieren Sie mehr als 80% Kohlendioxid, indem Sie unsere überholten Tastaturen kaufen, im Vergleich zu einer neuen Tastatur! </v>
      </c>
      <c r="AL27" s="1" t="str">
        <f aca="false">IF(ISBLANK(Values!E26),"",SUBSTITUTE(SUBSTITUTE(IF(Values!$J26, Values!$B$26, Values!$B$33), "{language}", Values!$H26), "{flag}", INDEX(options!$E$1:$E$20, Values!$V26)))</f>
        <v>👉 LAYOUT - 🇮🇹 Italienisch mit Hintergrundbeleuchtung </v>
      </c>
      <c r="AM27" s="1" t="str">
        <f aca="false">SUBSTITUTE(IF(ISBLANK(Values!E26),"",Values!$B$27),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IF(ISBLANK(Values!E26),"",Values!H26)</f>
        <v>Italienisch</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5" t="str">
        <f aca="false">IF(ISBLANK(Values!$E26), "", "not_applicable")</f>
        <v>not_applicable</v>
      </c>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6" customFormat="true" ht="55.2" hidden="false" customHeight="false" outlineLevel="0" collapsed="false">
      <c r="A28" s="27" t="str">
        <f aca="false">IF(ISBLANK(Values!E27),"",IF(Values!$B$37="EU","computercomponent","computer"))</f>
        <v>computercomponent</v>
      </c>
      <c r="B28" s="38" t="str">
        <f aca="false">IF(ISBLANK(Values!E27),"",Values!F27)</f>
        <v>Lenovo T470 BL - ES</v>
      </c>
      <c r="C28" s="32" t="str">
        <f aca="false">IF(ISBLANK(Values!E27),"","TellusRem")</f>
        <v>TellusRem</v>
      </c>
      <c r="D28" s="30" t="n">
        <f aca="false">IF(ISBLANK(Values!E27),"",Values!E27)</f>
        <v>5714401470045</v>
      </c>
      <c r="E28" s="31" t="str">
        <f aca="false">IF(ISBLANK(Values!E27),"","EAN")</f>
        <v>EAN</v>
      </c>
      <c r="F28" s="28" t="str">
        <f aca="false">IF(ISBLANK(Values!E27),"",IF(Values!J27, SUBSTITUTE(Values!$B$1, "{language}", Values!H27) &amp; " " &amp;Values!$B$3, SUBSTITUTE(Values!$B$2, "{language}", Values!$H27) &amp; " " &amp;Values!$B$3))</f>
        <v>ersatztastatur Spanisch Hintergrundbeleuchtung für Lenovo Thinkpad T470 T480</v>
      </c>
      <c r="G28" s="39" t="str">
        <f aca="false">IF(ISBLANK(Values!E27),"","TellusRem")</f>
        <v>TellusRem</v>
      </c>
      <c r="H28" s="27" t="str">
        <f aca="false">IF(ISBLANK(Values!E27),"",Values!$B$16)</f>
        <v>laptop-computer-replacement-parts</v>
      </c>
      <c r="I28" s="27" t="str">
        <f aca="false">IF(ISBLANK(Values!E27),"","4730574031")</f>
        <v>4730574031</v>
      </c>
      <c r="J28" s="40" t="str">
        <f aca="false">IF(ISBLANK(Values!E27),"",Values!F27 )</f>
        <v>Lenovo T470 BL - ES</v>
      </c>
      <c r="K28" s="28" t="n">
        <f aca="false">IF(ISBLANK(Values!E27),"",IF(Values!J27, Values!$B$4, Values!$B$5))</f>
        <v>64.99</v>
      </c>
      <c r="L28" s="41" t="str">
        <f aca="false">IF(ISBLANK(Values!E27),"",IF($CO28="DEFAULT", Values!$B$18, ""))</f>
        <v/>
      </c>
      <c r="M28" s="28" t="str">
        <f aca="false">IF(ISBLANK(Values!E27),"",Values!$M27)</f>
        <v>https://raw.githubusercontent.com/PatrickVibild/TellusAmazonPictures/master/pictures/Lenovo/T470/BL/ES/1.jpg</v>
      </c>
      <c r="N28" s="28" t="str">
        <f aca="false">IF(ISBLANK(Values!$F27),"",Values!N27)</f>
        <v>https://raw.githubusercontent.com/PatrickVibild/TellusAmazonPictures/master/pictures/Lenovo/T470/BL/ES/2.jpg</v>
      </c>
      <c r="O28" s="28" t="str">
        <f aca="false">IF(ISBLANK(Values!$F27),"",Values!O27)</f>
        <v>https://raw.githubusercontent.com/PatrickVibild/TellusAmazonPictures/master/pictures/Lenovo/T470/BL/ES/3.jpg</v>
      </c>
      <c r="P28" s="28" t="str">
        <f aca="false">IF(ISBLANK(Values!$F27),"",Values!P27)</f>
        <v>https://raw.githubusercontent.com/PatrickVibild/TellusAmazonPictures/master/pictures/Lenovo/T470/BL/ES/4.jpg</v>
      </c>
      <c r="Q28" s="28" t="str">
        <f aca="false">IF(ISBLANK(Values!$F27),"",Values!Q27)</f>
        <v>https://raw.githubusercontent.com/PatrickVibild/TellusAmazonPictures/master/pictures/Lenovo/T470/BL/ES/5.jpg</v>
      </c>
      <c r="R28" s="28" t="str">
        <f aca="false">IF(ISBLANK(Values!$F27),"",Values!R27)</f>
        <v>https://raw.githubusercontent.com/PatrickVibild/TellusAmazonPictures/master/pictures/Lenovo/T470/BL/ES/6.jpg</v>
      </c>
      <c r="S28" s="28" t="str">
        <f aca="false">IF(ISBLANK(Values!$F27),"",Values!S27)</f>
        <v>https://raw.githubusercontent.com/PatrickVibild/TellusAmazonPictures/master/pictures/Lenovo/T470/BL/ES/7.jpg</v>
      </c>
      <c r="T28" s="28" t="str">
        <f aca="false">IF(ISBLANK(Values!$F27),"",Values!T27)</f>
        <v>https://raw.githubusercontent.com/PatrickVibild/TellusAmazonPictures/master/pictures/Lenovo/T470/BL/ES/8.jpg</v>
      </c>
      <c r="U28" s="44"/>
      <c r="V28" s="1"/>
      <c r="W28" s="32" t="str">
        <f aca="false">IF(ISBLANK(Values!E27),"","Child")</f>
        <v>Child</v>
      </c>
      <c r="X28" s="32" t="str">
        <f aca="false">IF(ISBLANK(Values!E27),"",Values!$B$13)</f>
        <v>Lenovo T470 parent</v>
      </c>
      <c r="Y28" s="40"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2" t="str">
        <f aca="false">IF(ISBLANK(Values!E27),"",IF(Values!I27,Values!$B$23,Values!$B$33))</f>
        <v>👉 ÜBERARBEITET: GELD SPAREN - Ersatz-Lenovo-Laptop-Tastatur, gleiche Qualität wie OEM-Tastaturen. TellusRem ist seit 2011 der weltweit führende Distributor von Tastaturen. Perfekte Ersatztastatur, einfach auszutauschen und zu installieren. </v>
      </c>
      <c r="AJ28" s="43" t="str">
        <f aca="false">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8" s="1" t="str">
        <f aca="false">IF(ISBLANK(Values!E27),"",Values!$B$25)</f>
        <v>♻️ ÖFFENTLICHES PRODUKT - Kaufen Sie renoviert, KAUFEN SIE GRÜN! Reduzieren Sie mehr als 80% Kohlendioxid, indem Sie unsere überholten Tastaturen kaufen, im Vergleich zu einer neuen Tastatur! </v>
      </c>
      <c r="AL28" s="1" t="str">
        <f aca="false">IF(ISBLANK(Values!E27),"",SUBSTITUTE(SUBSTITUTE(IF(Values!$J27, Values!$B$26, Values!$B$33), "{language}", Values!$H27), "{flag}", INDEX(options!$E$1:$E$20, Values!$V27)))</f>
        <v>👉 LAYOUT - 🇪🇸 Spanisch mit Hintergrundbeleuchtung </v>
      </c>
      <c r="AM28" s="1" t="str">
        <f aca="false">SUBSTITUTE(IF(ISBLANK(Values!E27),"",Values!$B$27),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IF(ISBLANK(Values!E27),"",Values!H27)</f>
        <v>Spanisch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5" t="str">
        <f aca="false">IF(ISBLANK(Values!$E27), "", "not_applicable")</f>
        <v>not_applicable</v>
      </c>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6" customFormat="true" ht="55.2" hidden="false" customHeight="false" outlineLevel="0" collapsed="false">
      <c r="A29" s="27" t="str">
        <f aca="false">IF(ISBLANK(Values!E28),"",IF(Values!$B$37="EU","computercomponent","computer"))</f>
        <v>computercomponent</v>
      </c>
      <c r="B29" s="38" t="str">
        <f aca="false">IF(ISBLANK(Values!E28),"",Values!F28)</f>
        <v>Lenovo T470 - UK FBA</v>
      </c>
      <c r="C29" s="32" t="str">
        <f aca="false">IF(ISBLANK(Values!E28),"","TellusRem")</f>
        <v>TellusRem</v>
      </c>
      <c r="D29" s="30" t="n">
        <f aca="false">IF(ISBLANK(Values!E28),"",Values!E28)</f>
        <v>5714401470052</v>
      </c>
      <c r="E29" s="31" t="str">
        <f aca="false">IF(ISBLANK(Values!E28),"","EAN")</f>
        <v>EAN</v>
      </c>
      <c r="F29" s="28" t="str">
        <f aca="false">IF(ISBLANK(Values!E28),"",IF(Values!J28, SUBSTITUTE(Values!$B$1, "{language}", Values!H28) &amp; " " &amp;Values!$B$3, SUBSTITUTE(Values!$B$2, "{language}", Values!$H28) &amp; " " &amp;Values!$B$3))</f>
        <v>ersatztastatur UK Hintergrundbeleuchtung für Lenovo Thinkpad T470 T480</v>
      </c>
      <c r="G29" s="39" t="s">
        <v>351</v>
      </c>
      <c r="H29" s="27" t="str">
        <f aca="false">IF(ISBLANK(Values!E28),"",Values!$B$16)</f>
        <v>laptop-computer-replacement-parts</v>
      </c>
      <c r="I29" s="27" t="str">
        <f aca="false">IF(ISBLANK(Values!E28),"","4730574031")</f>
        <v>4730574031</v>
      </c>
      <c r="J29" s="40" t="str">
        <f aca="false">IF(ISBLANK(Values!E28),"",Values!F28 )</f>
        <v>Lenovo T470 - UK FBA</v>
      </c>
      <c r="K29" s="28" t="n">
        <f aca="false">IF(ISBLANK(Values!E28),"",IF(Values!J28, Values!$B$4, Values!$B$5))</f>
        <v>64.99</v>
      </c>
      <c r="L29" s="41" t="str">
        <f aca="false">IF(ISBLANK(Values!E28),"",IF($CO29="DEFAULT", Values!$B$18, ""))</f>
        <v/>
      </c>
      <c r="M29" s="28" t="str">
        <f aca="false">IF(ISBLANK(Values!E28),"",Values!$M28)</f>
        <v>https://raw.githubusercontent.com/PatrickVibild/TellusAmazonPictures/master/pictures/Lenovo/T470/BL/UK/1.jpg</v>
      </c>
      <c r="N29" s="28" t="str">
        <f aca="false">IF(ISBLANK(Values!$F28),"",Values!N28)</f>
        <v>https://raw.githubusercontent.com/PatrickVibild/TellusAmazonPictures/master/pictures/Lenovo/T470/BL/UK/2.jpg</v>
      </c>
      <c r="O29" s="28" t="str">
        <f aca="false">IF(ISBLANK(Values!$F28),"",Values!O28)</f>
        <v>https://raw.githubusercontent.com/PatrickVibild/TellusAmazonPictures/master/pictures/Lenovo/T470/BL/UK/3.jpg</v>
      </c>
      <c r="P29" s="28" t="str">
        <f aca="false">IF(ISBLANK(Values!$F28),"",Values!P28)</f>
        <v>https://raw.githubusercontent.com/PatrickVibild/TellusAmazonPictures/master/pictures/Lenovo/T470/BL/UK/4.jpg</v>
      </c>
      <c r="Q29" s="28" t="str">
        <f aca="false">IF(ISBLANK(Values!$F28),"",Values!Q28)</f>
        <v>https://raw.githubusercontent.com/PatrickVibild/TellusAmazonPictures/master/pictures/Lenovo/T470/BL/UK/5.jpg</v>
      </c>
      <c r="R29" s="28" t="str">
        <f aca="false">IF(ISBLANK(Values!$F28),"",Values!R28)</f>
        <v>https://raw.githubusercontent.com/PatrickVibild/TellusAmazonPictures/master/pictures/Lenovo/T470/BL/UK/6.jpg</v>
      </c>
      <c r="S29" s="28" t="str">
        <f aca="false">IF(ISBLANK(Values!$F28),"",Values!S28)</f>
        <v>https://raw.githubusercontent.com/PatrickVibild/TellusAmazonPictures/master/pictures/Lenovo/T470/BL/UK/7.jpg</v>
      </c>
      <c r="T29" s="28" t="str">
        <f aca="false">IF(ISBLANK(Values!$F28),"",Values!T28)</f>
        <v>https://raw.githubusercontent.com/PatrickVibild/TellusAmazonPictures/master/pictures/Lenovo/T470/BL/UK/8.jpg</v>
      </c>
      <c r="U29" s="44"/>
      <c r="V29" s="1"/>
      <c r="W29" s="32" t="str">
        <f aca="false">IF(ISBLANK(Values!E28),"","Child")</f>
        <v>Child</v>
      </c>
      <c r="X29" s="32" t="str">
        <f aca="false">IF(ISBLANK(Values!E28),"",Values!$B$13)</f>
        <v>Lenovo T470 parent</v>
      </c>
      <c r="Y29" s="40"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2" t="str">
        <f aca="false">IF(ISBLANK(Values!E28),"",IF(Values!I28,Values!$B$23,Values!$B$33))</f>
        <v>👉 ÜBERARBEITET: GELD SPAREN - Ersatz-Lenovo-Laptop-Tastatur, gleiche Qualität wie OEM-Tastaturen. TellusRem ist seit 2011 der weltweit führende Distributor von Tastaturen. Perfekte Ersatztastatur, einfach auszutauschen und zu installieren. </v>
      </c>
      <c r="AJ29" s="43" t="str">
        <f aca="false">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9" s="1" t="str">
        <f aca="false">IF(ISBLANK(Values!E28),"",Values!$B$25)</f>
        <v>♻️ ÖFFENTLICHES PRODUKT - Kaufen Sie renoviert, KAUFEN SIE GRÜN! Reduzieren Sie mehr als 80% Kohlendioxid, indem Sie unsere überholten Tastaturen kaufen, im Vergleich zu einer neuen Tastatur! </v>
      </c>
      <c r="AL29" s="1" t="str">
        <f aca="false">IF(ISBLANK(Values!E28),"",SUBSTITUTE(SUBSTITUTE(IF(Values!$J28, Values!$B$26, Values!$B$33), "{language}", Values!$H28), "{flag}", INDEX(options!$E$1:$E$20, Values!$V28)))</f>
        <v>👉 LAYOUT - 🇬🇧 UK mit Hintergrundbeleuchtung </v>
      </c>
      <c r="AM29" s="1" t="str">
        <f aca="false">SUBSTITUTE(IF(ISBLANK(Values!E28),"",Values!$B$27), "{model}", Values!$B$3)</f>
        <v>👉 KOMPATIBEL MIT - Lenovo T470 T480.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5" t="str">
        <f aca="false">IF(ISBLANK(Values!$E28), "", "not_applicable")</f>
        <v>not_applicable</v>
      </c>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6" customFormat="true" ht="55.2" hidden="false" customHeight="false" outlineLevel="0" collapsed="false">
      <c r="A30" s="27" t="str">
        <f aca="false">IF(ISBLANK(Values!E29),"",IF(Values!$B$37="EU","computercomponent","computer"))</f>
        <v>computercomponent</v>
      </c>
      <c r="B30" s="38" t="str">
        <f aca="false">IF(ISBLANK(Values!E29),"",Values!F29)</f>
        <v>Lenovo T470 BL - NOR</v>
      </c>
      <c r="C30" s="32" t="str">
        <f aca="false">IF(ISBLANK(Values!E29),"","TellusRem")</f>
        <v>TellusRem</v>
      </c>
      <c r="D30" s="30" t="n">
        <f aca="false">IF(ISBLANK(Values!E29),"",Values!E29)</f>
        <v>5714401470069</v>
      </c>
      <c r="E30" s="31" t="str">
        <f aca="false">IF(ISBLANK(Values!E29),"","EAN")</f>
        <v>EAN</v>
      </c>
      <c r="F30" s="28" t="str">
        <f aca="false">IF(ISBLANK(Values!E29),"",IF(Values!J29, SUBSTITUTE(Values!$B$1, "{language}", Values!H29) &amp; " " &amp;Values!$B$3, SUBSTITUTE(Values!$B$2, "{language}", Values!$H29) &amp; " " &amp;Values!$B$3))</f>
        <v>ersatztastatur Skandinavisch – Nordisch Hintergrundbeleuchtung für Lenovo Thinkpad T470 T480</v>
      </c>
      <c r="G30" s="39" t="str">
        <f aca="false">IF(ISBLANK(Values!E29),"","TellusRem")</f>
        <v>TellusRem</v>
      </c>
      <c r="H30" s="27" t="str">
        <f aca="false">IF(ISBLANK(Values!E29),"",Values!$B$16)</f>
        <v>laptop-computer-replacement-parts</v>
      </c>
      <c r="I30" s="27" t="str">
        <f aca="false">IF(ISBLANK(Values!E29),"","4730574031")</f>
        <v>4730574031</v>
      </c>
      <c r="J30" s="40" t="str">
        <f aca="false">IF(ISBLANK(Values!E29),"",Values!F29 )</f>
        <v>Lenovo T470 BL - NOR</v>
      </c>
      <c r="K30" s="28" t="n">
        <f aca="false">IF(ISBLANK(Values!E29),"",IF(Values!J29, Values!$B$4, Values!$B$5))</f>
        <v>64.99</v>
      </c>
      <c r="L30" s="41" t="n">
        <f aca="false">IF(ISBLANK(Values!E29),"",IF($CO30="DEFAULT", Values!$B$18, ""))</f>
        <v>5</v>
      </c>
      <c r="M30" s="28" t="str">
        <f aca="false">IF(ISBLANK(Values!E29),"",Values!$M29)</f>
        <v>https://download.lenovo.com/Images/Parts/01ER581/01ER581_A.jpg</v>
      </c>
      <c r="N30" s="28" t="str">
        <f aca="false">IF(ISBLANK(Values!$F29),"",Values!N29)</f>
        <v>https://download.lenovo.com/Images/Parts/01ER581/01ER581_B.jpg</v>
      </c>
      <c r="O30" s="28" t="str">
        <f aca="false">IF(ISBLANK(Values!$F29),"",Values!O29)</f>
        <v>https://download.lenovo.com/Images/Parts/01ER581/01ER581_details.jpg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44"/>
      <c r="V30" s="1"/>
      <c r="W30" s="32" t="str">
        <f aca="false">IF(ISBLANK(Values!E29),"","Child")</f>
        <v>Child</v>
      </c>
      <c r="X30" s="32" t="str">
        <f aca="false">IF(ISBLANK(Values!E29),"",Values!$B$13)</f>
        <v>Lenovo T470 parent</v>
      </c>
      <c r="Y30" s="40"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2" t="str">
        <f aca="false">IF(ISBLANK(Values!E29),"",IF(Values!I29,Values!$B$23,Values!$B$33))</f>
        <v>👉 ÜBERARBEITET: GELD SPAREN - Ersatz-Lenovo-Laptop-Tastatur, gleiche Qualität wie OEM-Tastaturen. TellusRem ist seit 2011 der weltweit führende Distributor von Tastaturen. Perfekte Ersatztastatur, einfach auszutauschen und zu installieren. </v>
      </c>
      <c r="AJ30" s="43" t="str">
        <f aca="false">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0" s="1" t="str">
        <f aca="false">IF(ISBLANK(Values!E29),"",Values!$B$25)</f>
        <v>♻️ ÖFFENTLICHES PRODUKT - Kaufen Sie renoviert, KAUFEN SIE GRÜN! Reduzieren Sie mehr als 80% Kohlendioxid, indem Sie unsere überholten Tastaturen kaufen, im Vergleich zu einer neuen Tastatur! </v>
      </c>
      <c r="AL30" s="1" t="str">
        <f aca="false">IF(ISBLANK(Values!E29),"",SUBSTITUTE(SUBSTITUTE(IF(Values!$J29, Values!$B$26, Values!$B$33), "{language}", Values!$H29), "{flag}", INDEX(options!$E$1:$E$20, Values!$V29)))</f>
        <v>👉 LAYOUT - 🇸🇪 🇫🇮 🇳🇴 🇩🇰 Skandinavisch – Nordisch mit Hintergrundbeleuchtung </v>
      </c>
      <c r="AM30" s="1" t="str">
        <f aca="false">SUBSTITUTE(IF(ISBLANK(Values!E29),"",Values!$B$27),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IF(ISBLANK(Values!E29),"",Values!H29)</f>
        <v>Skandinavisch – Nordisch</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5" t="str">
        <f aca="false">IF(ISBLANK(Values!$E29), "", "not_applicable")</f>
        <v>not_applicable</v>
      </c>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6" customFormat="true" ht="55.2" hidden="false" customHeight="false" outlineLevel="0" collapsed="false">
      <c r="A31" s="27" t="str">
        <f aca="false">IF(ISBLANK(Values!E30),"",IF(Values!$B$37="EU","computercomponent","computer"))</f>
        <v>computercomponent</v>
      </c>
      <c r="B31" s="38" t="str">
        <f aca="false">IF(ISBLANK(Values!E30),"",Values!F30)</f>
        <v>Lenovo T470 BL - BE</v>
      </c>
      <c r="C31" s="32" t="str">
        <f aca="false">IF(ISBLANK(Values!E30),"","TellusRem")</f>
        <v>TellusRem</v>
      </c>
      <c r="D31" s="30" t="n">
        <f aca="false">IF(ISBLANK(Values!E30),"",Values!E30)</f>
        <v>5714401470076</v>
      </c>
      <c r="E31" s="31" t="str">
        <f aca="false">IF(ISBLANK(Values!E30),"","EAN")</f>
        <v>EAN</v>
      </c>
      <c r="F31" s="28" t="str">
        <f aca="false">IF(ISBLANK(Values!E30),"",IF(Values!J30, SUBSTITUTE(Values!$B$1, "{language}", Values!H30) &amp; " " &amp;Values!$B$3, SUBSTITUTE(Values!$B$2, "{language}", Values!$H30) &amp; " " &amp;Values!$B$3))</f>
        <v>ersatztastatur Belgier Hintergrundbeleuchtung für Lenovo Thinkpad T470 T480</v>
      </c>
      <c r="G31" s="39" t="str">
        <f aca="false">IF(ISBLANK(Values!E30),"","TellusRem")</f>
        <v>TellusRem</v>
      </c>
      <c r="H31" s="27" t="str">
        <f aca="false">IF(ISBLANK(Values!E30),"",Values!$B$16)</f>
        <v>laptop-computer-replacement-parts</v>
      </c>
      <c r="I31" s="27" t="str">
        <f aca="false">IF(ISBLANK(Values!E30),"","4730574031")</f>
        <v>4730574031</v>
      </c>
      <c r="J31" s="40" t="str">
        <f aca="false">IF(ISBLANK(Values!E30),"",Values!F30 )</f>
        <v>Lenovo T470 BL - BE</v>
      </c>
      <c r="K31" s="28" t="n">
        <f aca="false">IF(ISBLANK(Values!E30),"",IF(Values!J30, Values!$B$4, Values!$B$5))</f>
        <v>64.99</v>
      </c>
      <c r="L31" s="41" t="n">
        <f aca="false">IF(ISBLANK(Values!E30),"",IF($CO31="DEFAULT", Values!$B$18, ""))</f>
        <v>5</v>
      </c>
      <c r="M31" s="28" t="str">
        <f aca="false">IF(ISBLANK(Values!E30),"",Values!$M30)</f>
        <v>https://download.lenovo.com/Images/Parts/01ER547/01ER547_A.jpg</v>
      </c>
      <c r="N31" s="28" t="str">
        <f aca="false">IF(ISBLANK(Values!$F30),"",Values!N30)</f>
        <v>https://download.lenovo.com/Images/Parts/01ER547/01ER547_B.jpg</v>
      </c>
      <c r="O31" s="28" t="str">
        <f aca="false">IF(ISBLANK(Values!$F30),"",Values!O30)</f>
        <v>https://download.lenovo.com/Images/Parts/01ER547/01ER547_details.jpg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44"/>
      <c r="V31" s="1"/>
      <c r="W31" s="32" t="str">
        <f aca="false">IF(ISBLANK(Values!E30),"","Child")</f>
        <v>Child</v>
      </c>
      <c r="X31" s="32" t="str">
        <f aca="false">IF(ISBLANK(Values!E30),"",Values!$B$13)</f>
        <v>Lenovo T470 parent</v>
      </c>
      <c r="Y31" s="40"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2" t="str">
        <f aca="false">IF(ISBLANK(Values!E30),"",IF(Values!I30,Values!$B$23,Values!$B$33))</f>
        <v>👉 ÜBERARBEITET: GELD SPAREN - Ersatz-Lenovo-Laptop-Tastatur, gleiche Qualität wie OEM-Tastaturen. TellusRem ist seit 2011 der weltweit führende Distributor von Tastaturen. Perfekte Ersatztastatur, einfach auszutauschen und zu installieren. </v>
      </c>
      <c r="AJ31" s="43" t="str">
        <f aca="false">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1" s="1" t="str">
        <f aca="false">IF(ISBLANK(Values!E30),"",Values!$B$25)</f>
        <v>♻️ ÖFFENTLICHES PRODUKT - Kaufen Sie renoviert, KAUFEN SIE GRÜN! Reduzieren Sie mehr als 80% Kohlendioxid, indem Sie unsere überholten Tastaturen kaufen, im Vergleich zu einer neuen Tastatur! </v>
      </c>
      <c r="AL31" s="1" t="str">
        <f aca="false">IF(ISBLANK(Values!E30),"",SUBSTITUTE(SUBSTITUTE(IF(Values!$J30, Values!$B$26, Values!$B$33), "{language}", Values!$H30), "{flag}", INDEX(options!$E$1:$E$20, Values!$V30)))</f>
        <v>👉 LAYOUT - 🇧🇪 Belgier mit Hintergrundbeleuchtung </v>
      </c>
      <c r="AM31" s="1" t="str">
        <f aca="false">SUBSTITUTE(IF(ISBLANK(Values!E30),"",Values!$B$27),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IF(ISBLANK(Values!E30),"",Values!H30)</f>
        <v>Belgier</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5" t="str">
        <f aca="false">IF(ISBLANK(Values!$E30), "", "not_applicable")</f>
        <v>not_applicable</v>
      </c>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6" customFormat="true" ht="55.2" hidden="false" customHeight="false" outlineLevel="0" collapsed="false">
      <c r="A32" s="27" t="str">
        <f aca="false">IF(ISBLANK(Values!E31),"",IF(Values!$B$37="EU","computercomponent","computer"))</f>
        <v>computercomponent</v>
      </c>
      <c r="B32" s="38" t="str">
        <f aca="false">IF(ISBLANK(Values!E31),"",Values!F31)</f>
        <v>Lenovo T470 BL - BG</v>
      </c>
      <c r="C32" s="32" t="str">
        <f aca="false">IF(ISBLANK(Values!E31),"","TellusRem")</f>
        <v>TellusRem</v>
      </c>
      <c r="D32" s="30" t="n">
        <f aca="false">IF(ISBLANK(Values!E31),"",Values!E31)</f>
        <v>5714401470083</v>
      </c>
      <c r="E32" s="31" t="str">
        <f aca="false">IF(ISBLANK(Values!E31),"","EAN")</f>
        <v>EAN</v>
      </c>
      <c r="F32" s="28" t="str">
        <f aca="false">IF(ISBLANK(Values!E31),"",IF(Values!J31, SUBSTITUTE(Values!$B$1, "{language}", Values!H31) &amp; " " &amp;Values!$B$3, SUBSTITUTE(Values!$B$2, "{language}", Values!$H31) &amp; " " &amp;Values!$B$3))</f>
        <v>ersatztastatur Bulgarisch Hintergrundbeleuchtung für Lenovo Thinkpad T470 T480</v>
      </c>
      <c r="G32" s="39" t="str">
        <f aca="false">IF(ISBLANK(Values!E31),"","TellusRem")</f>
        <v>TellusRem</v>
      </c>
      <c r="H32" s="27" t="str">
        <f aca="false">IF(ISBLANK(Values!E31),"",Values!$B$16)</f>
        <v>laptop-computer-replacement-parts</v>
      </c>
      <c r="I32" s="27" t="str">
        <f aca="false">IF(ISBLANK(Values!E31),"","4730574031")</f>
        <v>4730574031</v>
      </c>
      <c r="J32" s="40" t="str">
        <f aca="false">IF(ISBLANK(Values!E31),"",Values!F31 )</f>
        <v>Lenovo T470 BL - BG</v>
      </c>
      <c r="K32" s="28" t="n">
        <f aca="false">IF(ISBLANK(Values!E31),"",IF(Values!J31, Values!$B$4, Values!$B$5))</f>
        <v>64.99</v>
      </c>
      <c r="L32" s="41" t="n">
        <f aca="false">IF(ISBLANK(Values!E31),"",IF($CO32="DEFAULT", Values!$B$18, ""))</f>
        <v>5</v>
      </c>
      <c r="M32" s="28" t="str">
        <f aca="false">IF(ISBLANK(Values!E31),"",Values!$M31)</f>
        <v>https://download.lenovo.com/Images/Parts/01ER548/01ER548_A.jpg</v>
      </c>
      <c r="N32" s="28" t="str">
        <f aca="false">IF(ISBLANK(Values!$F31),"",Values!N31)</f>
        <v>https://download.lenovo.com/Images/Parts/01ER548/01ER548_B.jpg</v>
      </c>
      <c r="O32" s="28" t="str">
        <f aca="false">IF(ISBLANK(Values!$F31),"",Values!O31)</f>
        <v>https://download.lenovo.com/Images/Parts/01ER548/01ER548_details.jpg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44"/>
      <c r="V32" s="1"/>
      <c r="W32" s="32" t="str">
        <f aca="false">IF(ISBLANK(Values!E31),"","Child")</f>
        <v>Child</v>
      </c>
      <c r="X32" s="32" t="str">
        <f aca="false">IF(ISBLANK(Values!E31),"",Values!$B$13)</f>
        <v>Lenovo T470 parent</v>
      </c>
      <c r="Y32" s="40"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2" t="str">
        <f aca="false">IF(ISBLANK(Values!E31),"",IF(Values!I31,Values!$B$23,Values!$B$33))</f>
        <v>👉 ÜBERARBEITET: GELD SPAREN - Ersatz-Lenovo-Laptop-Tastatur, gleiche Qualität wie OEM-Tastaturen. TellusRem ist seit 2011 der weltweit führende Distributor von Tastaturen. Perfekte Ersatztastatur, einfach auszutauschen und zu installieren. </v>
      </c>
      <c r="AJ32" s="43" t="str">
        <f aca="false">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2" s="1" t="str">
        <f aca="false">IF(ISBLANK(Values!E31),"",Values!$B$25)</f>
        <v>♻️ ÖFFENTLICHES PRODUKT - Kaufen Sie renoviert, KAUFEN SIE GRÜN! Reduzieren Sie mehr als 80% Kohlendioxid, indem Sie unsere überholten Tastaturen kaufen, im Vergleich zu einer neuen Tastatur! </v>
      </c>
      <c r="AL32" s="1" t="str">
        <f aca="false">IF(ISBLANK(Values!E31),"",SUBSTITUTE(SUBSTITUTE(IF(Values!$J31, Values!$B$26, Values!$B$33), "{language}", Values!$H31), "{flag}", INDEX(options!$E$1:$E$20, Values!$V31)))</f>
        <v>👉 LAYOUT - 🇧🇬 Bulgarisch mit Hintergrundbeleuchtung </v>
      </c>
      <c r="AM32" s="1" t="str">
        <f aca="false">SUBSTITUTE(IF(ISBLANK(Values!E31),"",Values!$B$27),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IF(ISBLANK(Values!E31),"",Values!H31)</f>
        <v>Bulgarisch</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5" t="str">
        <f aca="false">IF(ISBLANK(Values!$E31), "", "not_applicable")</f>
        <v>not_applicable</v>
      </c>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6" customFormat="true" ht="55.2" hidden="false" customHeight="false" outlineLevel="0" collapsed="false">
      <c r="A33" s="27" t="str">
        <f aca="false">IF(ISBLANK(Values!E32),"",IF(Values!$B$37="EU","computercomponent","computer"))</f>
        <v>computercomponent</v>
      </c>
      <c r="B33" s="38" t="str">
        <f aca="false">IF(ISBLANK(Values!E32),"",Values!F32)</f>
        <v>Lenovo T470 BL - CZ</v>
      </c>
      <c r="C33" s="32" t="str">
        <f aca="false">IF(ISBLANK(Values!E32),"","TellusRem")</f>
        <v>TellusRem</v>
      </c>
      <c r="D33" s="30" t="n">
        <f aca="false">IF(ISBLANK(Values!E32),"",Values!E32)</f>
        <v>5714401470090</v>
      </c>
      <c r="E33" s="31" t="str">
        <f aca="false">IF(ISBLANK(Values!E32),"","EAN")</f>
        <v>EAN</v>
      </c>
      <c r="F33" s="28" t="str">
        <f aca="false">IF(ISBLANK(Values!E32),"",IF(Values!J32, SUBSTITUTE(Values!$B$1, "{language}", Values!H32) &amp; " " &amp;Values!$B$3, SUBSTITUTE(Values!$B$2, "{language}", Values!$H32) &amp; " " &amp;Values!$B$3))</f>
        <v>ersatztastatur Tschechisch Hintergrundbeleuchtung für Lenovo Thinkpad T470 T480</v>
      </c>
      <c r="G33" s="39" t="str">
        <f aca="false">IF(ISBLANK(Values!E32),"","TellusRem")</f>
        <v>TellusRem</v>
      </c>
      <c r="H33" s="27" t="str">
        <f aca="false">IF(ISBLANK(Values!E32),"",Values!$B$16)</f>
        <v>laptop-computer-replacement-parts</v>
      </c>
      <c r="I33" s="27" t="str">
        <f aca="false">IF(ISBLANK(Values!E32),"","4730574031")</f>
        <v>4730574031</v>
      </c>
      <c r="J33" s="40" t="str">
        <f aca="false">IF(ISBLANK(Values!E32),"",Values!F32 )</f>
        <v>Lenovo T470 BL - CZ</v>
      </c>
      <c r="K33" s="28" t="n">
        <f aca="false">IF(ISBLANK(Values!E32),"",IF(Values!J32, Values!$B$4, Values!$B$5))</f>
        <v>64.99</v>
      </c>
      <c r="L33" s="41" t="n">
        <f aca="false">IF(ISBLANK(Values!E32),"",IF($CO33="DEFAULT", Values!$B$18, ""))</f>
        <v>5</v>
      </c>
      <c r="M33" s="28" t="str">
        <f aca="false">IF(ISBLANK(Values!E32),"",Values!$M32)</f>
        <v>https://download.lenovo.com/Images/Parts/01ER549/01ER549_A.jpg</v>
      </c>
      <c r="N33" s="28" t="str">
        <f aca="false">IF(ISBLANK(Values!$F32),"",Values!N32)</f>
        <v>https://download.lenovo.com/Images/Parts/01ER549/01ER549_B.jpg</v>
      </c>
      <c r="O33" s="28" t="str">
        <f aca="false">IF(ISBLANK(Values!$F32),"",Values!O32)</f>
        <v>https://download.lenovo.com/Images/Parts/01ER549/01ER549_details.jpg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44"/>
      <c r="V33" s="1"/>
      <c r="W33" s="32" t="str">
        <f aca="false">IF(ISBLANK(Values!E32),"","Child")</f>
        <v>Child</v>
      </c>
      <c r="X33" s="32" t="str">
        <f aca="false">IF(ISBLANK(Values!E32),"",Values!$B$13)</f>
        <v>Lenovo T470 parent</v>
      </c>
      <c r="Y33" s="40"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2" t="str">
        <f aca="false">IF(ISBLANK(Values!E32),"",IF(Values!I32,Values!$B$23,Values!$B$33))</f>
        <v>👉 ÜBERARBEITET: GELD SPAREN - Ersatz-Lenovo-Laptop-Tastatur, gleiche Qualität wie OEM-Tastaturen. TellusRem ist seit 2011 der weltweit führende Distributor von Tastaturen. Perfekte Ersatztastatur, einfach auszutauschen und zu installieren. </v>
      </c>
      <c r="AJ33" s="43" t="str">
        <f aca="false">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3" s="1" t="str">
        <f aca="false">IF(ISBLANK(Values!E32),"",Values!$B$25)</f>
        <v>♻️ ÖFFENTLICHES PRODUKT - Kaufen Sie renoviert, KAUFEN SIE GRÜN! Reduzieren Sie mehr als 80% Kohlendioxid, indem Sie unsere überholten Tastaturen kaufen, im Vergleich zu einer neuen Tastatur! </v>
      </c>
      <c r="AL33" s="1" t="str">
        <f aca="false">IF(ISBLANK(Values!E32),"",SUBSTITUTE(SUBSTITUTE(IF(Values!$J32, Values!$B$26, Values!$B$33), "{language}", Values!$H32), "{flag}", INDEX(options!$E$1:$E$20, Values!$V32)))</f>
        <v>👉 LAYOUT - 🇨🇿 Tschechisch mit Hintergrundbeleuchtung </v>
      </c>
      <c r="AM33" s="1" t="str">
        <f aca="false">SUBSTITUTE(IF(ISBLANK(Values!E32),"",Values!$B$27),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IF(ISBLANK(Values!E32),"",Values!H32)</f>
        <v>Tschechisch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5" t="str">
        <f aca="false">IF(ISBLANK(Values!$E32), "", "not_applicable")</f>
        <v>not_applicable</v>
      </c>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6" customFormat="true" ht="55.2" hidden="false" customHeight="false" outlineLevel="0" collapsed="false">
      <c r="A34" s="27" t="str">
        <f aca="false">IF(ISBLANK(Values!E33),"",IF(Values!$B$37="EU","computercomponent","computer"))</f>
        <v>computercomponent</v>
      </c>
      <c r="B34" s="38" t="str">
        <f aca="false">IF(ISBLANK(Values!E33),"",Values!F33)</f>
        <v>Lenovo T470 BL - DK</v>
      </c>
      <c r="C34" s="32" t="str">
        <f aca="false">IF(ISBLANK(Values!E33),"","TellusRem")</f>
        <v>TellusRem</v>
      </c>
      <c r="D34" s="30" t="n">
        <f aca="false">IF(ISBLANK(Values!E33),"",Values!E33)</f>
        <v>5714401470106</v>
      </c>
      <c r="E34" s="31" t="str">
        <f aca="false">IF(ISBLANK(Values!E33),"","EAN")</f>
        <v>EAN</v>
      </c>
      <c r="F34" s="28" t="str">
        <f aca="false">IF(ISBLANK(Values!E33),"",IF(Values!J33, SUBSTITUTE(Values!$B$1, "{language}", Values!H33) &amp; " " &amp;Values!$B$3, SUBSTITUTE(Values!$B$2, "{language}", Values!$H33) &amp; " " &amp;Values!$B$3))</f>
        <v>ersatztastatur Dänisch Hintergrundbeleuchtung für Lenovo Thinkpad T470 T480</v>
      </c>
      <c r="G34" s="39" t="str">
        <f aca="false">IF(ISBLANK(Values!E33),"","TellusRem")</f>
        <v>TellusRem</v>
      </c>
      <c r="H34" s="27" t="str">
        <f aca="false">IF(ISBLANK(Values!E33),"",Values!$B$16)</f>
        <v>laptop-computer-replacement-parts</v>
      </c>
      <c r="I34" s="27" t="str">
        <f aca="false">IF(ISBLANK(Values!E33),"","4730574031")</f>
        <v>4730574031</v>
      </c>
      <c r="J34" s="40" t="str">
        <f aca="false">IF(ISBLANK(Values!E33),"",Values!F33 )</f>
        <v>Lenovo T470 BL - DK</v>
      </c>
      <c r="K34" s="28" t="n">
        <f aca="false">IF(ISBLANK(Values!E33),"",IF(Values!J33, Values!$B$4, Values!$B$5))</f>
        <v>64.99</v>
      </c>
      <c r="L34" s="41" t="n">
        <f aca="false">IF(ISBLANK(Values!E33),"",IF($CO34="DEFAULT", Values!$B$18, ""))</f>
        <v>5</v>
      </c>
      <c r="M34" s="28" t="str">
        <f aca="false">IF(ISBLANK(Values!E33),"",Values!$M33)</f>
        <v>https://download.lenovo.com/Images/Parts/01ER591/01ER591_A.jpg</v>
      </c>
      <c r="N34" s="28" t="str">
        <f aca="false">IF(ISBLANK(Values!$F33),"",Values!N33)</f>
        <v>https://download.lenovo.com/Images/Parts/01ER591/01ER591_B.jpg</v>
      </c>
      <c r="O34" s="28" t="str">
        <f aca="false">IF(ISBLANK(Values!$F33),"",Values!O33)</f>
        <v>https://download.lenovo.com/Images/Parts/01ER591/01ER591_details.jpg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44"/>
      <c r="V34" s="1"/>
      <c r="W34" s="32" t="str">
        <f aca="false">IF(ISBLANK(Values!E33),"","Child")</f>
        <v>Child</v>
      </c>
      <c r="X34" s="32" t="str">
        <f aca="false">IF(ISBLANK(Values!E33),"",Values!$B$13)</f>
        <v>Lenovo T470 parent</v>
      </c>
      <c r="Y34" s="40"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2" t="str">
        <f aca="false">IF(ISBLANK(Values!E33),"",IF(Values!I33,Values!$B$23,Values!$B$33))</f>
        <v>👉 ÜBERARBEITET: GELD SPAREN - Ersatz-Lenovo-Laptop-Tastatur, gleiche Qualität wie OEM-Tastaturen. TellusRem ist seit 2011 der weltweit führende Distributor von Tastaturen. Perfekte Ersatztastatur, einfach auszutauschen und zu installieren. </v>
      </c>
      <c r="AJ34" s="43" t="str">
        <f aca="false">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4" s="1" t="str">
        <f aca="false">IF(ISBLANK(Values!E33),"",Values!$B$25)</f>
        <v>♻️ ÖFFENTLICHES PRODUKT - Kaufen Sie renoviert, KAUFEN SIE GRÜN! Reduzieren Sie mehr als 80% Kohlendioxid, indem Sie unsere überholten Tastaturen kaufen, im Vergleich zu einer neuen Tastatur! </v>
      </c>
      <c r="AL34" s="1" t="str">
        <f aca="false">IF(ISBLANK(Values!E33),"",SUBSTITUTE(SUBSTITUTE(IF(Values!$J33, Values!$B$26, Values!$B$33), "{language}", Values!$H33), "{flag}", INDEX(options!$E$1:$E$20, Values!$V33)))</f>
        <v>👉 LAYOUT - 🇩🇰 Dänisch mit Hintergrundbeleuchtung </v>
      </c>
      <c r="AM34" s="1" t="str">
        <f aca="false">SUBSTITUTE(IF(ISBLANK(Values!E33),"",Values!$B$27),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IF(ISBLANK(Values!E33),"",Values!H33)</f>
        <v>Dänisch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5" t="str">
        <f aca="false">IF(ISBLANK(Values!$E33), "", "not_applicable")</f>
        <v>not_applicable</v>
      </c>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6" customFormat="true" ht="55.2" hidden="false" customHeight="false" outlineLevel="0" collapsed="false">
      <c r="A35" s="27" t="str">
        <f aca="false">IF(ISBLANK(Values!E34),"",IF(Values!$B$37="EU","computercomponent","computer"))</f>
        <v>computercomponent</v>
      </c>
      <c r="B35" s="38" t="str">
        <f aca="false">IF(ISBLANK(Values!E34),"",Values!F34)</f>
        <v>Lenovo T470 BL - HU</v>
      </c>
      <c r="C35" s="32" t="str">
        <f aca="false">IF(ISBLANK(Values!E34),"","TellusRem")</f>
        <v>TellusRem</v>
      </c>
      <c r="D35" s="30" t="n">
        <f aca="false">IF(ISBLANK(Values!E34),"",Values!E34)</f>
        <v>5714401470113</v>
      </c>
      <c r="E35" s="31" t="str">
        <f aca="false">IF(ISBLANK(Values!E34),"","EAN")</f>
        <v>EAN</v>
      </c>
      <c r="F35" s="28" t="str">
        <f aca="false">IF(ISBLANK(Values!E34),"",IF(Values!J34, SUBSTITUTE(Values!$B$1, "{language}", Values!H34) &amp; " " &amp;Values!$B$3, SUBSTITUTE(Values!$B$2, "{language}", Values!$H34) &amp; " " &amp;Values!$B$3))</f>
        <v>ersatztastatur Hungarisch Hintergrundbeleuchtung für Lenovo Thinkpad T470 T480</v>
      </c>
      <c r="G35" s="39" t="str">
        <f aca="false">IF(ISBLANK(Values!E34),"","TellusRem")</f>
        <v>TellusRem</v>
      </c>
      <c r="H35" s="27" t="str">
        <f aca="false">IF(ISBLANK(Values!E34),"",Values!$B$16)</f>
        <v>laptop-computer-replacement-parts</v>
      </c>
      <c r="I35" s="27" t="str">
        <f aca="false">IF(ISBLANK(Values!E34),"","4730574031")</f>
        <v>4730574031</v>
      </c>
      <c r="J35" s="40" t="str">
        <f aca="false">IF(ISBLANK(Values!E34),"",Values!F34 )</f>
        <v>Lenovo T470 BL - HU</v>
      </c>
      <c r="K35" s="28" t="n">
        <f aca="false">IF(ISBLANK(Values!E34),"",IF(Values!J34, Values!$B$4, Values!$B$5))</f>
        <v>64.99</v>
      </c>
      <c r="L35" s="41" t="n">
        <f aca="false">IF(ISBLANK(Values!E34),"",IF($CO35="DEFAULT", Values!$B$18, ""))</f>
        <v>5</v>
      </c>
      <c r="M35" s="28" t="str">
        <f aca="false">IF(ISBLANK(Values!E34),"",Values!$M34)</f>
        <v>https://download.lenovo.com/Images/Parts/01ER556/01ER556_A.jpg</v>
      </c>
      <c r="N35" s="28" t="str">
        <f aca="false">IF(ISBLANK(Values!$F34),"",Values!N34)</f>
        <v>https://download.lenovo.com/Images/Parts/01ER556/01ER556_B.jpg</v>
      </c>
      <c r="O35" s="28" t="str">
        <f aca="false">IF(ISBLANK(Values!$F34),"",Values!O34)</f>
        <v>https://download.lenovo.com/Images/Parts/01ER556/01ER556_details.jpg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44"/>
      <c r="V35" s="1"/>
      <c r="W35" s="32" t="str">
        <f aca="false">IF(ISBLANK(Values!E34),"","Child")</f>
        <v>Child</v>
      </c>
      <c r="X35" s="32" t="str">
        <f aca="false">IF(ISBLANK(Values!E34),"",Values!$B$13)</f>
        <v>Lenovo T470 parent</v>
      </c>
      <c r="Y35" s="40"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2" t="str">
        <f aca="false">IF(ISBLANK(Values!E34),"",IF(Values!I34,Values!$B$23,Values!$B$33))</f>
        <v>👉 ÜBERARBEITET: GELD SPAREN - Ersatz-Lenovo-Laptop-Tastatur, gleiche Qualität wie OEM-Tastaturen. TellusRem ist seit 2011 der weltweit führende Distributor von Tastaturen. Perfekte Ersatztastatur, einfach auszutauschen und zu installieren. </v>
      </c>
      <c r="AJ35" s="43" t="str">
        <f aca="false">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5" s="1" t="str">
        <f aca="false">IF(ISBLANK(Values!E34),"",Values!$B$25)</f>
        <v>♻️ ÖFFENTLICHES PRODUKT - Kaufen Sie renoviert, KAUFEN SIE GRÜN! Reduzieren Sie mehr als 80% Kohlendioxid, indem Sie unsere überholten Tastaturen kaufen, im Vergleich zu einer neuen Tastatur! </v>
      </c>
      <c r="AL35" s="1" t="str">
        <f aca="false">IF(ISBLANK(Values!E34),"",SUBSTITUTE(SUBSTITUTE(IF(Values!$J34, Values!$B$26, Values!$B$33), "{language}", Values!$H34), "{flag}", INDEX(options!$E$1:$E$20, Values!$V34)))</f>
        <v>👉 LAYOUT - 🇭🇺 Hungarisch mit Hintergrundbeleuchtung </v>
      </c>
      <c r="AM35" s="1" t="str">
        <f aca="false">SUBSTITUTE(IF(ISBLANK(Values!E34),"",Values!$B$27),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IF(ISBLANK(Values!E34),"",Values!H34)</f>
        <v>Hungarisch</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5" t="str">
        <f aca="false">IF(ISBLANK(Values!$E34), "", "not_applicable")</f>
        <v>not_applicable</v>
      </c>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6" customFormat="true" ht="55.2" hidden="false" customHeight="false" outlineLevel="0" collapsed="false">
      <c r="A36" s="27" t="str">
        <f aca="false">IF(ISBLANK(Values!E35),"",IF(Values!$B$37="EU","computercomponent","computer"))</f>
        <v>computercomponent</v>
      </c>
      <c r="B36" s="38" t="str">
        <f aca="false">IF(ISBLANK(Values!E35),"",Values!F35)</f>
        <v>Lenovo T470 BL - NL</v>
      </c>
      <c r="C36" s="32" t="str">
        <f aca="false">IF(ISBLANK(Values!E35),"","TellusRem")</f>
        <v>TellusRem</v>
      </c>
      <c r="D36" s="30" t="n">
        <f aca="false">IF(ISBLANK(Values!E35),"",Values!E35)</f>
        <v>5714401470120</v>
      </c>
      <c r="E36" s="31" t="str">
        <f aca="false">IF(ISBLANK(Values!E35),"","EAN")</f>
        <v>EAN</v>
      </c>
      <c r="F36" s="28" t="str">
        <f aca="false">IF(ISBLANK(Values!E35),"",IF(Values!J35, SUBSTITUTE(Values!$B$1, "{language}", Values!H35) &amp; " " &amp;Values!$B$3, SUBSTITUTE(Values!$B$2, "{language}", Values!$H35) &amp; " " &amp;Values!$B$3))</f>
        <v>ersatztastatur Niederländisch Hintergrundbeleuchtung für Lenovo Thinkpad T470 T480</v>
      </c>
      <c r="G36" s="39" t="str">
        <f aca="false">IF(ISBLANK(Values!E35),"","TellusRem")</f>
        <v>TellusRem</v>
      </c>
      <c r="H36" s="27" t="str">
        <f aca="false">IF(ISBLANK(Values!E35),"",Values!$B$16)</f>
        <v>laptop-computer-replacement-parts</v>
      </c>
      <c r="I36" s="27" t="str">
        <f aca="false">IF(ISBLANK(Values!E35),"","4730574031")</f>
        <v>4730574031</v>
      </c>
      <c r="J36" s="40" t="str">
        <f aca="false">IF(ISBLANK(Values!E35),"",Values!F35 )</f>
        <v>Lenovo T470 BL - NL</v>
      </c>
      <c r="K36" s="28" t="n">
        <f aca="false">IF(ISBLANK(Values!E35),"",IF(Values!J35, Values!$B$4, Values!$B$5))</f>
        <v>64.99</v>
      </c>
      <c r="L36" s="41" t="n">
        <f aca="false">IF(ISBLANK(Values!E35),"",IF($CO36="DEFAULT", Values!$B$18, ""))</f>
        <v>5</v>
      </c>
      <c r="M36" s="28" t="str">
        <f aca="false">IF(ISBLANK(Values!E35),"",Values!$M35)</f>
        <v>https://download.lenovo.com/Images/Parts/01ER601/01ER601_A.jpg</v>
      </c>
      <c r="N36" s="28" t="str">
        <f aca="false">IF(ISBLANK(Values!$F35),"",Values!N35)</f>
        <v>https://download.lenovo.com/Images/Parts/01ER601/01ER601_B.jpg</v>
      </c>
      <c r="O36" s="28" t="str">
        <f aca="false">IF(ISBLANK(Values!$F35),"",Values!O35)</f>
        <v>https://download.lenovo.com/Images/Parts/01ER601/01ER601_details.jpg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44"/>
      <c r="V36" s="1"/>
      <c r="W36" s="32" t="str">
        <f aca="false">IF(ISBLANK(Values!E35),"","Child")</f>
        <v>Child</v>
      </c>
      <c r="X36" s="32" t="str">
        <f aca="false">IF(ISBLANK(Values!E35),"",Values!$B$13)</f>
        <v>Lenovo T470 parent</v>
      </c>
      <c r="Y36" s="40"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2" t="str">
        <f aca="false">IF(ISBLANK(Values!E35),"",IF(Values!I35,Values!$B$23,Values!$B$33))</f>
        <v>👉 ÜBERARBEITET: GELD SPAREN - Ersatz-Lenovo-Laptop-Tastatur, gleiche Qualität wie OEM-Tastaturen. TellusRem ist seit 2011 der weltweit führende Distributor von Tastaturen. Perfekte Ersatztastatur, einfach auszutauschen und zu installieren. </v>
      </c>
      <c r="AJ36" s="43" t="str">
        <f aca="false">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6" s="1" t="str">
        <f aca="false">IF(ISBLANK(Values!E35),"",Values!$B$25)</f>
        <v>♻️ ÖFFENTLICHES PRODUKT - Kaufen Sie renoviert, KAUFEN SIE GRÜN! Reduzieren Sie mehr als 80% Kohlendioxid, indem Sie unsere überholten Tastaturen kaufen, im Vergleich zu einer neuen Tastatur! </v>
      </c>
      <c r="AL36" s="1" t="str">
        <f aca="false">IF(ISBLANK(Values!E35),"",SUBSTITUTE(SUBSTITUTE(IF(Values!$J35, Values!$B$26, Values!$B$33), "{language}", Values!$H35), "{flag}", INDEX(options!$E$1:$E$20, Values!$V35)))</f>
        <v>👉 LAYOUT - 🇳🇱 Niederländisch mit Hintergrundbeleuchtung </v>
      </c>
      <c r="AM36" s="1" t="str">
        <f aca="false">SUBSTITUTE(IF(ISBLANK(Values!E35),"",Values!$B$27),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IF(ISBLANK(Values!E35),"",Values!H35)</f>
        <v>Niederländisch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5" t="str">
        <f aca="false">IF(ISBLANK(Values!$E35), "", "not_applicable")</f>
        <v>not_applicable</v>
      </c>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6" customFormat="true" ht="55.2" hidden="false" customHeight="false" outlineLevel="0" collapsed="false">
      <c r="A37" s="27" t="str">
        <f aca="false">IF(ISBLANK(Values!E36),"",IF(Values!$B$37="EU","computercomponent","computer"))</f>
        <v>computercomponent</v>
      </c>
      <c r="B37" s="38" t="str">
        <f aca="false">IF(ISBLANK(Values!E36),"",Values!F36)</f>
        <v>Lenovo T470 BL - NO</v>
      </c>
      <c r="C37" s="32" t="str">
        <f aca="false">IF(ISBLANK(Values!E36),"","TellusRem")</f>
        <v>TellusRem</v>
      </c>
      <c r="D37" s="30" t="n">
        <f aca="false">IF(ISBLANK(Values!E36),"",Values!E36)</f>
        <v>5714401470137</v>
      </c>
      <c r="E37" s="31" t="str">
        <f aca="false">IF(ISBLANK(Values!E36),"","EAN")</f>
        <v>EAN</v>
      </c>
      <c r="F37" s="28" t="str">
        <f aca="false">IF(ISBLANK(Values!E36),"",IF(Values!J36, SUBSTITUTE(Values!$B$1, "{language}", Values!H36) &amp; " " &amp;Values!$B$3, SUBSTITUTE(Values!$B$2, "{language}", Values!$H36) &amp; " " &amp;Values!$B$3))</f>
        <v>ersatztastatur norwegisch Hintergrundbeleuchtung für Lenovo Thinkpad T470 T480</v>
      </c>
      <c r="G37" s="39" t="str">
        <f aca="false">IF(ISBLANK(Values!E36),"","TellusRem")</f>
        <v>TellusRem</v>
      </c>
      <c r="H37" s="27" t="str">
        <f aca="false">IF(ISBLANK(Values!E36),"",Values!$B$16)</f>
        <v>laptop-computer-replacement-parts</v>
      </c>
      <c r="I37" s="27" t="str">
        <f aca="false">IF(ISBLANK(Values!E36),"","4730574031")</f>
        <v>4730574031</v>
      </c>
      <c r="J37" s="40" t="str">
        <f aca="false">IF(ISBLANK(Values!E36),"",Values!F36 )</f>
        <v>Lenovo T470 BL - NO</v>
      </c>
      <c r="K37" s="28" t="n">
        <f aca="false">IF(ISBLANK(Values!E36),"",IF(Values!J36, Values!$B$4, Values!$B$5))</f>
        <v>64.99</v>
      </c>
      <c r="L37" s="41" t="n">
        <f aca="false">IF(ISBLANK(Values!E36),"",IF($CO37="DEFAULT", Values!$B$18, ""))</f>
        <v>5</v>
      </c>
      <c r="M37" s="28" t="str">
        <f aca="false">IF(ISBLANK(Values!E36),"",Values!$M36)</f>
        <v>https://download.lenovo.com/Images/Parts/01ER602/01ER602_A.jpg</v>
      </c>
      <c r="N37" s="28" t="str">
        <f aca="false">IF(ISBLANK(Values!$F36),"",Values!N36)</f>
        <v>https://download.lenovo.com/Images/Parts/01ER602/01ER602_B.jpg</v>
      </c>
      <c r="O37" s="28" t="str">
        <f aca="false">IF(ISBLANK(Values!$F36),"",Values!O36)</f>
        <v>https://download.lenovo.com/Images/Parts/01ER602/01ER602_details.jpg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44"/>
      <c r="V37" s="1"/>
      <c r="W37" s="32" t="str">
        <f aca="false">IF(ISBLANK(Values!E36),"","Child")</f>
        <v>Child</v>
      </c>
      <c r="X37" s="32" t="str">
        <f aca="false">IF(ISBLANK(Values!E36),"",Values!$B$13)</f>
        <v>Lenovo T470 parent</v>
      </c>
      <c r="Y37" s="40"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2" t="str">
        <f aca="false">IF(ISBLANK(Values!E36),"",IF(Values!I36,Values!$B$23,Values!$B$33))</f>
        <v>👉 ÜBERARBEITET: GELD SPAREN - Ersatz-Lenovo-Laptop-Tastatur, gleiche Qualität wie OEM-Tastaturen. TellusRem ist seit 2011 der weltweit führende Distributor von Tastaturen. Perfekte Ersatztastatur, einfach auszutauschen und zu installieren. </v>
      </c>
      <c r="AJ37" s="43" t="str">
        <f aca="false">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7" s="1" t="str">
        <f aca="false">IF(ISBLANK(Values!E36),"",Values!$B$25)</f>
        <v>♻️ ÖFFENTLICHES PRODUKT - Kaufen Sie renoviert, KAUFEN SIE GRÜN! Reduzieren Sie mehr als 80% Kohlendioxid, indem Sie unsere überholten Tastaturen kaufen, im Vergleich zu einer neuen Tastatur! </v>
      </c>
      <c r="AL37" s="1" t="str">
        <f aca="false">IF(ISBLANK(Values!E36),"",SUBSTITUTE(SUBSTITUTE(IF(Values!$J36, Values!$B$26, Values!$B$33), "{language}", Values!$H36), "{flag}", INDEX(options!$E$1:$E$20, Values!$V36)))</f>
        <v>👉 LAYOUT - 🇳🇴 norwegisch mit Hintergrundbeleuchtung </v>
      </c>
      <c r="AM37" s="1" t="str">
        <f aca="false">SUBSTITUTE(IF(ISBLANK(Values!E36),"",Values!$B$27),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IF(ISBLANK(Values!E36),"",Values!H36)</f>
        <v>norwegisch</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5" t="str">
        <f aca="false">IF(ISBLANK(Values!$E36), "", "not_applicable")</f>
        <v>not_applicable</v>
      </c>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6" customFormat="true" ht="55.2" hidden="false" customHeight="false" outlineLevel="0" collapsed="false">
      <c r="A38" s="27" t="str">
        <f aca="false">IF(ISBLANK(Values!E37),"",IF(Values!$B$37="EU","computercomponent","computer"))</f>
        <v>computercomponent</v>
      </c>
      <c r="B38" s="38" t="str">
        <f aca="false">IF(ISBLANK(Values!E37),"",Values!F37)</f>
        <v>Lenovo T470 BL - PL</v>
      </c>
      <c r="C38" s="32" t="str">
        <f aca="false">IF(ISBLANK(Values!E37),"","TellusRem")</f>
        <v>TellusRem</v>
      </c>
      <c r="D38" s="30" t="n">
        <f aca="false">IF(ISBLANK(Values!E37),"",Values!E37)</f>
        <v>5714401470144</v>
      </c>
      <c r="E38" s="31" t="str">
        <f aca="false">IF(ISBLANK(Values!E37),"","EAN")</f>
        <v>EAN</v>
      </c>
      <c r="F38" s="28" t="str">
        <f aca="false">IF(ISBLANK(Values!E37),"",IF(Values!J37, SUBSTITUTE(Values!$B$1, "{language}", Values!H37) &amp; " " &amp;Values!$B$3, SUBSTITUTE(Values!$B$2, "{language}", Values!$H37) &amp; " " &amp;Values!$B$3))</f>
        <v>ersatztastatur Polieren Hintergrundbeleuchtung für Lenovo Thinkpad T470 T480</v>
      </c>
      <c r="G38" s="39" t="str">
        <f aca="false">IF(ISBLANK(Values!E37),"","TellusRem")</f>
        <v>TellusRem</v>
      </c>
      <c r="H38" s="27" t="str">
        <f aca="false">IF(ISBLANK(Values!E37),"",Values!$B$16)</f>
        <v>laptop-computer-replacement-parts</v>
      </c>
      <c r="I38" s="27" t="str">
        <f aca="false">IF(ISBLANK(Values!E37),"","4730574031")</f>
        <v>4730574031</v>
      </c>
      <c r="J38" s="40" t="str">
        <f aca="false">IF(ISBLANK(Values!E37),"",Values!F37 )</f>
        <v>Lenovo T470 BL - PL</v>
      </c>
      <c r="K38" s="28" t="n">
        <f aca="false">IF(ISBLANK(Values!E37),"",IF(Values!J37, Values!$B$4, Values!$B$5))</f>
        <v>64.99</v>
      </c>
      <c r="L38" s="41"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44"/>
      <c r="V38" s="1"/>
      <c r="W38" s="32" t="str">
        <f aca="false">IF(ISBLANK(Values!E37),"","Child")</f>
        <v>Child</v>
      </c>
      <c r="X38" s="32" t="str">
        <f aca="false">IF(ISBLANK(Values!E37),"",Values!$B$13)</f>
        <v>Lenovo T470 parent</v>
      </c>
      <c r="Y38" s="40"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2" t="str">
        <f aca="false">IF(ISBLANK(Values!E37),"",IF(Values!I37,Values!$B$23,Values!$B$33))</f>
        <v>👉 ÜBERARBEITET: GELD SPAREN - Ersatz-Lenovo-Laptop-Tastatur, gleiche Qualität wie OEM-Tastaturen. TellusRem ist seit 2011 der weltweit führende Distributor von Tastaturen. Perfekte Ersatztastatur, einfach auszutauschen und zu installieren. </v>
      </c>
      <c r="AJ38" s="43" t="str">
        <f aca="false">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8" s="1" t="str">
        <f aca="false">IF(ISBLANK(Values!E37),"",Values!$B$25)</f>
        <v>♻️ ÖFFENTLICHES PRODUKT - Kaufen Sie renoviert, KAUFEN SIE GRÜN! Reduzieren Sie mehr als 80% Kohlendioxid, indem Sie unsere überholten Tastaturen kaufen, im Vergleich zu einer neuen Tastatur! </v>
      </c>
      <c r="AL38" s="1" t="str">
        <f aca="false">IF(ISBLANK(Values!E37),"",SUBSTITUTE(SUBSTITUTE(IF(Values!$J37, Values!$B$26, Values!$B$33), "{language}", Values!$H37), "{flag}", INDEX(options!$E$1:$E$20, Values!$V37)))</f>
        <v>👉 LAYOUT - 🇵🇱 Polieren mit Hintergrundbeleuchtung </v>
      </c>
      <c r="AM38" s="1" t="str">
        <f aca="false">SUBSTITUTE(IF(ISBLANK(Values!E37),"",Values!$B$27),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IF(ISBLANK(Values!E37),"",Values!H37)</f>
        <v>Polieren</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5" t="str">
        <f aca="false">IF(ISBLANK(Values!$E37), "", "not_applicable")</f>
        <v>not_applicable</v>
      </c>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6" customFormat="true" ht="55.2" hidden="false" customHeight="false" outlineLevel="0" collapsed="false">
      <c r="A39" s="27" t="str">
        <f aca="false">IF(ISBLANK(Values!E38),"",IF(Values!$B$37="EU","computercomponent","computer"))</f>
        <v>computercomponent</v>
      </c>
      <c r="B39" s="38" t="str">
        <f aca="false">IF(ISBLANK(Values!E38),"",Values!F38)</f>
        <v>Lenovo T470 BL - PT</v>
      </c>
      <c r="C39" s="32" t="str">
        <f aca="false">IF(ISBLANK(Values!E38),"","TellusRem")</f>
        <v>TellusRem</v>
      </c>
      <c r="D39" s="30" t="n">
        <f aca="false">IF(ISBLANK(Values!E38),"",Values!E38)</f>
        <v>5714401470151</v>
      </c>
      <c r="E39" s="31" t="str">
        <f aca="false">IF(ISBLANK(Values!E38),"","EAN")</f>
        <v>EAN</v>
      </c>
      <c r="F39" s="28" t="str">
        <f aca="false">IF(ISBLANK(Values!E38),"",IF(Values!J38, SUBSTITUTE(Values!$B$1, "{language}", Values!H38) &amp; " " &amp;Values!$B$3, SUBSTITUTE(Values!$B$2, "{language}", Values!$H38) &amp; " " &amp;Values!$B$3))</f>
        <v>ersatztastatur Portugiesisch Hintergrundbeleuchtung für Lenovo Thinkpad T470 T480</v>
      </c>
      <c r="G39" s="39" t="str">
        <f aca="false">IF(ISBLANK(Values!E38),"","TellusRem")</f>
        <v>TellusRem</v>
      </c>
      <c r="H39" s="27" t="str">
        <f aca="false">IF(ISBLANK(Values!E38),"",Values!$B$16)</f>
        <v>laptop-computer-replacement-parts</v>
      </c>
      <c r="I39" s="27" t="str">
        <f aca="false">IF(ISBLANK(Values!E38),"","4730574031")</f>
        <v>4730574031</v>
      </c>
      <c r="J39" s="40" t="str">
        <f aca="false">IF(ISBLANK(Values!E38),"",Values!F38 )</f>
        <v>Lenovo T470 BL - PT</v>
      </c>
      <c r="K39" s="28" t="n">
        <f aca="false">IF(ISBLANK(Values!E38),"",IF(Values!J38, Values!$B$4, Values!$B$5))</f>
        <v>64.99</v>
      </c>
      <c r="L39" s="41" t="n">
        <f aca="false">IF(ISBLANK(Values!E38),"",IF($CO39="DEFAULT", Values!$B$18, ""))</f>
        <v>5</v>
      </c>
      <c r="M39" s="28" t="str">
        <f aca="false">IF(ISBLANK(Values!E38),"",Values!$M38)</f>
        <v>https://download.lenovo.com/Images/Parts/01ER563/01ER563_A.jpg</v>
      </c>
      <c r="N39" s="28" t="str">
        <f aca="false">IF(ISBLANK(Values!$F38),"",Values!N38)</f>
        <v>https://download.lenovo.com/Images/Parts/01ER563/01ER563_B.jpg</v>
      </c>
      <c r="O39" s="28" t="str">
        <f aca="false">IF(ISBLANK(Values!$F38),"",Values!O38)</f>
        <v>https://download.lenovo.com/Images/Parts/01ER563/01ER563_details.jpg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44"/>
      <c r="V39" s="1"/>
      <c r="W39" s="32" t="str">
        <f aca="false">IF(ISBLANK(Values!E38),"","Child")</f>
        <v>Child</v>
      </c>
      <c r="X39" s="32" t="str">
        <f aca="false">IF(ISBLANK(Values!E38),"",Values!$B$13)</f>
        <v>Lenovo T470 parent</v>
      </c>
      <c r="Y39" s="40"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2" t="str">
        <f aca="false">IF(ISBLANK(Values!E38),"",IF(Values!I38,Values!$B$23,Values!$B$33))</f>
        <v>👉 ÜBERARBEITET: GELD SPAREN - Ersatz-Lenovo-Laptop-Tastatur, gleiche Qualität wie OEM-Tastaturen. TellusRem ist seit 2011 der weltweit führende Distributor von Tastaturen. Perfekte Ersatztastatur, einfach auszutauschen und zu installieren. </v>
      </c>
      <c r="AJ39" s="43" t="str">
        <f aca="false">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9" s="1" t="str">
        <f aca="false">IF(ISBLANK(Values!E38),"",Values!$B$25)</f>
        <v>♻️ ÖFFENTLICHES PRODUKT - Kaufen Sie renoviert, KAUFEN SIE GRÜN! Reduzieren Sie mehr als 80% Kohlendioxid, indem Sie unsere überholten Tastaturen kaufen, im Vergleich zu einer neuen Tastatur! </v>
      </c>
      <c r="AL39" s="1" t="str">
        <f aca="false">IF(ISBLANK(Values!E38),"",SUBSTITUTE(SUBSTITUTE(IF(Values!$J38, Values!$B$26, Values!$B$33), "{language}", Values!$H38), "{flag}", INDEX(options!$E$1:$E$20, Values!$V38)))</f>
        <v>👉 LAYOUT - 🇵🇹 Portugiesisch mit Hintergrundbeleuchtung </v>
      </c>
      <c r="AM39" s="1" t="str">
        <f aca="false">SUBSTITUTE(IF(ISBLANK(Values!E38),"",Values!$B$27), "{model}", Values!$B$3)</f>
        <v>👉 KOMPATIBEL MIT - Lenovo T470 T480.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IF(ISBLANK(Values!E38),"",Values!H38)</f>
        <v>Portugiesisch</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5" t="str">
        <f aca="false">IF(ISBLANK(Values!$E38), "", "not_applicable")</f>
        <v>not_applicable</v>
      </c>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6" customFormat="true" ht="55.2" hidden="false" customHeight="false" outlineLevel="0" collapsed="false">
      <c r="A40" s="27" t="str">
        <f aca="false">IF(ISBLANK(Values!E39),"",IF(Values!$B$37="EU","computercomponent","computer"))</f>
        <v>computercomponent</v>
      </c>
      <c r="B40" s="38" t="str">
        <f aca="false">IF(ISBLANK(Values!E39),"",Values!F39)</f>
        <v>Lenovo T470 BL - SE/FI</v>
      </c>
      <c r="C40" s="32" t="str">
        <f aca="false">IF(ISBLANK(Values!E39),"","TellusRem")</f>
        <v>TellusRem</v>
      </c>
      <c r="D40" s="30" t="n">
        <f aca="false">IF(ISBLANK(Values!E39),"",Values!E39)</f>
        <v>5714401470168</v>
      </c>
      <c r="E40" s="31" t="str">
        <f aca="false">IF(ISBLANK(Values!E39),"","EAN")</f>
        <v>EAN</v>
      </c>
      <c r="F40" s="28" t="str">
        <f aca="false">IF(ISBLANK(Values!E39),"",IF(Values!J39, SUBSTITUTE(Values!$B$1, "{language}", Values!H39) &amp; " " &amp;Values!$B$3, SUBSTITUTE(Values!$B$2, "{language}", Values!$H39) &amp; " " &amp;Values!$B$3))</f>
        <v>ersatztastatur Schwedisch -  finnisch Hintergrundbeleuchtung für Lenovo Thinkpad T470 T480</v>
      </c>
      <c r="G40" s="39" t="str">
        <f aca="false">IF(ISBLANK(Values!E39),"","TellusRem")</f>
        <v>TellusRem</v>
      </c>
      <c r="H40" s="27" t="str">
        <f aca="false">IF(ISBLANK(Values!E39),"",Values!$B$16)</f>
        <v>laptop-computer-replacement-parts</v>
      </c>
      <c r="I40" s="27" t="str">
        <f aca="false">IF(ISBLANK(Values!E39),"","4730574031")</f>
        <v>4730574031</v>
      </c>
      <c r="J40" s="40" t="str">
        <f aca="false">IF(ISBLANK(Values!E39),"",Values!F39 )</f>
        <v>Lenovo T470 BL - SE/FI</v>
      </c>
      <c r="K40" s="28" t="n">
        <f aca="false">IF(ISBLANK(Values!E39),"",IF(Values!J39, Values!$B$4, Values!$B$5))</f>
        <v>64.99</v>
      </c>
      <c r="L40" s="41" t="n">
        <f aca="false">IF(ISBLANK(Values!E39),"",IF($CO40="DEFAULT", Values!$B$18, ""))</f>
        <v>5</v>
      </c>
      <c r="M40" s="28" t="str">
        <f aca="false">IF(ISBLANK(Values!E39),"",Values!$M39)</f>
        <v>https://download.lenovo.com/Images/Parts/01ER567/01ER567_A.jpg</v>
      </c>
      <c r="N40" s="28" t="str">
        <f aca="false">IF(ISBLANK(Values!$F39),"",Values!N39)</f>
        <v>https://download.lenovo.com/Images/Parts/01ER567/01ER567_B.jpg</v>
      </c>
      <c r="O40" s="28" t="str">
        <f aca="false">IF(ISBLANK(Values!$F39),"",Values!O39)</f>
        <v>https://download.lenovo.com/Images/Parts/01ER567/01ER567_details.jpg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44"/>
      <c r="V40" s="1"/>
      <c r="W40" s="32" t="str">
        <f aca="false">IF(ISBLANK(Values!E39),"","Child")</f>
        <v>Child</v>
      </c>
      <c r="X40" s="32" t="str">
        <f aca="false">IF(ISBLANK(Values!E39),"",Values!$B$13)</f>
        <v>Lenovo T470 parent</v>
      </c>
      <c r="Y40" s="40"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2" t="str">
        <f aca="false">IF(ISBLANK(Values!E39),"",IF(Values!I39,Values!$B$23,Values!$B$33))</f>
        <v>👉 ÜBERARBEITET: GELD SPAREN - Ersatz-Lenovo-Laptop-Tastatur, gleiche Qualität wie OEM-Tastaturen. TellusRem ist seit 2011 der weltweit führende Distributor von Tastaturen. Perfekte Ersatztastatur, einfach auszutauschen und zu installieren. </v>
      </c>
      <c r="AJ40" s="43" t="str">
        <f aca="false">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0" s="1" t="str">
        <f aca="false">IF(ISBLANK(Values!E39),"",Values!$B$25)</f>
        <v>♻️ ÖFFENTLICHES PRODUKT - Kaufen Sie renoviert, KAUFEN SIE GRÜN! Reduzieren Sie mehr als 80% Kohlendioxid, indem Sie unsere überholten Tastaturen kaufen, im Vergleich zu einer neuen Tastatur! </v>
      </c>
      <c r="AL40" s="1" t="str">
        <f aca="false">IF(ISBLANK(Values!E39),"",SUBSTITUTE(SUBSTITUTE(IF(Values!$J39, Values!$B$26, Values!$B$33), "{language}", Values!$H39), "{flag}", INDEX(options!$E$1:$E$20, Values!$V39)))</f>
        <v>👉 LAYOUT - 🇸🇪 🇫🇮 Schwedisch -  finnisch mit Hintergrundbeleuchtung </v>
      </c>
      <c r="AM40" s="1" t="str">
        <f aca="false">SUBSTITUTE(IF(ISBLANK(Values!E39),"",Values!$B$27), "{model}", Values!$B$3)</f>
        <v>👉 KOMPATIBEL MIT - Lenovo T470 T480.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IF(ISBLANK(Values!E39),"",Values!H39)</f>
        <v>Schwedisch -  finnisch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5" t="str">
        <f aca="false">IF(ISBLANK(Values!$E39), "", "not_applicable")</f>
        <v>not_applicable</v>
      </c>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6" customFormat="true" ht="55.2" hidden="false" customHeight="false" outlineLevel="0" collapsed="false">
      <c r="A41" s="27" t="str">
        <f aca="false">IF(ISBLANK(Values!E40),"",IF(Values!$B$37="EU","computercomponent","computer"))</f>
        <v>computercomponent</v>
      </c>
      <c r="B41" s="38" t="str">
        <f aca="false">IF(ISBLANK(Values!E40),"",Values!F40)</f>
        <v>Lenovo T470 BL - CH</v>
      </c>
      <c r="C41" s="32" t="str">
        <f aca="false">IF(ISBLANK(Values!E40),"","TellusRem")</f>
        <v>TellusRem</v>
      </c>
      <c r="D41" s="30" t="n">
        <f aca="false">IF(ISBLANK(Values!E40),"",Values!E40)</f>
        <v>5714401470175</v>
      </c>
      <c r="E41" s="31" t="str">
        <f aca="false">IF(ISBLANK(Values!E40),"","EAN")</f>
        <v>EAN</v>
      </c>
      <c r="F41" s="28" t="str">
        <f aca="false">IF(ISBLANK(Values!E40),"",IF(Values!J40, SUBSTITUTE(Values!$B$1, "{language}", Values!H40) &amp; " " &amp;Values!$B$3, SUBSTITUTE(Values!$B$2, "{language}", Values!$H40) &amp; " " &amp;Values!$B$3))</f>
        <v>ersatztastatur Schweizerisch Hintergrundbeleuchtung für Lenovo Thinkpad T470 T480</v>
      </c>
      <c r="G41" s="39" t="str">
        <f aca="false">IF(ISBLANK(Values!E40),"","TellusRem")</f>
        <v>TellusRem</v>
      </c>
      <c r="H41" s="27" t="str">
        <f aca="false">IF(ISBLANK(Values!E40),"",Values!$B$16)</f>
        <v>laptop-computer-replacement-parts</v>
      </c>
      <c r="I41" s="27" t="str">
        <f aca="false">IF(ISBLANK(Values!E40),"","4730574031")</f>
        <v>4730574031</v>
      </c>
      <c r="J41" s="40" t="str">
        <f aca="false">IF(ISBLANK(Values!E40),"",Values!F40 )</f>
        <v>Lenovo T470 BL - CH</v>
      </c>
      <c r="K41" s="28" t="n">
        <f aca="false">IF(ISBLANK(Values!E40),"",IF(Values!J40, Values!$B$4, Values!$B$5))</f>
        <v>64.99</v>
      </c>
      <c r="L41" s="41" t="n">
        <f aca="false">IF(ISBLANK(Values!E40),"",IF($CO41="DEFAULT", Values!$B$18, ""))</f>
        <v>5</v>
      </c>
      <c r="M41" s="28" t="str">
        <f aca="false">IF(ISBLANK(Values!E40),"",Values!$M40)</f>
        <v>https://download.lenovo.com/Images/Parts/01ER568/01ER568_A.jpg</v>
      </c>
      <c r="N41" s="28" t="str">
        <f aca="false">IF(ISBLANK(Values!$F40),"",Values!N40)</f>
        <v>https://download.lenovo.com/Images/Parts/01ER568/01ER568_B.jpg</v>
      </c>
      <c r="O41" s="28" t="str">
        <f aca="false">IF(ISBLANK(Values!$F40),"",Values!O40)</f>
        <v>https://download.lenovo.com/Images/Parts/01ER568/01ER568_details.jpg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44"/>
      <c r="V41" s="1"/>
      <c r="W41" s="32" t="str">
        <f aca="false">IF(ISBLANK(Values!E40),"","Child")</f>
        <v>Child</v>
      </c>
      <c r="X41" s="32" t="str">
        <f aca="false">IF(ISBLANK(Values!E40),"",Values!$B$13)</f>
        <v>Lenovo T470 parent</v>
      </c>
      <c r="Y41" s="40"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2" t="str">
        <f aca="false">IF(ISBLANK(Values!E40),"",IF(Values!I40,Values!$B$23,Values!$B$33))</f>
        <v>👉 ÜBERARBEITET: GELD SPAREN - Ersatz-Lenovo-Laptop-Tastatur, gleiche Qualität wie OEM-Tastaturen. TellusRem ist seit 2011 der weltweit führende Distributor von Tastaturen. Perfekte Ersatztastatur, einfach auszutauschen und zu installieren. </v>
      </c>
      <c r="AJ41" s="43" t="str">
        <f aca="false">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1" s="1" t="str">
        <f aca="false">IF(ISBLANK(Values!E40),"",Values!$B$25)</f>
        <v>♻️ ÖFFENTLICHES PRODUKT - Kaufen Sie renoviert, KAUFEN SIE GRÜN! Reduzieren Sie mehr als 80% Kohlendioxid, indem Sie unsere überholten Tastaturen kaufen, im Vergleich zu einer neuen Tastatur! </v>
      </c>
      <c r="AL41" s="1" t="str">
        <f aca="false">IF(ISBLANK(Values!E40),"",SUBSTITUTE(SUBSTITUTE(IF(Values!$J40, Values!$B$26, Values!$B$33), "{language}", Values!$H40), "{flag}", INDEX(options!$E$1:$E$20, Values!$V40)))</f>
        <v>👉 LAYOUT - 🇨🇭 Schweizerisch mit Hintergrundbeleuchtung </v>
      </c>
      <c r="AM41" s="1" t="str">
        <f aca="false">SUBSTITUTE(IF(ISBLANK(Values!E40),"",Values!$B$27), "{model}", Values!$B$3)</f>
        <v>👉 KOMPATIBEL MIT - Lenovo T470 T480.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IF(ISBLANK(Values!E40),"",Values!H40)</f>
        <v>Schweizerisch</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5" t="str">
        <f aca="false">IF(ISBLANK(Values!$E40), "", "not_applicable")</f>
        <v>not_applicable</v>
      </c>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T470 BL - US INT</v>
      </c>
      <c r="C42" s="32" t="str">
        <f aca="false">IF(ISBLANK(Values!E41),"","TellusRem")</f>
        <v>TellusRem</v>
      </c>
      <c r="D42" s="30" t="n">
        <f aca="false">IF(ISBLANK(Values!E41),"",Values!E41)</f>
        <v>5714401470182</v>
      </c>
      <c r="E42" s="31" t="str">
        <f aca="false">IF(ISBLANK(Values!E41),"","EAN")</f>
        <v>EAN</v>
      </c>
      <c r="F42" s="28" t="str">
        <f aca="false">IF(ISBLANK(Values!E41),"",IF(Values!J41, SUBSTITUTE(Values!$B$1, "{language}", Values!H41) &amp; " " &amp;Values!$B$3, SUBSTITUTE(Values!$B$2, "{language}", Values!$H41) &amp; " " &amp;Values!$B$3))</f>
        <v>ersatztastatur US International Hintergrundbeleuchtung für Lenovo Thinkpad T470 T480</v>
      </c>
      <c r="G42" s="39" t="str">
        <f aca="false">IF(ISBLANK(Values!E41),"","TellusRem")</f>
        <v>TellusRem</v>
      </c>
      <c r="H42" s="27" t="str">
        <f aca="false">IF(ISBLANK(Values!E41),"",Values!$B$16)</f>
        <v>laptop-computer-replacement-parts</v>
      </c>
      <c r="I42" s="27" t="str">
        <f aca="false">IF(ISBLANK(Values!E41),"","4730574031")</f>
        <v>4730574031</v>
      </c>
      <c r="J42" s="40" t="str">
        <f aca="false">IF(ISBLANK(Values!E41),"",Values!F41 )</f>
        <v>Lenovo T470 BL - US INT</v>
      </c>
      <c r="K42" s="28" t="n">
        <f aca="false">IF(ISBLANK(Values!E41),"",IF(Values!J41, Values!$B$4, Values!$B$5))</f>
        <v>64.99</v>
      </c>
      <c r="L42" s="41" t="n">
        <f aca="false">IF(ISBLANK(Values!E41),"",IF($CO42="DEFAULT", Values!$B$18, ""))</f>
        <v>5</v>
      </c>
      <c r="M42" s="28" t="str">
        <f aca="false">IF(ISBLANK(Values!E41),"",Values!$M41)</f>
        <v>https://raw.githubusercontent.com/PatrickVibild/TellusAmazonPictures/master/pictures/Lenovo/T470/BL/USI/1.jpg</v>
      </c>
      <c r="N42" s="28" t="str">
        <f aca="false">IF(ISBLANK(Values!$F41),"",Values!N41)</f>
        <v>https://raw.githubusercontent.com/PatrickVibild/TellusAmazonPictures/master/pictures/Lenovo/T470/BL/USI/2.jpg</v>
      </c>
      <c r="O42" s="28" t="str">
        <f aca="false">IF(ISBLANK(Values!$F41),"",Values!O41)</f>
        <v>https://raw.githubusercontent.com/PatrickVibild/TellusAmazonPictures/master/pictures/Lenovo/T470/BL/USI/3.jpg</v>
      </c>
      <c r="P42" s="28" t="str">
        <f aca="false">IF(ISBLANK(Values!$F41),"",Values!P41)</f>
        <v>https://raw.githubusercontent.com/PatrickVibild/TellusAmazonPictures/master/pictures/Lenovo/T470/BL/USI/4.jpg</v>
      </c>
      <c r="Q42" s="28" t="str">
        <f aca="false">IF(ISBLANK(Values!$F41),"",Values!Q41)</f>
        <v>https://raw.githubusercontent.com/PatrickVibild/TellusAmazonPictures/master/pictures/Lenovo/T470/BL/USI/5.jpg</v>
      </c>
      <c r="R42" s="28" t="str">
        <f aca="false">IF(ISBLANK(Values!$F41),"",Values!R41)</f>
        <v>https://raw.githubusercontent.com/PatrickVibild/TellusAmazonPictures/master/pictures/Lenovo/T470/BL/USI/6.jpg</v>
      </c>
      <c r="S42" s="28" t="str">
        <f aca="false">IF(ISBLANK(Values!$F41),"",Values!S41)</f>
        <v>https://raw.githubusercontent.com/PatrickVibild/TellusAmazonPictures/master/pictures/Lenovo/T470/BL/USI/7.jpg</v>
      </c>
      <c r="T42" s="28" t="str">
        <f aca="false">IF(ISBLANK(Values!$F41),"",Values!T41)</f>
        <v>https://raw.githubusercontent.com/PatrickVibild/TellusAmazonPictures/master/pictures/Lenovo/T470/BL/USI/8.jpg</v>
      </c>
      <c r="U42" s="44"/>
      <c r="W42" s="32" t="str">
        <f aca="false">IF(ISBLANK(Values!E41),"","Child")</f>
        <v>Child</v>
      </c>
      <c r="X42" s="32" t="str">
        <f aca="false">IF(ISBLANK(Values!E41),"",Values!$B$13)</f>
        <v>Lenovo T470 parent</v>
      </c>
      <c r="Y42" s="40"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2" t="str">
        <f aca="false">IF(ISBLANK(Values!E41),"",IF(Values!I41,Values!$B$23,Values!$B$33))</f>
        <v>👉 ÜBERARBEITET: GELD SPAREN - Ersatz-Lenovo-Laptop-Tastatur, gleiche Qualität wie OEM-Tastaturen. TellusRem ist seit 2011 der weltweit führende Distributor von Tastaturen. Perfekte Ersatztastatur, einfach auszutauschen und zu installieren. </v>
      </c>
      <c r="AJ42" s="43" t="str">
        <f aca="false">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2" s="1" t="str">
        <f aca="false">IF(ISBLANK(Values!E41),"",Values!$B$25)</f>
        <v>♻️ ÖFFENTLICHES PRODUKT - Kaufen Sie renoviert, KAUFEN SIE GRÜN! Reduzieren Sie mehr als 80% Kohlendioxid, indem Sie unsere überholten Tastaturen kaufen, im Vergleich zu einer neuen Tastatur! </v>
      </c>
      <c r="AL42" s="1" t="str">
        <f aca="false">IF(ISBLANK(Values!E41),"",SUBSTITUTE(SUBSTITUTE(IF(Values!$J41, Values!$B$26, Values!$B$33), "{language}", Values!$H41), "{flag}", INDEX(options!$E$1:$E$20, Values!$V41)))</f>
        <v>👉 LAYOUT - 🇺🇸 with € symbol US International mit Hintergrundbeleuchtung </v>
      </c>
      <c r="AM42" s="1" t="str">
        <f aca="false">SUBSTITUTE(IF(ISBLANK(Values!E41),"",Values!$B$27), "{model}", Values!$B$3)</f>
        <v>👉 KOMPATIBEL MIT - Lenovo T470 T480. Bitte überprüfen Sie das Bild und die Beschreibung sorgfältig, bevor Sie eine Tastatur kaufen. Dies stellt sicher, dass Sie die richtige Laptop-Tastatur für Ihren Computer erhalten. Super einfache Installation.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45" t="str">
        <f aca="false">IF(ISBLANK(Values!$E41), "", "not_applicable")</f>
        <v>not_applicable</v>
      </c>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T470 BL - RUS</v>
      </c>
      <c r="C43" s="32" t="str">
        <f aca="false">IF(ISBLANK(Values!E42),"","TellusRem")</f>
        <v>TellusRem</v>
      </c>
      <c r="D43" s="30" t="n">
        <f aca="false">IF(ISBLANK(Values!E42),"",Values!E42)</f>
        <v>5714401470199</v>
      </c>
      <c r="E43" s="31" t="str">
        <f aca="false">IF(ISBLANK(Values!E42),"","EAN")</f>
        <v>EAN</v>
      </c>
      <c r="F43" s="28" t="str">
        <f aca="false">IF(ISBLANK(Values!E42),"",IF(Values!J42, SUBSTITUTE(Values!$B$1, "{language}", Values!H42) &amp; " " &amp;Values!$B$3, SUBSTITUTE(Values!$B$2, "{language}", Values!$H42) &amp; " " &amp;Values!$B$3))</f>
        <v>ersatztastatur Russisch Hintergrundbeleuchtung für Lenovo Thinkpad T470 T480</v>
      </c>
      <c r="G43" s="39" t="str">
        <f aca="false">IF(ISBLANK(Values!E42),"","TellusRem")</f>
        <v>TellusRem</v>
      </c>
      <c r="H43" s="27" t="str">
        <f aca="false">IF(ISBLANK(Values!E42),"",Values!$B$16)</f>
        <v>laptop-computer-replacement-parts</v>
      </c>
      <c r="I43" s="27" t="str">
        <f aca="false">IF(ISBLANK(Values!E42),"","4730574031")</f>
        <v>4730574031</v>
      </c>
      <c r="J43" s="40" t="str">
        <f aca="false">IF(ISBLANK(Values!E42),"",Values!F42 )</f>
        <v>Lenovo T470 BL - RUS</v>
      </c>
      <c r="K43" s="28" t="n">
        <f aca="false">IF(ISBLANK(Values!E42),"",IF(Values!J42, Values!$B$4, Values!$B$5))</f>
        <v>64.99</v>
      </c>
      <c r="L43" s="41" t="n">
        <f aca="false">IF(ISBLANK(Values!E42),"",IF($CO43="DEFAULT", Values!$B$18, ""))</f>
        <v>5</v>
      </c>
      <c r="M43" s="28" t="str">
        <f aca="false">IF(ISBLANK(Values!E42),"",Values!$M42)</f>
        <v>https://download.lenovo.com/Images/Parts/01ER605/01ER605_A.jpg</v>
      </c>
      <c r="N43" s="28" t="str">
        <f aca="false">IF(ISBLANK(Values!$F42),"",Values!N42)</f>
        <v>https://download.lenovo.com/Images/Parts/01ER605/01ER605_B.jpg</v>
      </c>
      <c r="O43" s="28" t="str">
        <f aca="false">IF(ISBLANK(Values!$F42),"",Values!O42)</f>
        <v>https://download.lenovo.com/Images/Parts/01ER605/01ER605_details.jpg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44"/>
      <c r="W43" s="32" t="str">
        <f aca="false">IF(ISBLANK(Values!E42),"","Child")</f>
        <v>Child</v>
      </c>
      <c r="X43" s="32" t="str">
        <f aca="false">IF(ISBLANK(Values!E42),"",Values!$B$13)</f>
        <v>Lenovo T470 parent</v>
      </c>
      <c r="Y43" s="40"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2" t="str">
        <f aca="false">IF(ISBLANK(Values!E42),"",IF(Values!I42,Values!$B$23,Values!$B$33))</f>
        <v>👉 ÜBERARBEITET: GELD SPAREN - Ersatz-Lenovo-Laptop-Tastatur, gleiche Qualität wie OEM-Tastaturen. TellusRem ist seit 2011 der weltweit führende Distributor von Tastaturen. Perfekte Ersatztastatur, einfach auszutauschen und zu installieren. </v>
      </c>
      <c r="AJ43" s="43" t="str">
        <f aca="false">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3" s="1" t="str">
        <f aca="false">IF(ISBLANK(Values!E42),"",Values!$B$25)</f>
        <v>♻️ ÖFFENTLICHES PRODUKT - Kaufen Sie renoviert, KAUFEN SIE GRÜN! Reduzieren Sie mehr als 80% Kohlendioxid, indem Sie unsere überholten Tastaturen kaufen, im Vergleich zu einer neuen Tastatur! </v>
      </c>
      <c r="AL43" s="1" t="str">
        <f aca="false">IF(ISBLANK(Values!E42),"",SUBSTITUTE(SUBSTITUTE(IF(Values!$J42, Values!$B$26, Values!$B$33), "{language}", Values!$H42), "{flag}", INDEX(options!$E$1:$E$20, Values!$V42)))</f>
        <v>👉 LAYOUT - 🇷🇺 Russisch mit Hintergrundbeleuchtung </v>
      </c>
      <c r="AM43" s="1" t="str">
        <f aca="false">SUBSTITUTE(IF(ISBLANK(Values!E42),"",Values!$B$27), "{model}", Values!$B$3)</f>
        <v>👉 KOMPATIBEL MIT - Lenovo T470 T480. Bitte überprüfen Sie das Bild und die Beschreibung sorgfältig, bevor Sie eine Tastatur kaufen. Dies stellt sicher, dass Sie die richtige Laptop-Tastatur für Ihren Computer erhalten. Super einfache Installation. </v>
      </c>
      <c r="AT43" s="28" t="str">
        <f aca="false">IF(ISBLANK(Values!E42),"",Values!H42)</f>
        <v>Russisch</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45" t="str">
        <f aca="false">IF(ISBLANK(Values!$E42), "", "not_applicable")</f>
        <v>not_applicable</v>
      </c>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T470 BL - US</v>
      </c>
      <c r="C44" s="32" t="str">
        <f aca="false">IF(ISBLANK(Values!E43),"","TellusRem")</f>
        <v>TellusRem</v>
      </c>
      <c r="D44" s="30" t="n">
        <f aca="false">IF(ISBLANK(Values!E43),"",Values!E43)</f>
        <v>5714401470205</v>
      </c>
      <c r="E44" s="31" t="str">
        <f aca="false">IF(ISBLANK(Values!E43),"","EAN")</f>
        <v>EAN</v>
      </c>
      <c r="F44" s="28" t="str">
        <f aca="false">IF(ISBLANK(Values!E43),"",IF(Values!J43, SUBSTITUTE(Values!$B$1, "{language}", Values!H43) &amp; " " &amp;Values!$B$3, SUBSTITUTE(Values!$B$2, "{language}", Values!$H43) &amp; " " &amp;Values!$B$3))</f>
        <v>ersatztastatur US  Hintergrundbeleuchtung für Lenovo Thinkpad T470 T480</v>
      </c>
      <c r="G44" s="39" t="str">
        <f aca="false">IF(ISBLANK(Values!E43),"","TellusRem")</f>
        <v>TellusRem</v>
      </c>
      <c r="H44" s="27" t="str">
        <f aca="false">IF(ISBLANK(Values!E43),"",Values!$B$16)</f>
        <v>laptop-computer-replacement-parts</v>
      </c>
      <c r="I44" s="27" t="str">
        <f aca="false">IF(ISBLANK(Values!E43),"","4730574031")</f>
        <v>4730574031</v>
      </c>
      <c r="J44" s="40" t="str">
        <f aca="false">IF(ISBLANK(Values!E43),"",Values!F43 )</f>
        <v>Lenovo T470 BL - US</v>
      </c>
      <c r="K44" s="28" t="n">
        <f aca="false">IF(ISBLANK(Values!E43),"",IF(Values!J43, Values!$B$4, Values!$B$5))</f>
        <v>64.99</v>
      </c>
      <c r="L44" s="41" t="n">
        <f aca="false">IF(ISBLANK(Values!E43),"",IF($CO44="DEFAULT", Values!$B$18, ""))</f>
        <v>5</v>
      </c>
      <c r="M44" s="28" t="str">
        <f aca="false">IF(ISBLANK(Values!E43),"",Values!$M43)</f>
        <v>https://raw.githubusercontent.com/PatrickVibild/TellusAmazonPictures/master/pictures/Lenovo/T470/BL/US/1.jpg</v>
      </c>
      <c r="N44" s="28" t="str">
        <f aca="false">IF(ISBLANK(Values!$F43),"",Values!N43)</f>
        <v>https://raw.githubusercontent.com/PatrickVibild/TellusAmazonPictures/master/pictures/Lenovo/T470/BL/US/2.jpg</v>
      </c>
      <c r="O44" s="28" t="str">
        <f aca="false">IF(ISBLANK(Values!$F43),"",Values!O43)</f>
        <v>https://raw.githubusercontent.com/PatrickVibild/TellusAmazonPictures/master/pictures/Lenovo/T470/BL/US/3.jpg</v>
      </c>
      <c r="P44" s="28" t="str">
        <f aca="false">IF(ISBLANK(Values!$F43),"",Values!P43)</f>
        <v>https://raw.githubusercontent.com/PatrickVibild/TellusAmazonPictures/master/pictures/Lenovo/T470/BL/US/4.jpg</v>
      </c>
      <c r="Q44" s="28" t="str">
        <f aca="false">IF(ISBLANK(Values!$F43),"",Values!Q43)</f>
        <v>https://raw.githubusercontent.com/PatrickVibild/TellusAmazonPictures/master/pictures/Lenovo/T470/BL/US/5.jpg</v>
      </c>
      <c r="R44" s="28" t="str">
        <f aca="false">IF(ISBLANK(Values!$F43),"",Values!R43)</f>
        <v>https://raw.githubusercontent.com/PatrickVibild/TellusAmazonPictures/master/pictures/Lenovo/T470/BL/US/6.jpg</v>
      </c>
      <c r="S44" s="28" t="str">
        <f aca="false">IF(ISBLANK(Values!$F43),"",Values!S43)</f>
        <v>https://raw.githubusercontent.com/PatrickVibild/TellusAmazonPictures/master/pictures/Lenovo/T470/BL/US/7.jpg</v>
      </c>
      <c r="T44" s="28" t="str">
        <f aca="false">IF(ISBLANK(Values!$F43),"",Values!T43)</f>
        <v>https://raw.githubusercontent.com/PatrickVibild/TellusAmazonPictures/master/pictures/Lenovo/T470/BL/US/8.jpg</v>
      </c>
      <c r="U44" s="44"/>
      <c r="W44" s="32" t="str">
        <f aca="false">IF(ISBLANK(Values!E43),"","Child")</f>
        <v>Child</v>
      </c>
      <c r="X44" s="32" t="str">
        <f aca="false">IF(ISBLANK(Values!E43),"",Values!$B$13)</f>
        <v>Lenovo T470 parent</v>
      </c>
      <c r="Y44" s="40"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2" t="str">
        <f aca="false">IF(ISBLANK(Values!E43),"",IF(Values!I43,Values!$B$23,Values!$B$33))</f>
        <v>👉 ÜBERARBEITET: GELD SPAREN - Ersatz-Lenovo-Laptop-Tastatur, gleiche Qualität wie OEM-Tastaturen. TellusRem ist seit 2011 der weltweit führende Distributor von Tastaturen. Perfekte Ersatztastatur, einfach auszutauschen und zu installieren. </v>
      </c>
      <c r="AJ44" s="43" t="str">
        <f aca="false">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4" s="1" t="str">
        <f aca="false">IF(ISBLANK(Values!E43),"",Values!$B$25)</f>
        <v>♻️ ÖFFENTLICHES PRODUKT - Kaufen Sie renoviert, KAUFEN SIE GRÜN! Reduzieren Sie mehr als 80% Kohlendioxid, indem Sie unsere überholten Tastaturen kaufen, im Vergleich zu einer neuen Tastatur! </v>
      </c>
      <c r="AL44" s="1" t="str">
        <f aca="false">IF(ISBLANK(Values!E43),"",SUBSTITUTE(SUBSTITUTE(IF(Values!$J43, Values!$B$26, Values!$B$33), "{language}", Values!$H43), "{flag}", INDEX(options!$E$1:$E$20, Values!$V43)))</f>
        <v>👉 LAYOUT - 🇺🇸 US  mit Hintergrundbeleuchtung </v>
      </c>
      <c r="AM44" s="1" t="str">
        <f aca="false">SUBSTITUTE(IF(ISBLANK(Values!E43),"",Values!$B$27), "{model}", Values!$B$3)</f>
        <v>👉 KOMPATIBEL MIT - Lenovo T470 T480. Bitte überprüfen Sie das Bild und die Beschreibung sorgfältig, bevor Sie eine Tastatur kaufen. Dies stellt sicher, dass Sie die richtige Laptop-Tastatur für Ihren Computer erhalten. Super einfache Installation. </v>
      </c>
      <c r="AT44" s="28" t="str">
        <f aca="false">IF(ISBLANK(Values!E43),"",Values!H43)</f>
        <v>US </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45" t="str">
        <f aca="false">IF(ISBLANK(Values!$E43), "", "not_applicable")</f>
        <v>not_applicable</v>
      </c>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9" t="str">
        <f aca="false">IF(ISBLANK(Values!E44),"","TellusRem")</f>
        <v/>
      </c>
      <c r="H45" s="27" t="str">
        <f aca="false">IF(ISBLANK(Values!E44),"",Values!$B$16)</f>
        <v/>
      </c>
      <c r="I45" s="27" t="str">
        <f aca="false">IF(ISBLANK(Values!E44),"","4730574031")</f>
        <v/>
      </c>
      <c r="J45" s="40" t="str">
        <f aca="false">IF(ISBLANK(Values!E44),"",Values!F44 )</f>
        <v/>
      </c>
      <c r="K45" s="28" t="str">
        <f aca="false">IF(ISBLANK(Values!E44),"",IF(Values!J44, Values!$B$4, Values!$B$5))</f>
        <v/>
      </c>
      <c r="L45" s="41"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44"/>
      <c r="W45" s="32" t="str">
        <f aca="false">IF(ISBLANK(Values!E44),"","Child")</f>
        <v/>
      </c>
      <c r="X45" s="32" t="str">
        <f aca="false">IF(ISBLANK(Values!E44),"",Values!$B$13)</f>
        <v/>
      </c>
      <c r="Y45" s="40" t="str">
        <f aca="false">IF(ISBLANK(Values!E44),"","Size-Color")</f>
        <v/>
      </c>
      <c r="Z45" s="32" t="str">
        <f aca="false">IF(ISBLANK(Values!E44),"","variation")</f>
        <v/>
      </c>
      <c r="AA45" s="36" t="str">
        <f aca="false">IF(ISBLANK(Values!E44),"",Values!$B$20)</f>
        <v/>
      </c>
      <c r="AB45" s="36" t="str">
        <f aca="false">IF(ISBLANK(Values!E44),"",Values!$B$29)</f>
        <v/>
      </c>
      <c r="AI45" s="42" t="str">
        <f aca="false">IF(ISBLANK(Values!E44),"",IF(Values!I44,Values!$B$23,Values!$B$33))</f>
        <v/>
      </c>
      <c r="AJ45" s="43"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5"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9" t="str">
        <f aca="false">IF(ISBLANK(Values!E45),"","TellusRem")</f>
        <v/>
      </c>
      <c r="H46" s="27" t="str">
        <f aca="false">IF(ISBLANK(Values!E45),"",Values!$B$16)</f>
        <v/>
      </c>
      <c r="I46" s="27" t="str">
        <f aca="false">IF(ISBLANK(Values!E45),"","4730574031")</f>
        <v/>
      </c>
      <c r="J46" s="40" t="str">
        <f aca="false">IF(ISBLANK(Values!E45),"",Values!F45 )</f>
        <v/>
      </c>
      <c r="K46" s="28" t="str">
        <f aca="false">IF(ISBLANK(Values!E45),"",IF(Values!J45, Values!$B$4, Values!$B$5))</f>
        <v/>
      </c>
      <c r="L46" s="41"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44"/>
      <c r="W46" s="32" t="str">
        <f aca="false">IF(ISBLANK(Values!E45),"","Child")</f>
        <v/>
      </c>
      <c r="X46" s="32" t="str">
        <f aca="false">IF(ISBLANK(Values!E45),"",Values!$B$13)</f>
        <v/>
      </c>
      <c r="Y46" s="40" t="str">
        <f aca="false">IF(ISBLANK(Values!E45),"","Size-Color")</f>
        <v/>
      </c>
      <c r="Z46" s="32" t="str">
        <f aca="false">IF(ISBLANK(Values!E45),"","variation")</f>
        <v/>
      </c>
      <c r="AA46" s="36" t="str">
        <f aca="false">IF(ISBLANK(Values!E45),"",Values!$B$20)</f>
        <v/>
      </c>
      <c r="AB46" s="36" t="str">
        <f aca="false">IF(ISBLANK(Values!E45),"",Values!$B$29)</f>
        <v/>
      </c>
      <c r="AI46" s="42" t="str">
        <f aca="false">IF(ISBLANK(Values!E45),"",IF(Values!I45,Values!$B$23,Values!$B$33))</f>
        <v/>
      </c>
      <c r="AJ46" s="43"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5"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9" t="str">
        <f aca="false">IF(ISBLANK(Values!E46),"","TellusRem")</f>
        <v/>
      </c>
      <c r="H47" s="27" t="str">
        <f aca="false">IF(ISBLANK(Values!E46),"",Values!$B$16)</f>
        <v/>
      </c>
      <c r="I47" s="27" t="str">
        <f aca="false">IF(ISBLANK(Values!E46),"","4730574031")</f>
        <v/>
      </c>
      <c r="J47" s="40" t="str">
        <f aca="false">IF(ISBLANK(Values!E46),"",Values!F46 )</f>
        <v/>
      </c>
      <c r="K47" s="28" t="str">
        <f aca="false">IF(ISBLANK(Values!E46),"",IF(Values!J46, Values!$B$4, Values!$B$5))</f>
        <v/>
      </c>
      <c r="L47" s="41"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44"/>
      <c r="W47" s="32" t="str">
        <f aca="false">IF(ISBLANK(Values!E46),"","Child")</f>
        <v/>
      </c>
      <c r="X47" s="32" t="str">
        <f aca="false">IF(ISBLANK(Values!E46),"",Values!$B$13)</f>
        <v/>
      </c>
      <c r="Y47" s="40" t="str">
        <f aca="false">IF(ISBLANK(Values!E46),"","Size-Color")</f>
        <v/>
      </c>
      <c r="Z47" s="32" t="str">
        <f aca="false">IF(ISBLANK(Values!E46),"","variation")</f>
        <v/>
      </c>
      <c r="AA47" s="36" t="str">
        <f aca="false">IF(ISBLANK(Values!E46),"",Values!$B$20)</f>
        <v/>
      </c>
      <c r="AB47" s="36" t="str">
        <f aca="false">IF(ISBLANK(Values!E46),"",Values!$B$29)</f>
        <v/>
      </c>
      <c r="AI47" s="42" t="str">
        <f aca="false">IF(ISBLANK(Values!E46),"",IF(Values!I46,Values!$B$23,Values!$B$33))</f>
        <v/>
      </c>
      <c r="AJ47" s="43"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5"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9" t="str">
        <f aca="false">IF(ISBLANK(Values!E47),"","TellusRem")</f>
        <v/>
      </c>
      <c r="H48" s="27" t="str">
        <f aca="false">IF(ISBLANK(Values!E47),"",Values!$B$16)</f>
        <v/>
      </c>
      <c r="I48" s="27" t="str">
        <f aca="false">IF(ISBLANK(Values!E47),"","4730574031")</f>
        <v/>
      </c>
      <c r="J48" s="40" t="str">
        <f aca="false">IF(ISBLANK(Values!E47),"",Values!F47 )</f>
        <v/>
      </c>
      <c r="K48" s="28" t="str">
        <f aca="false">IF(ISBLANK(Values!E47),"",IF(Values!J47, Values!$B$4, Values!$B$5))</f>
        <v/>
      </c>
      <c r="L48" s="41"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44"/>
      <c r="W48" s="32" t="str">
        <f aca="false">IF(ISBLANK(Values!E47),"","Child")</f>
        <v/>
      </c>
      <c r="X48" s="32" t="str">
        <f aca="false">IF(ISBLANK(Values!E47),"",Values!$B$13)</f>
        <v/>
      </c>
      <c r="Y48" s="40" t="str">
        <f aca="false">IF(ISBLANK(Values!E47),"","Size-Color")</f>
        <v/>
      </c>
      <c r="Z48" s="32" t="str">
        <f aca="false">IF(ISBLANK(Values!E47),"","variation")</f>
        <v/>
      </c>
      <c r="AA48" s="36" t="str">
        <f aca="false">IF(ISBLANK(Values!E47),"",Values!$B$20)</f>
        <v/>
      </c>
      <c r="AB48" s="36" t="str">
        <f aca="false">IF(ISBLANK(Values!E47),"",Values!$B$29)</f>
        <v/>
      </c>
      <c r="AI48" s="42" t="str">
        <f aca="false">IF(ISBLANK(Values!E47),"",IF(Values!I47,Values!$B$23,Values!$B$33))</f>
        <v/>
      </c>
      <c r="AJ48" s="43"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5"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9" t="str">
        <f aca="false">IF(ISBLANK(Values!E48),"","TellusRem")</f>
        <v/>
      </c>
      <c r="H49" s="27" t="str">
        <f aca="false">IF(ISBLANK(Values!E48),"",Values!$B$16)</f>
        <v/>
      </c>
      <c r="I49" s="27" t="str">
        <f aca="false">IF(ISBLANK(Values!E48),"","4730574031")</f>
        <v/>
      </c>
      <c r="J49" s="40" t="str">
        <f aca="false">IF(ISBLANK(Values!E48),"",Values!F48 )</f>
        <v/>
      </c>
      <c r="K49" s="28" t="str">
        <f aca="false">IF(ISBLANK(Values!E48),"",IF(Values!J48, Values!$B$4, Values!$B$5))</f>
        <v/>
      </c>
      <c r="L49" s="41"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44"/>
      <c r="W49" s="32" t="str">
        <f aca="false">IF(ISBLANK(Values!E48),"","Child")</f>
        <v/>
      </c>
      <c r="X49" s="32" t="str">
        <f aca="false">IF(ISBLANK(Values!E48),"",Values!$B$13)</f>
        <v/>
      </c>
      <c r="Y49" s="40" t="str">
        <f aca="false">IF(ISBLANK(Values!E48),"","Size-Color")</f>
        <v/>
      </c>
      <c r="Z49" s="32" t="str">
        <f aca="false">IF(ISBLANK(Values!E48),"","variation")</f>
        <v/>
      </c>
      <c r="AA49" s="36" t="str">
        <f aca="false">IF(ISBLANK(Values!E48),"",Values!$B$20)</f>
        <v/>
      </c>
      <c r="AB49" s="36" t="str">
        <f aca="false">IF(ISBLANK(Values!E48),"",Values!$B$29)</f>
        <v/>
      </c>
      <c r="AI49" s="42" t="str">
        <f aca="false">IF(ISBLANK(Values!E48),"",IF(Values!I48,Values!$B$23,Values!$B$33))</f>
        <v/>
      </c>
      <c r="AJ49" s="43"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5"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9" t="str">
        <f aca="false">IF(ISBLANK(Values!E49),"","TellusRem")</f>
        <v/>
      </c>
      <c r="H50" s="27" t="str">
        <f aca="false">IF(ISBLANK(Values!E49),"",Values!$B$16)</f>
        <v/>
      </c>
      <c r="I50" s="27" t="str">
        <f aca="false">IF(ISBLANK(Values!E49),"","4730574031")</f>
        <v/>
      </c>
      <c r="J50" s="40" t="str">
        <f aca="false">IF(ISBLANK(Values!E49),"",Values!F49 )</f>
        <v/>
      </c>
      <c r="K50" s="28" t="str">
        <f aca="false">IF(ISBLANK(Values!E49),"",IF(Values!J49, Values!$B$4, Values!$B$5))</f>
        <v/>
      </c>
      <c r="L50" s="41"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44"/>
      <c r="W50" s="32" t="str">
        <f aca="false">IF(ISBLANK(Values!E49),"","Child")</f>
        <v/>
      </c>
      <c r="X50" s="32" t="str">
        <f aca="false">IF(ISBLANK(Values!E49),"",Values!$B$13)</f>
        <v/>
      </c>
      <c r="Y50" s="40" t="str">
        <f aca="false">IF(ISBLANK(Values!E49),"","Size-Color")</f>
        <v/>
      </c>
      <c r="Z50" s="32" t="str">
        <f aca="false">IF(ISBLANK(Values!E49),"","variation")</f>
        <v/>
      </c>
      <c r="AA50" s="36" t="str">
        <f aca="false">IF(ISBLANK(Values!E49),"",Values!$B$20)</f>
        <v/>
      </c>
      <c r="AB50" s="36" t="str">
        <f aca="false">IF(ISBLANK(Values!E49),"",Values!$B$29)</f>
        <v/>
      </c>
      <c r="AI50" s="42" t="str">
        <f aca="false">IF(ISBLANK(Values!E49),"",IF(Values!I49,Values!$B$23,Values!$B$33))</f>
        <v/>
      </c>
      <c r="AJ50" s="43"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5"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9" t="str">
        <f aca="false">IF(ISBLANK(Values!E50),"","TellusRem")</f>
        <v/>
      </c>
      <c r="H51" s="27" t="str">
        <f aca="false">IF(ISBLANK(Values!E50),"",Values!$B$16)</f>
        <v/>
      </c>
      <c r="I51" s="27" t="str">
        <f aca="false">IF(ISBLANK(Values!E50),"","4730574031")</f>
        <v/>
      </c>
      <c r="J51" s="40" t="str">
        <f aca="false">IF(ISBLANK(Values!E50),"",Values!F50 )</f>
        <v/>
      </c>
      <c r="K51" s="28" t="str">
        <f aca="false">IF(ISBLANK(Values!E50),"",IF(Values!J50, Values!$B$4, Values!$B$5))</f>
        <v/>
      </c>
      <c r="L51" s="41"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44"/>
      <c r="W51" s="32" t="str">
        <f aca="false">IF(ISBLANK(Values!E50),"","Child")</f>
        <v/>
      </c>
      <c r="X51" s="32" t="str">
        <f aca="false">IF(ISBLANK(Values!E50),"",Values!$B$13)</f>
        <v/>
      </c>
      <c r="Y51" s="40" t="str">
        <f aca="false">IF(ISBLANK(Values!E50),"","Size-Color")</f>
        <v/>
      </c>
      <c r="Z51" s="32" t="str">
        <f aca="false">IF(ISBLANK(Values!E50),"","variation")</f>
        <v/>
      </c>
      <c r="AA51" s="36" t="str">
        <f aca="false">IF(ISBLANK(Values!E50),"",Values!$B$20)</f>
        <v/>
      </c>
      <c r="AB51" s="36" t="str">
        <f aca="false">IF(ISBLANK(Values!E50),"",Values!$B$29)</f>
        <v/>
      </c>
      <c r="AI51" s="42" t="str">
        <f aca="false">IF(ISBLANK(Values!E50),"",IF(Values!I50,Values!$B$23,Values!$B$33))</f>
        <v/>
      </c>
      <c r="AJ51" s="43"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5"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9" t="str">
        <f aca="false">IF(ISBLANK(Values!E51),"","TellusRem")</f>
        <v/>
      </c>
      <c r="H52" s="27" t="str">
        <f aca="false">IF(ISBLANK(Values!E51),"",Values!$B$16)</f>
        <v/>
      </c>
      <c r="I52" s="27" t="str">
        <f aca="false">IF(ISBLANK(Values!E51),"","4730574031")</f>
        <v/>
      </c>
      <c r="J52" s="40" t="str">
        <f aca="false">IF(ISBLANK(Values!E51),"",Values!F51 )</f>
        <v/>
      </c>
      <c r="K52" s="28" t="str">
        <f aca="false">IF(ISBLANK(Values!E51),"",IF(Values!J51, Values!$B$4, Values!$B$5))</f>
        <v/>
      </c>
      <c r="L52" s="41"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44"/>
      <c r="W52" s="32" t="str">
        <f aca="false">IF(ISBLANK(Values!E51),"","Child")</f>
        <v/>
      </c>
      <c r="X52" s="32" t="str">
        <f aca="false">IF(ISBLANK(Values!E51),"",Values!$B$13)</f>
        <v/>
      </c>
      <c r="Y52" s="40" t="str">
        <f aca="false">IF(ISBLANK(Values!E51),"","Size-Color")</f>
        <v/>
      </c>
      <c r="Z52" s="32" t="str">
        <f aca="false">IF(ISBLANK(Values!E51),"","variation")</f>
        <v/>
      </c>
      <c r="AA52" s="36" t="str">
        <f aca="false">IF(ISBLANK(Values!E51),"",Values!$B$20)</f>
        <v/>
      </c>
      <c r="AB52" s="36" t="str">
        <f aca="false">IF(ISBLANK(Values!E51),"",Values!$B$29)</f>
        <v/>
      </c>
      <c r="AI52" s="42" t="str">
        <f aca="false">IF(ISBLANK(Values!E51),"",IF(Values!I51,Values!$B$23,Values!$B$33))</f>
        <v/>
      </c>
      <c r="AJ52" s="43"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5"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9" t="str">
        <f aca="false">IF(ISBLANK(Values!E52),"","TellusRem")</f>
        <v/>
      </c>
      <c r="H53" s="27" t="str">
        <f aca="false">IF(ISBLANK(Values!E52),"",Values!$B$16)</f>
        <v/>
      </c>
      <c r="I53" s="27" t="str">
        <f aca="false">IF(ISBLANK(Values!E52),"","4730574031")</f>
        <v/>
      </c>
      <c r="J53" s="40" t="str">
        <f aca="false">IF(ISBLANK(Values!E52),"",Values!F52 )</f>
        <v/>
      </c>
      <c r="K53" s="28" t="str">
        <f aca="false">IF(ISBLANK(Values!E52),"",IF(Values!J52, Values!$B$4, Values!$B$5))</f>
        <v/>
      </c>
      <c r="L53" s="41"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44"/>
      <c r="W53" s="32" t="str">
        <f aca="false">IF(ISBLANK(Values!E52),"","Child")</f>
        <v/>
      </c>
      <c r="X53" s="32" t="str">
        <f aca="false">IF(ISBLANK(Values!E52),"",Values!$B$13)</f>
        <v/>
      </c>
      <c r="Y53" s="40" t="str">
        <f aca="false">IF(ISBLANK(Values!E52),"","Size-Color")</f>
        <v/>
      </c>
      <c r="Z53" s="32" t="str">
        <f aca="false">IF(ISBLANK(Values!E52),"","variation")</f>
        <v/>
      </c>
      <c r="AA53" s="36" t="str">
        <f aca="false">IF(ISBLANK(Values!E52),"",Values!$B$20)</f>
        <v/>
      </c>
      <c r="AB53" s="36" t="str">
        <f aca="false">IF(ISBLANK(Values!E52),"",Values!$B$29)</f>
        <v/>
      </c>
      <c r="AI53" s="42" t="str">
        <f aca="false">IF(ISBLANK(Values!E52),"",IF(Values!I52,Values!$B$23,Values!$B$33))</f>
        <v/>
      </c>
      <c r="AJ53" s="43"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5"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9" t="str">
        <f aca="false">IF(ISBLANK(Values!E53),"","TellusRem")</f>
        <v/>
      </c>
      <c r="H54" s="27" t="str">
        <f aca="false">IF(ISBLANK(Values!E53),"",Values!$B$16)</f>
        <v/>
      </c>
      <c r="I54" s="27" t="str">
        <f aca="false">IF(ISBLANK(Values!E53),"","4730574031")</f>
        <v/>
      </c>
      <c r="J54" s="40" t="str">
        <f aca="false">IF(ISBLANK(Values!E53),"",Values!F53 )</f>
        <v/>
      </c>
      <c r="K54" s="28" t="str">
        <f aca="false">IF(ISBLANK(Values!E53),"",IF(Values!J53, Values!$B$4, Values!$B$5))</f>
        <v/>
      </c>
      <c r="L54" s="41"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44"/>
      <c r="W54" s="32" t="str">
        <f aca="false">IF(ISBLANK(Values!E53),"","Child")</f>
        <v/>
      </c>
      <c r="X54" s="32" t="str">
        <f aca="false">IF(ISBLANK(Values!E53),"",Values!$B$13)</f>
        <v/>
      </c>
      <c r="Y54" s="40" t="str">
        <f aca="false">IF(ISBLANK(Values!E53),"","Size-Color")</f>
        <v/>
      </c>
      <c r="Z54" s="32" t="str">
        <f aca="false">IF(ISBLANK(Values!E53),"","variation")</f>
        <v/>
      </c>
      <c r="AA54" s="36" t="str">
        <f aca="false">IF(ISBLANK(Values!E53),"",Values!$B$20)</f>
        <v/>
      </c>
      <c r="AB54" s="36" t="str">
        <f aca="false">IF(ISBLANK(Values!E53),"",Values!$B$29)</f>
        <v/>
      </c>
      <c r="AI54" s="42" t="str">
        <f aca="false">IF(ISBLANK(Values!E53),"",IF(Values!I53,Values!$B$23,Values!$B$33))</f>
        <v/>
      </c>
      <c r="AJ54" s="43"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5"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9" t="str">
        <f aca="false">IF(ISBLANK(Values!E54),"","TellusRem")</f>
        <v/>
      </c>
      <c r="H55" s="27" t="str">
        <f aca="false">IF(ISBLANK(Values!E54),"",Values!$B$16)</f>
        <v/>
      </c>
      <c r="I55" s="27" t="str">
        <f aca="false">IF(ISBLANK(Values!E54),"","4730574031")</f>
        <v/>
      </c>
      <c r="J55" s="40" t="str">
        <f aca="false">IF(ISBLANK(Values!E54),"",Values!F54 )</f>
        <v/>
      </c>
      <c r="K55" s="28" t="str">
        <f aca="false">IF(ISBLANK(Values!E54),"",IF(Values!J54, Values!$B$4, Values!$B$5))</f>
        <v/>
      </c>
      <c r="L55" s="41"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44"/>
      <c r="W55" s="32" t="str">
        <f aca="false">IF(ISBLANK(Values!E54),"","Child")</f>
        <v/>
      </c>
      <c r="X55" s="32" t="str">
        <f aca="false">IF(ISBLANK(Values!E54),"",Values!$B$13)</f>
        <v/>
      </c>
      <c r="Y55" s="40" t="str">
        <f aca="false">IF(ISBLANK(Values!E54),"","Size-Color")</f>
        <v/>
      </c>
      <c r="Z55" s="32" t="str">
        <f aca="false">IF(ISBLANK(Values!E54),"","variation")</f>
        <v/>
      </c>
      <c r="AA55" s="36" t="str">
        <f aca="false">IF(ISBLANK(Values!E54),"",Values!$B$20)</f>
        <v/>
      </c>
      <c r="AB55" s="36" t="str">
        <f aca="false">IF(ISBLANK(Values!E54),"",Values!$B$29)</f>
        <v/>
      </c>
      <c r="AI55" s="42" t="str">
        <f aca="false">IF(ISBLANK(Values!E54),"",IF(Values!I54,Values!$B$23,Values!$B$33))</f>
        <v/>
      </c>
      <c r="AJ55" s="43"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5"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9" t="str">
        <f aca="false">IF(ISBLANK(Values!E55),"","TellusRem")</f>
        <v/>
      </c>
      <c r="H56" s="27" t="str">
        <f aca="false">IF(ISBLANK(Values!E55),"",Values!$B$16)</f>
        <v/>
      </c>
      <c r="I56" s="27" t="str">
        <f aca="false">IF(ISBLANK(Values!E55),"","4730574031")</f>
        <v/>
      </c>
      <c r="J56" s="40" t="str">
        <f aca="false">IF(ISBLANK(Values!E55),"",Values!F55 )</f>
        <v/>
      </c>
      <c r="K56" s="28" t="str">
        <f aca="false">IF(ISBLANK(Values!E55),"",IF(Values!J55, Values!$B$4, Values!$B$5))</f>
        <v/>
      </c>
      <c r="L56" s="41"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44"/>
      <c r="W56" s="32" t="str">
        <f aca="false">IF(ISBLANK(Values!E55),"","Child")</f>
        <v/>
      </c>
      <c r="X56" s="32" t="str">
        <f aca="false">IF(ISBLANK(Values!E55),"",Values!$B$13)</f>
        <v/>
      </c>
      <c r="Y56" s="40" t="str">
        <f aca="false">IF(ISBLANK(Values!E55),"","Size-Color")</f>
        <v/>
      </c>
      <c r="Z56" s="32" t="str">
        <f aca="false">IF(ISBLANK(Values!E55),"","variation")</f>
        <v/>
      </c>
      <c r="AA56" s="36" t="str">
        <f aca="false">IF(ISBLANK(Values!E55),"",Values!$B$20)</f>
        <v/>
      </c>
      <c r="AB56" s="36" t="str">
        <f aca="false">IF(ISBLANK(Values!E55),"",Values!$B$29)</f>
        <v/>
      </c>
      <c r="AI56" s="42" t="str">
        <f aca="false">IF(ISBLANK(Values!E55),"",IF(Values!I55,Values!$B$23,Values!$B$33))</f>
        <v/>
      </c>
      <c r="AJ56" s="43"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5"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9" t="str">
        <f aca="false">IF(ISBLANK(Values!E56),"","TellusRem")</f>
        <v/>
      </c>
      <c r="H57" s="27" t="str">
        <f aca="false">IF(ISBLANK(Values!E56),"",Values!$B$16)</f>
        <v/>
      </c>
      <c r="I57" s="27" t="str">
        <f aca="false">IF(ISBLANK(Values!E56),"","4730574031")</f>
        <v/>
      </c>
      <c r="J57" s="40" t="str">
        <f aca="false">IF(ISBLANK(Values!E56),"",Values!F56 )</f>
        <v/>
      </c>
      <c r="K57" s="28" t="str">
        <f aca="false">IF(ISBLANK(Values!E56),"",IF(Values!J56, Values!$B$4, Values!$B$5))</f>
        <v/>
      </c>
      <c r="L57" s="41"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44"/>
      <c r="W57" s="32" t="str">
        <f aca="false">IF(ISBLANK(Values!E56),"","Child")</f>
        <v/>
      </c>
      <c r="X57" s="32" t="str">
        <f aca="false">IF(ISBLANK(Values!E56),"",Values!$B$13)</f>
        <v/>
      </c>
      <c r="Y57" s="40" t="str">
        <f aca="false">IF(ISBLANK(Values!E56),"","Size-Color")</f>
        <v/>
      </c>
      <c r="Z57" s="32" t="str">
        <f aca="false">IF(ISBLANK(Values!E56),"","variation")</f>
        <v/>
      </c>
      <c r="AA57" s="36" t="str">
        <f aca="false">IF(ISBLANK(Values!E56),"",Values!$B$20)</f>
        <v/>
      </c>
      <c r="AB57" s="36" t="str">
        <f aca="false">IF(ISBLANK(Values!E56),"",Values!$B$29)</f>
        <v/>
      </c>
      <c r="AI57" s="42" t="str">
        <f aca="false">IF(ISBLANK(Values!E56),"",IF(Values!I56,Values!$B$23,Values!$B$33))</f>
        <v/>
      </c>
      <c r="AJ57" s="43"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5"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9" t="str">
        <f aca="false">IF(ISBLANK(Values!E57),"","TellusRem")</f>
        <v/>
      </c>
      <c r="H58" s="27" t="str">
        <f aca="false">IF(ISBLANK(Values!E57),"",Values!$B$16)</f>
        <v/>
      </c>
      <c r="I58" s="27" t="str">
        <f aca="false">IF(ISBLANK(Values!E57),"","4730574031")</f>
        <v/>
      </c>
      <c r="J58" s="40" t="str">
        <f aca="false">IF(ISBLANK(Values!E57),"",Values!F57 )</f>
        <v/>
      </c>
      <c r="K58" s="28" t="str">
        <f aca="false">IF(ISBLANK(Values!E57),"",IF(Values!J57, Values!$B$4, Values!$B$5))</f>
        <v/>
      </c>
      <c r="L58" s="41"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44"/>
      <c r="W58" s="32" t="str">
        <f aca="false">IF(ISBLANK(Values!E57),"","Child")</f>
        <v/>
      </c>
      <c r="X58" s="32" t="str">
        <f aca="false">IF(ISBLANK(Values!E57),"",Values!$B$13)</f>
        <v/>
      </c>
      <c r="Y58" s="40" t="str">
        <f aca="false">IF(ISBLANK(Values!E57),"","Size-Color")</f>
        <v/>
      </c>
      <c r="Z58" s="32" t="str">
        <f aca="false">IF(ISBLANK(Values!E57),"","variation")</f>
        <v/>
      </c>
      <c r="AA58" s="36" t="str">
        <f aca="false">IF(ISBLANK(Values!E57),"",Values!$B$20)</f>
        <v/>
      </c>
      <c r="AB58" s="36" t="str">
        <f aca="false">IF(ISBLANK(Values!E57),"",Values!$B$29)</f>
        <v/>
      </c>
      <c r="AI58" s="42" t="str">
        <f aca="false">IF(ISBLANK(Values!E57),"",IF(Values!I57,Values!$B$23,Values!$B$33))</f>
        <v/>
      </c>
      <c r="AJ58" s="43"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5"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9" t="str">
        <f aca="false">IF(ISBLANK(Values!E58),"","TellusRem")</f>
        <v/>
      </c>
      <c r="H59" s="27" t="str">
        <f aca="false">IF(ISBLANK(Values!E58),"",Values!$B$16)</f>
        <v/>
      </c>
      <c r="I59" s="27" t="str">
        <f aca="false">IF(ISBLANK(Values!E58),"","4730574031")</f>
        <v/>
      </c>
      <c r="J59" s="40" t="str">
        <f aca="false">IF(ISBLANK(Values!E58),"",Values!F58 )</f>
        <v/>
      </c>
      <c r="K59" s="28" t="str">
        <f aca="false">IF(ISBLANK(Values!E58),"",IF(Values!J58, Values!$B$4, Values!$B$5))</f>
        <v/>
      </c>
      <c r="L59" s="41"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44"/>
      <c r="W59" s="32" t="str">
        <f aca="false">IF(ISBLANK(Values!E58),"","Child")</f>
        <v/>
      </c>
      <c r="X59" s="32" t="str">
        <f aca="false">IF(ISBLANK(Values!E58),"",Values!$B$13)</f>
        <v/>
      </c>
      <c r="Y59" s="40" t="str">
        <f aca="false">IF(ISBLANK(Values!E58),"","Size-Color")</f>
        <v/>
      </c>
      <c r="Z59" s="32" t="str">
        <f aca="false">IF(ISBLANK(Values!E58),"","variation")</f>
        <v/>
      </c>
      <c r="AA59" s="36" t="str">
        <f aca="false">IF(ISBLANK(Values!E58),"",Values!$B$20)</f>
        <v/>
      </c>
      <c r="AB59" s="36" t="str">
        <f aca="false">IF(ISBLANK(Values!E58),"",Values!$B$29)</f>
        <v/>
      </c>
      <c r="AI59" s="42" t="str">
        <f aca="false">IF(ISBLANK(Values!E58),"",IF(Values!I58,Values!$B$23,Values!$B$33))</f>
        <v/>
      </c>
      <c r="AJ59" s="43"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5"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9" t="str">
        <f aca="false">IF(ISBLANK(Values!E59),"","TellusRem")</f>
        <v/>
      </c>
      <c r="H60" s="27" t="str">
        <f aca="false">IF(ISBLANK(Values!E59),"",Values!$B$16)</f>
        <v/>
      </c>
      <c r="I60" s="27" t="str">
        <f aca="false">IF(ISBLANK(Values!E59),"","4730574031")</f>
        <v/>
      </c>
      <c r="J60" s="40" t="str">
        <f aca="false">IF(ISBLANK(Values!E59),"",Values!F59 )</f>
        <v/>
      </c>
      <c r="K60" s="28" t="str">
        <f aca="false">IF(ISBLANK(Values!E59),"",IF(Values!J59, Values!$B$4, Values!$B$5))</f>
        <v/>
      </c>
      <c r="L60" s="41"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44"/>
      <c r="W60" s="32" t="str">
        <f aca="false">IF(ISBLANK(Values!E59),"","Child")</f>
        <v/>
      </c>
      <c r="X60" s="32" t="str">
        <f aca="false">IF(ISBLANK(Values!E59),"",Values!$B$13)</f>
        <v/>
      </c>
      <c r="Y60" s="40" t="str">
        <f aca="false">IF(ISBLANK(Values!E59),"","Size-Color")</f>
        <v/>
      </c>
      <c r="Z60" s="32" t="str">
        <f aca="false">IF(ISBLANK(Values!E59),"","variation")</f>
        <v/>
      </c>
      <c r="AA60" s="36" t="str">
        <f aca="false">IF(ISBLANK(Values!E59),"",Values!$B$20)</f>
        <v/>
      </c>
      <c r="AB60" s="36" t="str">
        <f aca="false">IF(ISBLANK(Values!E59),"",Values!$B$29)</f>
        <v/>
      </c>
      <c r="AI60" s="42" t="str">
        <f aca="false">IF(ISBLANK(Values!E59),"",IF(Values!I59,Values!$B$23,Values!$B$33))</f>
        <v/>
      </c>
      <c r="AJ60" s="43"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5"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9" t="str">
        <f aca="false">IF(ISBLANK(Values!E60),"","TellusRem")</f>
        <v/>
      </c>
      <c r="H61" s="27" t="str">
        <f aca="false">IF(ISBLANK(Values!E60),"",Values!$B$16)</f>
        <v/>
      </c>
      <c r="I61" s="27" t="str">
        <f aca="false">IF(ISBLANK(Values!E60),"","4730574031")</f>
        <v/>
      </c>
      <c r="J61" s="40" t="str">
        <f aca="false">IF(ISBLANK(Values!E60),"",Values!F60 )</f>
        <v/>
      </c>
      <c r="K61" s="28" t="str">
        <f aca="false">IF(ISBLANK(Values!E60),"",IF(Values!J60, Values!$B$4, Values!$B$5))</f>
        <v/>
      </c>
      <c r="L61" s="41"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44"/>
      <c r="W61" s="32" t="str">
        <f aca="false">IF(ISBLANK(Values!E60),"","Child")</f>
        <v/>
      </c>
      <c r="X61" s="32" t="str">
        <f aca="false">IF(ISBLANK(Values!E60),"",Values!$B$13)</f>
        <v/>
      </c>
      <c r="Y61" s="40" t="str">
        <f aca="false">IF(ISBLANK(Values!E60),"","Size-Color")</f>
        <v/>
      </c>
      <c r="Z61" s="32" t="str">
        <f aca="false">IF(ISBLANK(Values!E60),"","variation")</f>
        <v/>
      </c>
      <c r="AA61" s="36" t="str">
        <f aca="false">IF(ISBLANK(Values!E60),"",Values!$B$20)</f>
        <v/>
      </c>
      <c r="AB61" s="36" t="str">
        <f aca="false">IF(ISBLANK(Values!E60),"",Values!$B$29)</f>
        <v/>
      </c>
      <c r="AI61" s="42" t="str">
        <f aca="false">IF(ISBLANK(Values!E60),"",IF(Values!I60,Values!$B$23,Values!$B$33))</f>
        <v/>
      </c>
      <c r="AJ61" s="43"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5"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9" t="str">
        <f aca="false">IF(ISBLANK(Values!E61),"","TellusRem")</f>
        <v/>
      </c>
      <c r="H62" s="27" t="str">
        <f aca="false">IF(ISBLANK(Values!E61),"",Values!$B$16)</f>
        <v/>
      </c>
      <c r="I62" s="27" t="str">
        <f aca="false">IF(ISBLANK(Values!E61),"","4730574031")</f>
        <v/>
      </c>
      <c r="J62" s="40" t="str">
        <f aca="false">IF(ISBLANK(Values!E61),"",Values!F61 )</f>
        <v/>
      </c>
      <c r="K62" s="28" t="str">
        <f aca="false">IF(ISBLANK(Values!E61),"",IF(Values!J61, Values!$B$4, Values!$B$5))</f>
        <v/>
      </c>
      <c r="L62" s="41"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44"/>
      <c r="W62" s="32" t="str">
        <f aca="false">IF(ISBLANK(Values!E61),"","Child")</f>
        <v/>
      </c>
      <c r="X62" s="32" t="str">
        <f aca="false">IF(ISBLANK(Values!E61),"",Values!$B$13)</f>
        <v/>
      </c>
      <c r="Y62" s="40" t="str">
        <f aca="false">IF(ISBLANK(Values!E61),"","Size-Color")</f>
        <v/>
      </c>
      <c r="Z62" s="32" t="str">
        <f aca="false">IF(ISBLANK(Values!E61),"","variation")</f>
        <v/>
      </c>
      <c r="AA62" s="36" t="str">
        <f aca="false">IF(ISBLANK(Values!E61),"",Values!$B$20)</f>
        <v/>
      </c>
      <c r="AB62" s="36" t="str">
        <f aca="false">IF(ISBLANK(Values!E61),"",Values!$B$29)</f>
        <v/>
      </c>
      <c r="AI62" s="42" t="str">
        <f aca="false">IF(ISBLANK(Values!E61),"",IF(Values!I61,Values!$B$23,Values!$B$33))</f>
        <v/>
      </c>
      <c r="AJ62" s="43"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5"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9" t="str">
        <f aca="false">IF(ISBLANK(Values!E62),"","TellusRem")</f>
        <v/>
      </c>
      <c r="H63" s="27" t="str">
        <f aca="false">IF(ISBLANK(Values!E62),"",Values!$B$16)</f>
        <v/>
      </c>
      <c r="I63" s="27" t="str">
        <f aca="false">IF(ISBLANK(Values!E62),"","4730574031")</f>
        <v/>
      </c>
      <c r="J63" s="40" t="str">
        <f aca="false">IF(ISBLANK(Values!E62),"",Values!F62 )</f>
        <v/>
      </c>
      <c r="K63" s="28" t="str">
        <f aca="false">IF(ISBLANK(Values!E62),"",IF(Values!J62, Values!$B$4, Values!$B$5))</f>
        <v/>
      </c>
      <c r="L63" s="41"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44"/>
      <c r="W63" s="32" t="str">
        <f aca="false">IF(ISBLANK(Values!E62),"","Child")</f>
        <v/>
      </c>
      <c r="X63" s="32" t="str">
        <f aca="false">IF(ISBLANK(Values!E62),"",Values!$B$13)</f>
        <v/>
      </c>
      <c r="Y63" s="40" t="str">
        <f aca="false">IF(ISBLANK(Values!E62),"","Size-Color")</f>
        <v/>
      </c>
      <c r="Z63" s="32" t="str">
        <f aca="false">IF(ISBLANK(Values!E62),"","variation")</f>
        <v/>
      </c>
      <c r="AA63" s="36" t="str">
        <f aca="false">IF(ISBLANK(Values!E62),"",Values!$B$20)</f>
        <v/>
      </c>
      <c r="AB63" s="36" t="str">
        <f aca="false">IF(ISBLANK(Values!E62),"",Values!$B$29)</f>
        <v/>
      </c>
      <c r="AI63" s="42" t="str">
        <f aca="false">IF(ISBLANK(Values!E62),"",IF(Values!I62,Values!$B$23,Values!$B$33))</f>
        <v/>
      </c>
      <c r="AJ63" s="43"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5"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9" t="str">
        <f aca="false">IF(ISBLANK(Values!E63),"","TellusRem")</f>
        <v/>
      </c>
      <c r="H64" s="27" t="str">
        <f aca="false">IF(ISBLANK(Values!E63),"",Values!$B$16)</f>
        <v/>
      </c>
      <c r="I64" s="27" t="str">
        <f aca="false">IF(ISBLANK(Values!E63),"","4730574031")</f>
        <v/>
      </c>
      <c r="J64" s="40" t="str">
        <f aca="false">IF(ISBLANK(Values!E63),"",Values!F63 )</f>
        <v/>
      </c>
      <c r="K64" s="28" t="str">
        <f aca="false">IF(ISBLANK(Values!E63),"",IF(Values!J63, Values!$B$4, Values!$B$5))</f>
        <v/>
      </c>
      <c r="L64" s="41"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44"/>
      <c r="W64" s="32" t="str">
        <f aca="false">IF(ISBLANK(Values!E63),"","Child")</f>
        <v/>
      </c>
      <c r="X64" s="32" t="str">
        <f aca="false">IF(ISBLANK(Values!E63),"",Values!$B$13)</f>
        <v/>
      </c>
      <c r="Y64" s="40" t="str">
        <f aca="false">IF(ISBLANK(Values!E63),"","Size-Color")</f>
        <v/>
      </c>
      <c r="Z64" s="32" t="str">
        <f aca="false">IF(ISBLANK(Values!E63),"","variation")</f>
        <v/>
      </c>
      <c r="AA64" s="36" t="str">
        <f aca="false">IF(ISBLANK(Values!E63),"",Values!$B$20)</f>
        <v/>
      </c>
      <c r="AB64" s="36" t="str">
        <f aca="false">IF(ISBLANK(Values!E63),"",Values!$B$29)</f>
        <v/>
      </c>
      <c r="AI64" s="42" t="str">
        <f aca="false">IF(ISBLANK(Values!E63),"",IF(Values!I63,Values!$B$23,Values!$B$33))</f>
        <v/>
      </c>
      <c r="AJ64" s="43"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5"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9" t="str">
        <f aca="false">IF(ISBLANK(Values!E64),"","TellusRem")</f>
        <v/>
      </c>
      <c r="H65" s="27" t="str">
        <f aca="false">IF(ISBLANK(Values!E64),"",Values!$B$16)</f>
        <v/>
      </c>
      <c r="I65" s="27" t="str">
        <f aca="false">IF(ISBLANK(Values!E64),"","4730574031")</f>
        <v/>
      </c>
      <c r="J65" s="40" t="str">
        <f aca="false">IF(ISBLANK(Values!E64),"",Values!F64 )</f>
        <v/>
      </c>
      <c r="K65" s="28" t="str">
        <f aca="false">IF(ISBLANK(Values!E64),"",IF(Values!J64, Values!$B$4, Values!$B$5))</f>
        <v/>
      </c>
      <c r="L65" s="41"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44"/>
      <c r="W65" s="32" t="str">
        <f aca="false">IF(ISBLANK(Values!E64),"","Child")</f>
        <v/>
      </c>
      <c r="X65" s="32" t="str">
        <f aca="false">IF(ISBLANK(Values!E64),"",Values!$B$13)</f>
        <v/>
      </c>
      <c r="Y65" s="40" t="str">
        <f aca="false">IF(ISBLANK(Values!E64),"","Size-Color")</f>
        <v/>
      </c>
      <c r="Z65" s="32" t="str">
        <f aca="false">IF(ISBLANK(Values!E64),"","variation")</f>
        <v/>
      </c>
      <c r="AA65" s="36" t="str">
        <f aca="false">IF(ISBLANK(Values!E64),"",Values!$B$20)</f>
        <v/>
      </c>
      <c r="AB65" s="36" t="str">
        <f aca="false">IF(ISBLANK(Values!E64),"",Values!$B$29)</f>
        <v/>
      </c>
      <c r="AI65" s="42" t="str">
        <f aca="false">IF(ISBLANK(Values!E64),"",IF(Values!I64,Values!$B$23,Values!$B$33))</f>
        <v/>
      </c>
      <c r="AJ65" s="43"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5"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9" t="str">
        <f aca="false">IF(ISBLANK(Values!E65),"","TellusRem")</f>
        <v/>
      </c>
      <c r="H66" s="27" t="str">
        <f aca="false">IF(ISBLANK(Values!E65),"",Values!$B$16)</f>
        <v/>
      </c>
      <c r="I66" s="27" t="str">
        <f aca="false">IF(ISBLANK(Values!E65),"","4730574031")</f>
        <v/>
      </c>
      <c r="J66" s="40" t="str">
        <f aca="false">IF(ISBLANK(Values!E65),"",Values!F65 )</f>
        <v/>
      </c>
      <c r="K66" s="28" t="str">
        <f aca="false">IF(ISBLANK(Values!E65),"",IF(Values!J65, Values!$B$4, Values!$B$5))</f>
        <v/>
      </c>
      <c r="L66" s="41"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44"/>
      <c r="W66" s="32" t="str">
        <f aca="false">IF(ISBLANK(Values!E65),"","Child")</f>
        <v/>
      </c>
      <c r="X66" s="32" t="str">
        <f aca="false">IF(ISBLANK(Values!E65),"",Values!$B$13)</f>
        <v/>
      </c>
      <c r="Y66" s="40" t="str">
        <f aca="false">IF(ISBLANK(Values!E65),"","Size-Color")</f>
        <v/>
      </c>
      <c r="Z66" s="32" t="str">
        <f aca="false">IF(ISBLANK(Values!E65),"","variation")</f>
        <v/>
      </c>
      <c r="AA66" s="36" t="str">
        <f aca="false">IF(ISBLANK(Values!E65),"",Values!$B$20)</f>
        <v/>
      </c>
      <c r="AB66" s="36" t="str">
        <f aca="false">IF(ISBLANK(Values!E65),"",Values!$B$29)</f>
        <v/>
      </c>
      <c r="AI66" s="42" t="str">
        <f aca="false">IF(ISBLANK(Values!E65),"",IF(Values!I65,Values!$B$23,Values!$B$33))</f>
        <v/>
      </c>
      <c r="AJ66" s="43"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5"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9" t="str">
        <f aca="false">IF(ISBLANK(Values!E66),"","TellusRem")</f>
        <v/>
      </c>
      <c r="H67" s="27" t="str">
        <f aca="false">IF(ISBLANK(Values!E66),"",Values!$B$16)</f>
        <v/>
      </c>
      <c r="I67" s="27" t="str">
        <f aca="false">IF(ISBLANK(Values!E66),"","4730574031")</f>
        <v/>
      </c>
      <c r="J67" s="40" t="str">
        <f aca="false">IF(ISBLANK(Values!E66),"",Values!F66 )</f>
        <v/>
      </c>
      <c r="K67" s="28" t="str">
        <f aca="false">IF(ISBLANK(Values!E66),"",IF(Values!J66, Values!$B$4, Values!$B$5))</f>
        <v/>
      </c>
      <c r="L67" s="41"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44"/>
      <c r="W67" s="32" t="str">
        <f aca="false">IF(ISBLANK(Values!E66),"","Child")</f>
        <v/>
      </c>
      <c r="X67" s="32" t="str">
        <f aca="false">IF(ISBLANK(Values!E66),"",Values!$B$13)</f>
        <v/>
      </c>
      <c r="Y67" s="40" t="str">
        <f aca="false">IF(ISBLANK(Values!E66),"","Size-Color")</f>
        <v/>
      </c>
      <c r="Z67" s="32" t="str">
        <f aca="false">IF(ISBLANK(Values!E66),"","variation")</f>
        <v/>
      </c>
      <c r="AA67" s="36" t="str">
        <f aca="false">IF(ISBLANK(Values!E66),"",Values!$B$20)</f>
        <v/>
      </c>
      <c r="AB67" s="36" t="str">
        <f aca="false">IF(ISBLANK(Values!E66),"",Values!$B$29)</f>
        <v/>
      </c>
      <c r="AI67" s="42" t="str">
        <f aca="false">IF(ISBLANK(Values!E66),"",IF(Values!I66,Values!$B$23,Values!$B$33))</f>
        <v/>
      </c>
      <c r="AJ67" s="43"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5"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9" t="str">
        <f aca="false">IF(ISBLANK(Values!E67),"","TellusRem")</f>
        <v/>
      </c>
      <c r="H68" s="27" t="str">
        <f aca="false">IF(ISBLANK(Values!E67),"",Values!$B$16)</f>
        <v/>
      </c>
      <c r="I68" s="27" t="str">
        <f aca="false">IF(ISBLANK(Values!E67),"","4730574031")</f>
        <v/>
      </c>
      <c r="J68" s="40" t="str">
        <f aca="false">IF(ISBLANK(Values!E67),"",Values!F67 )</f>
        <v/>
      </c>
      <c r="K68" s="28" t="str">
        <f aca="false">IF(ISBLANK(Values!E67),"",IF(Values!J67, Values!$B$4, Values!$B$5))</f>
        <v/>
      </c>
      <c r="L68" s="41"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44"/>
      <c r="W68" s="32" t="str">
        <f aca="false">IF(ISBLANK(Values!E67),"","Child")</f>
        <v/>
      </c>
      <c r="X68" s="32" t="str">
        <f aca="false">IF(ISBLANK(Values!E67),"",Values!$B$13)</f>
        <v/>
      </c>
      <c r="Y68" s="40" t="str">
        <f aca="false">IF(ISBLANK(Values!E67),"","Size-Color")</f>
        <v/>
      </c>
      <c r="Z68" s="32" t="str">
        <f aca="false">IF(ISBLANK(Values!E67),"","variation")</f>
        <v/>
      </c>
      <c r="AA68" s="36" t="str">
        <f aca="false">IF(ISBLANK(Values!E67),"",Values!$B$20)</f>
        <v/>
      </c>
      <c r="AB68" s="36" t="str">
        <f aca="false">IF(ISBLANK(Values!E67),"",Values!$B$29)</f>
        <v/>
      </c>
      <c r="AI68" s="42" t="str">
        <f aca="false">IF(ISBLANK(Values!E67),"",IF(Values!I67,Values!$B$23,Values!$B$33))</f>
        <v/>
      </c>
      <c r="AJ68" s="43"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5"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9" t="str">
        <f aca="false">IF(ISBLANK(Values!E68),"","TellusRem")</f>
        <v/>
      </c>
      <c r="H69" s="27" t="str">
        <f aca="false">IF(ISBLANK(Values!E68),"",Values!$B$16)</f>
        <v/>
      </c>
      <c r="I69" s="27" t="str">
        <f aca="false">IF(ISBLANK(Values!E68),"","4730574031")</f>
        <v/>
      </c>
      <c r="J69" s="40" t="str">
        <f aca="false">IF(ISBLANK(Values!E68),"",Values!F68 )</f>
        <v/>
      </c>
      <c r="K69" s="28" t="str">
        <f aca="false">IF(ISBLANK(Values!E68),"",IF(Values!J68, Values!$B$4, Values!$B$5))</f>
        <v/>
      </c>
      <c r="L69" s="41"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44"/>
      <c r="W69" s="32" t="str">
        <f aca="false">IF(ISBLANK(Values!E68),"","Child")</f>
        <v/>
      </c>
      <c r="X69" s="32" t="str">
        <f aca="false">IF(ISBLANK(Values!E68),"",Values!$B$13)</f>
        <v/>
      </c>
      <c r="Y69" s="40" t="str">
        <f aca="false">IF(ISBLANK(Values!E68),"","Size-Color")</f>
        <v/>
      </c>
      <c r="Z69" s="32" t="str">
        <f aca="false">IF(ISBLANK(Values!E68),"","variation")</f>
        <v/>
      </c>
      <c r="AA69" s="36" t="str">
        <f aca="false">IF(ISBLANK(Values!E68),"",Values!$B$20)</f>
        <v/>
      </c>
      <c r="AB69" s="36" t="str">
        <f aca="false">IF(ISBLANK(Values!E68),"",Values!$B$29)</f>
        <v/>
      </c>
      <c r="AI69" s="42" t="str">
        <f aca="false">IF(ISBLANK(Values!E68),"",IF(Values!I68,Values!$B$23,Values!$B$33))</f>
        <v/>
      </c>
      <c r="AJ69" s="43"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5"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9" t="str">
        <f aca="false">IF(ISBLANK(Values!E69),"","TellusRem")</f>
        <v/>
      </c>
      <c r="H70" s="27" t="str">
        <f aca="false">IF(ISBLANK(Values!E69),"",Values!$B$16)</f>
        <v/>
      </c>
      <c r="I70" s="27" t="str">
        <f aca="false">IF(ISBLANK(Values!E69),"","4730574031")</f>
        <v/>
      </c>
      <c r="J70" s="40" t="str">
        <f aca="false">IF(ISBLANK(Values!E69),"",Values!F69 )</f>
        <v/>
      </c>
      <c r="K70" s="28" t="str">
        <f aca="false">IF(ISBLANK(Values!E69),"",IF(Values!J69, Values!$B$4, Values!$B$5))</f>
        <v/>
      </c>
      <c r="L70" s="41"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44"/>
      <c r="W70" s="32" t="str">
        <f aca="false">IF(ISBLANK(Values!E69),"","Child")</f>
        <v/>
      </c>
      <c r="X70" s="32" t="str">
        <f aca="false">IF(ISBLANK(Values!E69),"",Values!$B$13)</f>
        <v/>
      </c>
      <c r="Y70" s="40" t="str">
        <f aca="false">IF(ISBLANK(Values!E69),"","Size-Color")</f>
        <v/>
      </c>
      <c r="Z70" s="32" t="str">
        <f aca="false">IF(ISBLANK(Values!E69),"","variation")</f>
        <v/>
      </c>
      <c r="AA70" s="36" t="str">
        <f aca="false">IF(ISBLANK(Values!E69),"",Values!$B$20)</f>
        <v/>
      </c>
      <c r="AB70" s="36" t="str">
        <f aca="false">IF(ISBLANK(Values!E69),"",Values!$B$29)</f>
        <v/>
      </c>
      <c r="AI70" s="42" t="str">
        <f aca="false">IF(ISBLANK(Values!E69),"",IF(Values!I69,Values!$B$23,Values!$B$33))</f>
        <v/>
      </c>
      <c r="AJ70" s="43"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5"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9" t="str">
        <f aca="false">IF(ISBLANK(Values!E70),"","TellusRem")</f>
        <v/>
      </c>
      <c r="H71" s="27" t="str">
        <f aca="false">IF(ISBLANK(Values!E70),"",Values!$B$16)</f>
        <v/>
      </c>
      <c r="I71" s="27" t="str">
        <f aca="false">IF(ISBLANK(Values!E70),"","4730574031")</f>
        <v/>
      </c>
      <c r="J71" s="40" t="str">
        <f aca="false">IF(ISBLANK(Values!E70),"",Values!F70 )</f>
        <v/>
      </c>
      <c r="K71" s="28" t="str">
        <f aca="false">IF(ISBLANK(Values!E70),"",IF(Values!J70, Values!$B$4, Values!$B$5))</f>
        <v/>
      </c>
      <c r="L71" s="41"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44" t="str">
        <f aca="false">IF(ISBLANK(Values!$F70),"",Values!U70)</f>
        <v/>
      </c>
      <c r="W71" s="32" t="str">
        <f aca="false">IF(ISBLANK(Values!E70),"","Child")</f>
        <v/>
      </c>
      <c r="X71" s="32" t="str">
        <f aca="false">IF(ISBLANK(Values!E70),"",Values!$B$13)</f>
        <v/>
      </c>
      <c r="Y71" s="40" t="str">
        <f aca="false">IF(ISBLANK(Values!E70),"","Size-Color")</f>
        <v/>
      </c>
      <c r="Z71" s="32" t="str">
        <f aca="false">IF(ISBLANK(Values!E70),"","variation")</f>
        <v/>
      </c>
      <c r="AA71" s="36" t="str">
        <f aca="false">IF(ISBLANK(Values!E70),"",Values!$B$20)</f>
        <v/>
      </c>
      <c r="AB71" s="36" t="str">
        <f aca="false">IF(ISBLANK(Values!E70),"",Values!$B$29)</f>
        <v/>
      </c>
      <c r="AI71" s="42" t="str">
        <f aca="false">IF(ISBLANK(Values!E70),"",IF(Values!I70,Values!$B$23,Values!$B$33))</f>
        <v/>
      </c>
      <c r="AJ71" s="43"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5"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9" t="str">
        <f aca="false">IF(ISBLANK(Values!E71),"","TellusRem")</f>
        <v/>
      </c>
      <c r="H72" s="27" t="str">
        <f aca="false">IF(ISBLANK(Values!E71),"",Values!$B$16)</f>
        <v/>
      </c>
      <c r="I72" s="27" t="str">
        <f aca="false">IF(ISBLANK(Values!E71),"","4730574031")</f>
        <v/>
      </c>
      <c r="J72" s="40" t="str">
        <f aca="false">IF(ISBLANK(Values!E71),"",Values!F71 )</f>
        <v/>
      </c>
      <c r="K72" s="28" t="str">
        <f aca="false">IF(ISBLANK(Values!E71),"",IF(Values!J71, Values!$B$4, Values!$B$5))</f>
        <v/>
      </c>
      <c r="L72" s="41"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44" t="str">
        <f aca="false">IF(ISBLANK(Values!$F71),"",Values!U71)</f>
        <v/>
      </c>
      <c r="W72" s="32" t="str">
        <f aca="false">IF(ISBLANK(Values!E71),"","Child")</f>
        <v/>
      </c>
      <c r="X72" s="32" t="str">
        <f aca="false">IF(ISBLANK(Values!E71),"",Values!$B$13)</f>
        <v/>
      </c>
      <c r="Y72" s="40" t="str">
        <f aca="false">IF(ISBLANK(Values!E71),"","Size-Color")</f>
        <v/>
      </c>
      <c r="Z72" s="32" t="str">
        <f aca="false">IF(ISBLANK(Values!E71),"","variation")</f>
        <v/>
      </c>
      <c r="AA72" s="36" t="str">
        <f aca="false">IF(ISBLANK(Values!E71),"",Values!$B$20)</f>
        <v/>
      </c>
      <c r="AB72" s="36" t="str">
        <f aca="false">IF(ISBLANK(Values!E71),"",Values!$B$29)</f>
        <v/>
      </c>
      <c r="AI72" s="42" t="str">
        <f aca="false">IF(ISBLANK(Values!E71),"",IF(Values!I71,Values!$B$23,Values!$B$33))</f>
        <v/>
      </c>
      <c r="AJ72" s="43"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5"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9" t="str">
        <f aca="false">IF(ISBLANK(Values!E72),"","TellusRem")</f>
        <v/>
      </c>
      <c r="H73" s="27" t="str">
        <f aca="false">IF(ISBLANK(Values!E72),"",Values!$B$16)</f>
        <v/>
      </c>
      <c r="I73" s="27" t="str">
        <f aca="false">IF(ISBLANK(Values!E72),"","4730574031")</f>
        <v/>
      </c>
      <c r="J73" s="40" t="str">
        <f aca="false">IF(ISBLANK(Values!E72),"",Values!F72 )</f>
        <v/>
      </c>
      <c r="K73" s="28" t="str">
        <f aca="false">IF(ISBLANK(Values!E72),"",IF(Values!J72, Values!$B$4, Values!$B$5))</f>
        <v/>
      </c>
      <c r="L73" s="41"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44" t="str">
        <f aca="false">IF(ISBLANK(Values!$F72),"",Values!U72)</f>
        <v/>
      </c>
      <c r="W73" s="32" t="str">
        <f aca="false">IF(ISBLANK(Values!E72),"","Child")</f>
        <v/>
      </c>
      <c r="X73" s="32" t="str">
        <f aca="false">IF(ISBLANK(Values!E72),"",Values!$B$13)</f>
        <v/>
      </c>
      <c r="Y73" s="40" t="str">
        <f aca="false">IF(ISBLANK(Values!E72),"","Size-Color")</f>
        <v/>
      </c>
      <c r="Z73" s="32" t="str">
        <f aca="false">IF(ISBLANK(Values!E72),"","variation")</f>
        <v/>
      </c>
      <c r="AA73" s="36" t="str">
        <f aca="false">IF(ISBLANK(Values!E72),"",Values!$B$20)</f>
        <v/>
      </c>
      <c r="AB73" s="36" t="str">
        <f aca="false">IF(ISBLANK(Values!E72),"",Values!$B$29)</f>
        <v/>
      </c>
      <c r="AI73" s="42" t="str">
        <f aca="false">IF(ISBLANK(Values!E72),"",IF(Values!I72,Values!$B$23,Values!$B$33))</f>
        <v/>
      </c>
      <c r="AJ73" s="43"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5"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9" t="str">
        <f aca="false">IF(ISBLANK(Values!E73),"","TellusRem")</f>
        <v/>
      </c>
      <c r="H74" s="27" t="str">
        <f aca="false">IF(ISBLANK(Values!E73),"",Values!$B$16)</f>
        <v/>
      </c>
      <c r="I74" s="27" t="str">
        <f aca="false">IF(ISBLANK(Values!E73),"","4730574031")</f>
        <v/>
      </c>
      <c r="J74" s="40" t="str">
        <f aca="false">IF(ISBLANK(Values!E73),"",Values!F73 )</f>
        <v/>
      </c>
      <c r="K74" s="28" t="str">
        <f aca="false">IF(ISBLANK(Values!E73),"",IF(Values!J73, Values!$B$4, Values!$B$5))</f>
        <v/>
      </c>
      <c r="L74" s="41"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44" t="str">
        <f aca="false">IF(ISBLANK(Values!$F73),"",Values!U73)</f>
        <v/>
      </c>
      <c r="W74" s="32" t="str">
        <f aca="false">IF(ISBLANK(Values!E73),"","Child")</f>
        <v/>
      </c>
      <c r="X74" s="32" t="str">
        <f aca="false">IF(ISBLANK(Values!E73),"",Values!$B$13)</f>
        <v/>
      </c>
      <c r="Y74" s="40" t="str">
        <f aca="false">IF(ISBLANK(Values!E73),"","Size-Color")</f>
        <v/>
      </c>
      <c r="Z74" s="32" t="str">
        <f aca="false">IF(ISBLANK(Values!E73),"","variation")</f>
        <v/>
      </c>
      <c r="AA74" s="36" t="str">
        <f aca="false">IF(ISBLANK(Values!E73),"",Values!$B$20)</f>
        <v/>
      </c>
      <c r="AB74" s="36" t="str">
        <f aca="false">IF(ISBLANK(Values!E73),"",Values!$B$29)</f>
        <v/>
      </c>
      <c r="AI74" s="42" t="str">
        <f aca="false">IF(ISBLANK(Values!E73),"",IF(Values!I73,Values!$B$23,Values!$B$33))</f>
        <v/>
      </c>
      <c r="AJ74" s="43"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5"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9" t="str">
        <f aca="false">IF(ISBLANK(Values!E74),"","TellusRem")</f>
        <v/>
      </c>
      <c r="H75" s="27" t="str">
        <f aca="false">IF(ISBLANK(Values!E74),"",Values!$B$16)</f>
        <v/>
      </c>
      <c r="I75" s="27" t="str">
        <f aca="false">IF(ISBLANK(Values!E74),"","4730574031")</f>
        <v/>
      </c>
      <c r="J75" s="40" t="str">
        <f aca="false">IF(ISBLANK(Values!E74),"",Values!F74 )</f>
        <v/>
      </c>
      <c r="K75" s="28" t="str">
        <f aca="false">IF(ISBLANK(Values!E74),"",IF(Values!J74, Values!$B$4, Values!$B$5))</f>
        <v/>
      </c>
      <c r="L75" s="41"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44" t="str">
        <f aca="false">IF(ISBLANK(Values!$F74),"",Values!U74)</f>
        <v/>
      </c>
      <c r="W75" s="32" t="str">
        <f aca="false">IF(ISBLANK(Values!E74),"","Child")</f>
        <v/>
      </c>
      <c r="X75" s="32" t="str">
        <f aca="false">IF(ISBLANK(Values!E74),"",Values!$B$13)</f>
        <v/>
      </c>
      <c r="Y75" s="40" t="str">
        <f aca="false">IF(ISBLANK(Values!E74),"","Size-Color")</f>
        <v/>
      </c>
      <c r="Z75" s="32" t="str">
        <f aca="false">IF(ISBLANK(Values!E74),"","variation")</f>
        <v/>
      </c>
      <c r="AA75" s="36" t="str">
        <f aca="false">IF(ISBLANK(Values!E74),"",Values!$B$20)</f>
        <v/>
      </c>
      <c r="AB75" s="36" t="str">
        <f aca="false">IF(ISBLANK(Values!E74),"",Values!$B$29)</f>
        <v/>
      </c>
      <c r="AI75" s="42" t="str">
        <f aca="false">IF(ISBLANK(Values!E74),"",IF(Values!I74,Values!$B$23,Values!$B$33))</f>
        <v/>
      </c>
      <c r="AJ75" s="43"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5"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9" t="str">
        <f aca="false">IF(ISBLANK(Values!E75),"","TellusRem")</f>
        <v/>
      </c>
      <c r="H76" s="27" t="str">
        <f aca="false">IF(ISBLANK(Values!E75),"",Values!$B$16)</f>
        <v/>
      </c>
      <c r="I76" s="27" t="str">
        <f aca="false">IF(ISBLANK(Values!E75),"","4730574031")</f>
        <v/>
      </c>
      <c r="J76" s="40" t="str">
        <f aca="false">IF(ISBLANK(Values!E75),"",Values!F75 )</f>
        <v/>
      </c>
      <c r="K76" s="28" t="str">
        <f aca="false">IF(ISBLANK(Values!E75),"",IF(Values!J75, Values!$B$4, Values!$B$5))</f>
        <v/>
      </c>
      <c r="L76" s="41"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44" t="str">
        <f aca="false">IF(ISBLANK(Values!$F75),"",Values!U75)</f>
        <v/>
      </c>
      <c r="W76" s="32" t="str">
        <f aca="false">IF(ISBLANK(Values!E75),"","Child")</f>
        <v/>
      </c>
      <c r="X76" s="32" t="str">
        <f aca="false">IF(ISBLANK(Values!E75),"",Values!$B$13)</f>
        <v/>
      </c>
      <c r="Y76" s="40" t="str">
        <f aca="false">IF(ISBLANK(Values!E75),"","Size-Color")</f>
        <v/>
      </c>
      <c r="Z76" s="32" t="str">
        <f aca="false">IF(ISBLANK(Values!E75),"","variation")</f>
        <v/>
      </c>
      <c r="AA76" s="36" t="str">
        <f aca="false">IF(ISBLANK(Values!E75),"",Values!$B$20)</f>
        <v/>
      </c>
      <c r="AB76" s="36" t="str">
        <f aca="false">IF(ISBLANK(Values!E75),"",Values!$B$29)</f>
        <v/>
      </c>
      <c r="AI76" s="42" t="str">
        <f aca="false">IF(ISBLANK(Values!E75),"",IF(Values!I75,Values!$B$23,Values!$B$33))</f>
        <v/>
      </c>
      <c r="AJ76" s="43"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5"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9" t="str">
        <f aca="false">IF(ISBLANK(Values!E76),"","TellusRem")</f>
        <v/>
      </c>
      <c r="H77" s="27" t="str">
        <f aca="false">IF(ISBLANK(Values!E76),"",Values!$B$16)</f>
        <v/>
      </c>
      <c r="I77" s="27" t="str">
        <f aca="false">IF(ISBLANK(Values!E76),"","4730574031")</f>
        <v/>
      </c>
      <c r="J77" s="40" t="str">
        <f aca="false">IF(ISBLANK(Values!E76),"",Values!F76 )</f>
        <v/>
      </c>
      <c r="K77" s="28" t="str">
        <f aca="false">IF(ISBLANK(Values!E76),"",IF(Values!J76, Values!$B$4, Values!$B$5))</f>
        <v/>
      </c>
      <c r="L77" s="41"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44" t="str">
        <f aca="false">IF(ISBLANK(Values!$F76),"",Values!U76)</f>
        <v/>
      </c>
      <c r="W77" s="32" t="str">
        <f aca="false">IF(ISBLANK(Values!E76),"","Child")</f>
        <v/>
      </c>
      <c r="X77" s="32" t="str">
        <f aca="false">IF(ISBLANK(Values!E76),"",Values!$B$13)</f>
        <v/>
      </c>
      <c r="Y77" s="40" t="str">
        <f aca="false">IF(ISBLANK(Values!E76),"","Size-Color")</f>
        <v/>
      </c>
      <c r="Z77" s="32" t="str">
        <f aca="false">IF(ISBLANK(Values!E76),"","variation")</f>
        <v/>
      </c>
      <c r="AA77" s="36" t="str">
        <f aca="false">IF(ISBLANK(Values!E76),"",Values!$B$20)</f>
        <v/>
      </c>
      <c r="AB77" s="36" t="str">
        <f aca="false">IF(ISBLANK(Values!E76),"",Values!$B$29)</f>
        <v/>
      </c>
      <c r="AI77" s="42" t="str">
        <f aca="false">IF(ISBLANK(Values!E76),"",IF(Values!I76,Values!$B$23,Values!$B$33))</f>
        <v/>
      </c>
      <c r="AJ77" s="43"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5"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9" t="str">
        <f aca="false">IF(ISBLANK(Values!E77),"","TellusRem")</f>
        <v/>
      </c>
      <c r="H78" s="27" t="str">
        <f aca="false">IF(ISBLANK(Values!E77),"",Values!$B$16)</f>
        <v/>
      </c>
      <c r="I78" s="27" t="str">
        <f aca="false">IF(ISBLANK(Values!E77),"","4730574031")</f>
        <v/>
      </c>
      <c r="J78" s="40" t="str">
        <f aca="false">IF(ISBLANK(Values!E77),"",Values!F77 )</f>
        <v/>
      </c>
      <c r="K78" s="28" t="str">
        <f aca="false">IF(ISBLANK(Values!E77),"",IF(Values!J77, Values!$B$4, Values!$B$5))</f>
        <v/>
      </c>
      <c r="L78" s="41"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44" t="str">
        <f aca="false">IF(ISBLANK(Values!$F77),"",Values!U77)</f>
        <v/>
      </c>
      <c r="W78" s="32" t="str">
        <f aca="false">IF(ISBLANK(Values!E77),"","Child")</f>
        <v/>
      </c>
      <c r="X78" s="32" t="str">
        <f aca="false">IF(ISBLANK(Values!E77),"",Values!$B$13)</f>
        <v/>
      </c>
      <c r="Y78" s="40" t="str">
        <f aca="false">IF(ISBLANK(Values!E77),"","Size-Color")</f>
        <v/>
      </c>
      <c r="Z78" s="32" t="str">
        <f aca="false">IF(ISBLANK(Values!E77),"","variation")</f>
        <v/>
      </c>
      <c r="AA78" s="36" t="str">
        <f aca="false">IF(ISBLANK(Values!E77),"",Values!$B$20)</f>
        <v/>
      </c>
      <c r="AB78" s="36" t="str">
        <f aca="false">IF(ISBLANK(Values!E77),"",Values!$B$29)</f>
        <v/>
      </c>
      <c r="AI78" s="42" t="str">
        <f aca="false">IF(ISBLANK(Values!E77),"",IF(Values!I77,Values!$B$23,Values!$B$33))</f>
        <v/>
      </c>
      <c r="AJ78" s="43"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5"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9" t="str">
        <f aca="false">IF(ISBLANK(Values!E78),"","TellusRem")</f>
        <v/>
      </c>
      <c r="H79" s="27" t="str">
        <f aca="false">IF(ISBLANK(Values!E78),"",Values!$B$16)</f>
        <v/>
      </c>
      <c r="I79" s="27" t="str">
        <f aca="false">IF(ISBLANK(Values!E78),"","4730574031")</f>
        <v/>
      </c>
      <c r="J79" s="40" t="str">
        <f aca="false">IF(ISBLANK(Values!E78),"",Values!F78 )</f>
        <v/>
      </c>
      <c r="K79" s="28" t="str">
        <f aca="false">IF(ISBLANK(Values!E78),"",IF(Values!J78, Values!$B$4, Values!$B$5))</f>
        <v/>
      </c>
      <c r="L79" s="41"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44" t="str">
        <f aca="false">IF(ISBLANK(Values!$F78),"",Values!U78)</f>
        <v/>
      </c>
      <c r="W79" s="32" t="str">
        <f aca="false">IF(ISBLANK(Values!E78),"","Child")</f>
        <v/>
      </c>
      <c r="X79" s="32" t="str">
        <f aca="false">IF(ISBLANK(Values!E78),"",Values!$B$13)</f>
        <v/>
      </c>
      <c r="Y79" s="40" t="str">
        <f aca="false">IF(ISBLANK(Values!E78),"","Size-Color")</f>
        <v/>
      </c>
      <c r="Z79" s="32" t="str">
        <f aca="false">IF(ISBLANK(Values!E78),"","variation")</f>
        <v/>
      </c>
      <c r="AA79" s="36" t="str">
        <f aca="false">IF(ISBLANK(Values!E78),"",Values!$B$20)</f>
        <v/>
      </c>
      <c r="AB79" s="36" t="str">
        <f aca="false">IF(ISBLANK(Values!E78),"",Values!$B$29)</f>
        <v/>
      </c>
      <c r="AI79" s="42" t="str">
        <f aca="false">IF(ISBLANK(Values!E78),"",IF(Values!I78,Values!$B$23,Values!$B$33))</f>
        <v/>
      </c>
      <c r="AJ79" s="43"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5"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9" t="str">
        <f aca="false">IF(ISBLANK(Values!E79),"","TellusRem")</f>
        <v/>
      </c>
      <c r="H80" s="27" t="str">
        <f aca="false">IF(ISBLANK(Values!E79),"",Values!$B$16)</f>
        <v/>
      </c>
      <c r="I80" s="27" t="str">
        <f aca="false">IF(ISBLANK(Values!E79),"","4730574031")</f>
        <v/>
      </c>
      <c r="J80" s="40" t="str">
        <f aca="false">IF(ISBLANK(Values!E79),"",Values!F79 )</f>
        <v/>
      </c>
      <c r="K80" s="28" t="str">
        <f aca="false">IF(ISBLANK(Values!E79),"",IF(Values!J79, Values!$B$4, Values!$B$5))</f>
        <v/>
      </c>
      <c r="L80" s="41"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44" t="str">
        <f aca="false">IF(ISBLANK(Values!$F79),"",Values!U79)</f>
        <v/>
      </c>
      <c r="W80" s="32" t="str">
        <f aca="false">IF(ISBLANK(Values!E79),"","Child")</f>
        <v/>
      </c>
      <c r="X80" s="32" t="str">
        <f aca="false">IF(ISBLANK(Values!E79),"",Values!$B$13)</f>
        <v/>
      </c>
      <c r="Y80" s="40" t="str">
        <f aca="false">IF(ISBLANK(Values!E79),"","Size-Color")</f>
        <v/>
      </c>
      <c r="Z80" s="32" t="str">
        <f aca="false">IF(ISBLANK(Values!E79),"","variation")</f>
        <v/>
      </c>
      <c r="AA80" s="36" t="str">
        <f aca="false">IF(ISBLANK(Values!E79),"",Values!$B$20)</f>
        <v/>
      </c>
      <c r="AB80" s="36" t="str">
        <f aca="false">IF(ISBLANK(Values!E79),"",Values!$B$29)</f>
        <v/>
      </c>
      <c r="AI80" s="42" t="str">
        <f aca="false">IF(ISBLANK(Values!E79),"",IF(Values!I79,Values!$B$23,Values!$B$33))</f>
        <v/>
      </c>
      <c r="AJ80" s="43"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5"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9" t="str">
        <f aca="false">IF(ISBLANK(Values!E80),"","TellusRem")</f>
        <v/>
      </c>
      <c r="H81" s="27" t="str">
        <f aca="false">IF(ISBLANK(Values!E80),"",Values!$B$16)</f>
        <v/>
      </c>
      <c r="I81" s="27" t="str">
        <f aca="false">IF(ISBLANK(Values!E80),"","4730574031")</f>
        <v/>
      </c>
      <c r="J81" s="40" t="str">
        <f aca="false">IF(ISBLANK(Values!E80),"",Values!F80 )</f>
        <v/>
      </c>
      <c r="K81" s="28" t="str">
        <f aca="false">IF(ISBLANK(Values!E80),"",IF(Values!J80, Values!$B$4, Values!$B$5))</f>
        <v/>
      </c>
      <c r="L81" s="41"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44" t="str">
        <f aca="false">IF(ISBLANK(Values!$F80),"",Values!U80)</f>
        <v/>
      </c>
      <c r="W81" s="32" t="str">
        <f aca="false">IF(ISBLANK(Values!E80),"","Child")</f>
        <v/>
      </c>
      <c r="X81" s="32" t="str">
        <f aca="false">IF(ISBLANK(Values!E80),"",Values!$B$13)</f>
        <v/>
      </c>
      <c r="Y81" s="40" t="str">
        <f aca="false">IF(ISBLANK(Values!E80),"","Size-Color")</f>
        <v/>
      </c>
      <c r="Z81" s="32" t="str">
        <f aca="false">IF(ISBLANK(Values!E80),"","variation")</f>
        <v/>
      </c>
      <c r="AA81" s="36" t="str">
        <f aca="false">IF(ISBLANK(Values!E80),"",Values!$B$20)</f>
        <v/>
      </c>
      <c r="AB81" s="36" t="str">
        <f aca="false">IF(ISBLANK(Values!E80),"",Values!$B$29)</f>
        <v/>
      </c>
      <c r="AI81" s="42" t="str">
        <f aca="false">IF(ISBLANK(Values!E80),"",IF(Values!I80,Values!$B$23,Values!$B$33))</f>
        <v/>
      </c>
      <c r="AJ81" s="43"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5"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9" t="str">
        <f aca="false">IF(ISBLANK(Values!E81),"","TellusRem")</f>
        <v/>
      </c>
      <c r="H82" s="27" t="str">
        <f aca="false">IF(ISBLANK(Values!E81),"",Values!$B$16)</f>
        <v/>
      </c>
      <c r="I82" s="27" t="str">
        <f aca="false">IF(ISBLANK(Values!E81),"","4730574031")</f>
        <v/>
      </c>
      <c r="J82" s="40" t="str">
        <f aca="false">IF(ISBLANK(Values!E81),"",Values!F81 )</f>
        <v/>
      </c>
      <c r="K82" s="28" t="str">
        <f aca="false">IF(ISBLANK(Values!E81),"",IF(Values!J81, Values!$B$4, Values!$B$5))</f>
        <v/>
      </c>
      <c r="L82" s="41"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44" t="str">
        <f aca="false">IF(ISBLANK(Values!$F81),"",Values!U81)</f>
        <v/>
      </c>
      <c r="W82" s="32" t="str">
        <f aca="false">IF(ISBLANK(Values!E81),"","Child")</f>
        <v/>
      </c>
      <c r="X82" s="32" t="str">
        <f aca="false">IF(ISBLANK(Values!E81),"",Values!$B$13)</f>
        <v/>
      </c>
      <c r="Y82" s="40" t="str">
        <f aca="false">IF(ISBLANK(Values!E81),"","Size-Color")</f>
        <v/>
      </c>
      <c r="Z82" s="32" t="str">
        <f aca="false">IF(ISBLANK(Values!E81),"","variation")</f>
        <v/>
      </c>
      <c r="AA82" s="36" t="str">
        <f aca="false">IF(ISBLANK(Values!E81),"",Values!$B$20)</f>
        <v/>
      </c>
      <c r="AB82" s="36" t="str">
        <f aca="false">IF(ISBLANK(Values!E81),"",Values!$B$29)</f>
        <v/>
      </c>
      <c r="AI82" s="42" t="str">
        <f aca="false">IF(ISBLANK(Values!E81),"",IF(Values!I81,Values!$B$23,Values!$B$33))</f>
        <v/>
      </c>
      <c r="AJ82" s="43"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5"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9" t="str">
        <f aca="false">IF(ISBLANK(Values!E82),"","TellusRem")</f>
        <v/>
      </c>
      <c r="H83" s="27" t="str">
        <f aca="false">IF(ISBLANK(Values!E82),"",Values!$B$16)</f>
        <v/>
      </c>
      <c r="I83" s="27" t="str">
        <f aca="false">IF(ISBLANK(Values!E82),"","4730574031")</f>
        <v/>
      </c>
      <c r="J83" s="40" t="str">
        <f aca="false">IF(ISBLANK(Values!E82),"",Values!F82 )</f>
        <v/>
      </c>
      <c r="K83" s="28" t="str">
        <f aca="false">IF(ISBLANK(Values!E82),"",IF(Values!J82, Values!$B$4, Values!$B$5))</f>
        <v/>
      </c>
      <c r="L83" s="41"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44" t="str">
        <f aca="false">IF(ISBLANK(Values!$F82),"",Values!U82)</f>
        <v/>
      </c>
      <c r="W83" s="32" t="str">
        <f aca="false">IF(ISBLANK(Values!E82),"","Child")</f>
        <v/>
      </c>
      <c r="X83" s="32" t="str">
        <f aca="false">IF(ISBLANK(Values!E82),"",Values!$B$13)</f>
        <v/>
      </c>
      <c r="Y83" s="40" t="str">
        <f aca="false">IF(ISBLANK(Values!E82),"","Size-Color")</f>
        <v/>
      </c>
      <c r="Z83" s="32" t="str">
        <f aca="false">IF(ISBLANK(Values!E82),"","variation")</f>
        <v/>
      </c>
      <c r="AA83" s="36" t="str">
        <f aca="false">IF(ISBLANK(Values!E82),"",Values!$B$20)</f>
        <v/>
      </c>
      <c r="AB83" s="36" t="str">
        <f aca="false">IF(ISBLANK(Values!E82),"",Values!$B$29)</f>
        <v/>
      </c>
      <c r="AI83" s="42" t="str">
        <f aca="false">IF(ISBLANK(Values!E82),"",IF(Values!I82,Values!$B$23,Values!$B$33))</f>
        <v/>
      </c>
      <c r="AJ83" s="43"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9" t="str">
        <f aca="false">IF(ISBLANK(Values!E83),"","TellusRem")</f>
        <v/>
      </c>
      <c r="H84" s="27" t="str">
        <f aca="false">IF(ISBLANK(Values!E83),"",Values!$B$16)</f>
        <v/>
      </c>
      <c r="I84" s="27" t="str">
        <f aca="false">IF(ISBLANK(Values!E83),"","4730574031")</f>
        <v/>
      </c>
      <c r="J84" s="40" t="str">
        <f aca="false">IF(ISBLANK(Values!E83),"",Values!F83 )</f>
        <v/>
      </c>
      <c r="K84" s="28" t="str">
        <f aca="false">IF(ISBLANK(Values!E83),"",IF(Values!J83, Values!$B$4, Values!$B$5))</f>
        <v/>
      </c>
      <c r="L84" s="41"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44" t="str">
        <f aca="false">IF(ISBLANK(Values!$F83),"",Values!U83)</f>
        <v/>
      </c>
      <c r="W84" s="32" t="str">
        <f aca="false">IF(ISBLANK(Values!E83),"","Child")</f>
        <v/>
      </c>
      <c r="X84" s="32" t="str">
        <f aca="false">IF(ISBLANK(Values!E83),"",Values!$B$13)</f>
        <v/>
      </c>
      <c r="Y84" s="40" t="str">
        <f aca="false">IF(ISBLANK(Values!E83),"","Size-Color")</f>
        <v/>
      </c>
      <c r="Z84" s="32" t="str">
        <f aca="false">IF(ISBLANK(Values!E83),"","variation")</f>
        <v/>
      </c>
      <c r="AA84" s="36" t="str">
        <f aca="false">IF(ISBLANK(Values!E83),"",Values!$B$20)</f>
        <v/>
      </c>
      <c r="AB84" s="36" t="str">
        <f aca="false">IF(ISBLANK(Values!E83),"",Values!$B$29)</f>
        <v/>
      </c>
      <c r="AI84" s="42" t="str">
        <f aca="false">IF(ISBLANK(Values!E83),"",IF(Values!I83,Values!$B$23,Values!$B$33))</f>
        <v/>
      </c>
      <c r="AJ84" s="43"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9" t="str">
        <f aca="false">IF(ISBLANK(Values!E84),"","TellusRem")</f>
        <v/>
      </c>
      <c r="H85" s="27" t="str">
        <f aca="false">IF(ISBLANK(Values!E84),"",Values!$B$16)</f>
        <v/>
      </c>
      <c r="I85" s="27" t="str">
        <f aca="false">IF(ISBLANK(Values!E84),"","4730574031")</f>
        <v/>
      </c>
      <c r="J85" s="40" t="str">
        <f aca="false">IF(ISBLANK(Values!E84),"",Values!F84 )</f>
        <v/>
      </c>
      <c r="K85" s="28" t="str">
        <f aca="false">IF(ISBLANK(Values!E84),"",IF(Values!J84, Values!$B$4, Values!$B$5))</f>
        <v/>
      </c>
      <c r="L85" s="41"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44" t="str">
        <f aca="false">IF(ISBLANK(Values!$F84),"",Values!U84)</f>
        <v/>
      </c>
      <c r="W85" s="32" t="str">
        <f aca="false">IF(ISBLANK(Values!E84),"","Child")</f>
        <v/>
      </c>
      <c r="X85" s="32" t="str">
        <f aca="false">IF(ISBLANK(Values!E84),"",Values!$B$13)</f>
        <v/>
      </c>
      <c r="Y85" s="40"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9" t="str">
        <f aca="false">IF(ISBLANK(Values!E85),"","TellusRem")</f>
        <v/>
      </c>
      <c r="H86" s="27" t="str">
        <f aca="false">IF(ISBLANK(Values!E85),"",Values!$B$16)</f>
        <v/>
      </c>
      <c r="I86" s="27" t="str">
        <f aca="false">IF(ISBLANK(Values!E85),"","4730574031")</f>
        <v/>
      </c>
      <c r="J86" s="40" t="str">
        <f aca="false">IF(ISBLANK(Values!E85),"",Values!F85 )</f>
        <v/>
      </c>
      <c r="K86" s="28" t="str">
        <f aca="false">IF(ISBLANK(Values!E85),"",IF(Values!J85, Values!$B$4, Values!$B$5))</f>
        <v/>
      </c>
      <c r="L86" s="41"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44" t="str">
        <f aca="false">IF(ISBLANK(Values!$F85),"",Values!U85)</f>
        <v/>
      </c>
      <c r="W86" s="32" t="str">
        <f aca="false">IF(ISBLANK(Values!E85),"","Child")</f>
        <v/>
      </c>
      <c r="X86" s="32" t="str">
        <f aca="false">IF(ISBLANK(Values!E85),"",Values!$B$13)</f>
        <v/>
      </c>
      <c r="Y86" s="40"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9" t="str">
        <f aca="false">IF(ISBLANK(Values!E86),"","TellusRem")</f>
        <v/>
      </c>
      <c r="H87" s="27" t="str">
        <f aca="false">IF(ISBLANK(Values!E86),"",Values!$B$16)</f>
        <v/>
      </c>
      <c r="I87" s="27" t="str">
        <f aca="false">IF(ISBLANK(Values!E86),"","4730574031")</f>
        <v/>
      </c>
      <c r="J87" s="40" t="str">
        <f aca="false">IF(ISBLANK(Values!E86),"",Values!F86 )</f>
        <v/>
      </c>
      <c r="K87" s="28" t="str">
        <f aca="false">IF(ISBLANK(Values!E86),"",IF(Values!J86, Values!$B$4, Values!$B$5))</f>
        <v/>
      </c>
      <c r="L87" s="41"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44" t="str">
        <f aca="false">IF(ISBLANK(Values!$F86),"",Values!U86)</f>
        <v/>
      </c>
      <c r="W87" s="32" t="str">
        <f aca="false">IF(ISBLANK(Values!E86),"","Child")</f>
        <v/>
      </c>
      <c r="X87" s="32" t="str">
        <f aca="false">IF(ISBLANK(Values!E86),"",Values!$B$13)</f>
        <v/>
      </c>
      <c r="Y87" s="40"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9" t="str">
        <f aca="false">IF(ISBLANK(Values!E87),"","TellusRem")</f>
        <v/>
      </c>
      <c r="H88" s="27" t="str">
        <f aca="false">IF(ISBLANK(Values!E87),"",Values!$B$16)</f>
        <v/>
      </c>
      <c r="I88" s="27" t="str">
        <f aca="false">IF(ISBLANK(Values!E87),"","4730574031")</f>
        <v/>
      </c>
      <c r="J88" s="40" t="str">
        <f aca="false">IF(ISBLANK(Values!E87),"",Values!F87 )</f>
        <v/>
      </c>
      <c r="K88" s="28" t="str">
        <f aca="false">IF(ISBLANK(Values!E87),"",IF(Values!J87, Values!$B$4, Values!$B$5))</f>
        <v/>
      </c>
      <c r="L88" s="41"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44" t="str">
        <f aca="false">IF(ISBLANK(Values!$F87),"",Values!U87)</f>
        <v/>
      </c>
      <c r="W88" s="32" t="str">
        <f aca="false">IF(ISBLANK(Values!E87),"","Child")</f>
        <v/>
      </c>
      <c r="X88" s="32" t="str">
        <f aca="false">IF(ISBLANK(Values!E87),"",Values!$B$13)</f>
        <v/>
      </c>
      <c r="Y88" s="40"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9" t="str">
        <f aca="false">IF(ISBLANK(Values!E88),"","TellusRem")</f>
        <v/>
      </c>
      <c r="H89" s="27" t="str">
        <f aca="false">IF(ISBLANK(Values!E88),"",Values!$B$16)</f>
        <v/>
      </c>
      <c r="I89" s="27" t="str">
        <f aca="false">IF(ISBLANK(Values!E88),"","4730574031")</f>
        <v/>
      </c>
      <c r="J89" s="40" t="str">
        <f aca="false">IF(ISBLANK(Values!E88),"",Values!F88 )</f>
        <v/>
      </c>
      <c r="K89" s="28" t="str">
        <f aca="false">IF(ISBLANK(Values!E88),"",IF(Values!J88, Values!$B$4, Values!$B$5))</f>
        <v/>
      </c>
      <c r="L89" s="41"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44" t="str">
        <f aca="false">IF(ISBLANK(Values!$F88),"",Values!U88)</f>
        <v/>
      </c>
      <c r="W89" s="32" t="str">
        <f aca="false">IF(ISBLANK(Values!E88),"","Child")</f>
        <v/>
      </c>
      <c r="X89" s="32" t="str">
        <f aca="false">IF(ISBLANK(Values!E88),"",Values!$B$13)</f>
        <v/>
      </c>
      <c r="Y89" s="40"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9" t="str">
        <f aca="false">IF(ISBLANK(Values!E89),"","TellusRem")</f>
        <v/>
      </c>
      <c r="H90" s="27" t="str">
        <f aca="false">IF(ISBLANK(Values!E89),"",Values!$B$16)</f>
        <v/>
      </c>
      <c r="I90" s="27" t="str">
        <f aca="false">IF(ISBLANK(Values!E89),"","4730574031")</f>
        <v/>
      </c>
      <c r="J90" s="40" t="str">
        <f aca="false">IF(ISBLANK(Values!E89),"",Values!F89 )</f>
        <v/>
      </c>
      <c r="K90" s="28" t="str">
        <f aca="false">IF(ISBLANK(Values!E89),"",IF(Values!J89, Values!$B$4, Values!$B$5))</f>
        <v/>
      </c>
      <c r="L90" s="41"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44" t="str">
        <f aca="false">IF(ISBLANK(Values!$F89),"",Values!U89)</f>
        <v/>
      </c>
      <c r="W90" s="32" t="str">
        <f aca="false">IF(ISBLANK(Values!E89),"","Child")</f>
        <v/>
      </c>
      <c r="X90" s="32" t="str">
        <f aca="false">IF(ISBLANK(Values!E89),"",Values!$B$13)</f>
        <v/>
      </c>
      <c r="Y90" s="40"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9" t="str">
        <f aca="false">IF(ISBLANK(Values!E90),"","TellusRem")</f>
        <v/>
      </c>
      <c r="H91" s="27" t="str">
        <f aca="false">IF(ISBLANK(Values!E90),"",Values!$B$16)</f>
        <v/>
      </c>
      <c r="I91" s="27" t="str">
        <f aca="false">IF(ISBLANK(Values!E90),"","4730574031")</f>
        <v/>
      </c>
      <c r="J91" s="40" t="str">
        <f aca="false">IF(ISBLANK(Values!E90),"",Values!F90 )</f>
        <v/>
      </c>
      <c r="K91" s="28" t="str">
        <f aca="false">IF(ISBLANK(Values!E90),"",IF(Values!J90, Values!$B$4, Values!$B$5))</f>
        <v/>
      </c>
      <c r="L91" s="41"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44" t="str">
        <f aca="false">IF(ISBLANK(Values!$F90),"",Values!U90)</f>
        <v/>
      </c>
      <c r="W91" s="32" t="str">
        <f aca="false">IF(ISBLANK(Values!E90),"","Child")</f>
        <v/>
      </c>
      <c r="X91" s="32" t="str">
        <f aca="false">IF(ISBLANK(Values!E90),"",Values!$B$13)</f>
        <v/>
      </c>
      <c r="Y91" s="40"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9" t="str">
        <f aca="false">IF(ISBLANK(Values!E91),"","TellusRem")</f>
        <v/>
      </c>
      <c r="H92" s="27" t="str">
        <f aca="false">IF(ISBLANK(Values!E91),"",Values!$B$16)</f>
        <v/>
      </c>
      <c r="I92" s="27" t="str">
        <f aca="false">IF(ISBLANK(Values!E91),"","4730574031")</f>
        <v/>
      </c>
      <c r="J92" s="40" t="str">
        <f aca="false">IF(ISBLANK(Values!E91),"",Values!F91 )</f>
        <v/>
      </c>
      <c r="K92" s="28" t="str">
        <f aca="false">IF(ISBLANK(Values!E91),"",IF(Values!J91, Values!$B$4, Values!$B$5))</f>
        <v/>
      </c>
      <c r="L92" s="41"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44" t="str">
        <f aca="false">IF(ISBLANK(Values!$F91),"",Values!U91)</f>
        <v/>
      </c>
      <c r="W92" s="32" t="str">
        <f aca="false">IF(ISBLANK(Values!E91),"","Child")</f>
        <v/>
      </c>
      <c r="X92" s="32" t="str">
        <f aca="false">IF(ISBLANK(Values!E91),"",Values!$B$13)</f>
        <v/>
      </c>
      <c r="Y92" s="40"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9" t="str">
        <f aca="false">IF(ISBLANK(Values!E92),"","TellusRem")</f>
        <v/>
      </c>
      <c r="H93" s="27" t="str">
        <f aca="false">IF(ISBLANK(Values!E92),"",Values!$B$16)</f>
        <v/>
      </c>
      <c r="I93" s="27" t="str">
        <f aca="false">IF(ISBLANK(Values!E92),"","4730574031")</f>
        <v/>
      </c>
      <c r="J93" s="40" t="str">
        <f aca="false">IF(ISBLANK(Values!E92),"",Values!F92 )</f>
        <v/>
      </c>
      <c r="K93" s="28" t="str">
        <f aca="false">IF(ISBLANK(Values!E92),"",IF(Values!J92, Values!$B$4, Values!$B$5))</f>
        <v/>
      </c>
      <c r="L93" s="41"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44" t="str">
        <f aca="false">IF(ISBLANK(Values!$F92),"",Values!U92)</f>
        <v/>
      </c>
      <c r="W93" s="32" t="str">
        <f aca="false">IF(ISBLANK(Values!E92),"","Child")</f>
        <v/>
      </c>
      <c r="X93" s="32" t="str">
        <f aca="false">IF(ISBLANK(Values!E92),"",Values!$B$13)</f>
        <v/>
      </c>
      <c r="Y93" s="40"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9" t="str">
        <f aca="false">IF(ISBLANK(Values!E93),"","TellusRem")</f>
        <v/>
      </c>
      <c r="H94" s="27" t="str">
        <f aca="false">IF(ISBLANK(Values!E93),"",Values!$B$16)</f>
        <v/>
      </c>
      <c r="I94" s="27" t="str">
        <f aca="false">IF(ISBLANK(Values!E93),"","4730574031")</f>
        <v/>
      </c>
      <c r="J94" s="40" t="str">
        <f aca="false">IF(ISBLANK(Values!E93),"",Values!F93 )</f>
        <v/>
      </c>
      <c r="K94" s="28" t="str">
        <f aca="false">IF(ISBLANK(Values!E93),"",IF(Values!J93, Values!$B$4, Values!$B$5))</f>
        <v/>
      </c>
      <c r="L94" s="41"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44" t="str">
        <f aca="false">IF(ISBLANK(Values!$F93),"",Values!U93)</f>
        <v/>
      </c>
      <c r="W94" s="32" t="str">
        <f aca="false">IF(ISBLANK(Values!E93),"","Child")</f>
        <v/>
      </c>
      <c r="X94" s="32" t="str">
        <f aca="false">IF(ISBLANK(Values!E93),"",Values!$B$13)</f>
        <v/>
      </c>
      <c r="Y94" s="40"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9" t="str">
        <f aca="false">IF(ISBLANK(Values!E94),"","TellusRem")</f>
        <v/>
      </c>
      <c r="H95" s="27" t="str">
        <f aca="false">IF(ISBLANK(Values!E94),"",Values!$B$16)</f>
        <v/>
      </c>
      <c r="I95" s="27" t="str">
        <f aca="false">IF(ISBLANK(Values!E94),"","4730574031")</f>
        <v/>
      </c>
      <c r="J95" s="40" t="str">
        <f aca="false">IF(ISBLANK(Values!E94),"",Values!F94 )</f>
        <v/>
      </c>
      <c r="K95" s="28" t="str">
        <f aca="false">IF(ISBLANK(Values!E94),"",IF(Values!J94, Values!$B$4, Values!$B$5))</f>
        <v/>
      </c>
      <c r="L95" s="41"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44" t="str">
        <f aca="false">IF(ISBLANK(Values!$F94),"",Values!U94)</f>
        <v/>
      </c>
      <c r="W95" s="32" t="str">
        <f aca="false">IF(ISBLANK(Values!E94),"","Child")</f>
        <v/>
      </c>
      <c r="X95" s="32" t="str">
        <f aca="false">IF(ISBLANK(Values!E94),"",Values!$B$13)</f>
        <v/>
      </c>
      <c r="Y95" s="40"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9" t="str">
        <f aca="false">IF(ISBLANK(Values!E95),"","TellusRem")</f>
        <v/>
      </c>
      <c r="H96" s="27" t="str">
        <f aca="false">IF(ISBLANK(Values!E95),"",Values!$B$16)</f>
        <v/>
      </c>
      <c r="I96" s="27" t="str">
        <f aca="false">IF(ISBLANK(Values!E95),"","4730574031")</f>
        <v/>
      </c>
      <c r="J96" s="40" t="str">
        <f aca="false">IF(ISBLANK(Values!E95),"",Values!F95 )</f>
        <v/>
      </c>
      <c r="K96" s="28" t="str">
        <f aca="false">IF(ISBLANK(Values!E95),"",IF(Values!J95, Values!$B$4, Values!$B$5))</f>
        <v/>
      </c>
      <c r="L96" s="41"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44" t="str">
        <f aca="false">IF(ISBLANK(Values!$F95),"",Values!U95)</f>
        <v/>
      </c>
      <c r="W96" s="32" t="str">
        <f aca="false">IF(ISBLANK(Values!E95),"","Child")</f>
        <v/>
      </c>
      <c r="X96" s="32" t="str">
        <f aca="false">IF(ISBLANK(Values!E95),"",Values!$B$13)</f>
        <v/>
      </c>
      <c r="Y96" s="40"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9" t="str">
        <f aca="false">IF(ISBLANK(Values!E96),"","TellusRem")</f>
        <v/>
      </c>
      <c r="H97" s="27" t="str">
        <f aca="false">IF(ISBLANK(Values!E96),"",Values!$B$16)</f>
        <v/>
      </c>
      <c r="I97" s="27" t="str">
        <f aca="false">IF(ISBLANK(Values!E96),"","4730574031")</f>
        <v/>
      </c>
      <c r="J97" s="40" t="str">
        <f aca="false">IF(ISBLANK(Values!E96),"",Values!F96 )</f>
        <v/>
      </c>
      <c r="K97" s="28" t="str">
        <f aca="false">IF(ISBLANK(Values!E96),"",IF(Values!J96, Values!$B$4, Values!$B$5))</f>
        <v/>
      </c>
      <c r="L97" s="41"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44" t="str">
        <f aca="false">IF(ISBLANK(Values!$F96),"",Values!U96)</f>
        <v/>
      </c>
      <c r="W97" s="32" t="str">
        <f aca="false">IF(ISBLANK(Values!E96),"","Child")</f>
        <v/>
      </c>
      <c r="X97" s="32" t="str">
        <f aca="false">IF(ISBLANK(Values!E96),"",Values!$B$13)</f>
        <v/>
      </c>
      <c r="Y97" s="40"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9" t="str">
        <f aca="false">IF(ISBLANK(Values!E97),"","TellusRem")</f>
        <v/>
      </c>
      <c r="H98" s="27" t="str">
        <f aca="false">IF(ISBLANK(Values!E97),"",Values!$B$16)</f>
        <v/>
      </c>
      <c r="I98" s="27" t="str">
        <f aca="false">IF(ISBLANK(Values!E97),"","4730574031")</f>
        <v/>
      </c>
      <c r="J98" s="40" t="str">
        <f aca="false">IF(ISBLANK(Values!E97),"",Values!F97 )</f>
        <v/>
      </c>
      <c r="K98" s="28" t="str">
        <f aca="false">IF(ISBLANK(Values!E97),"",IF(Values!J97, Values!$B$4, Values!$B$5))</f>
        <v/>
      </c>
      <c r="L98" s="41"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44" t="str">
        <f aca="false">IF(ISBLANK(Values!$F97),"",Values!U97)</f>
        <v/>
      </c>
      <c r="W98" s="32" t="str">
        <f aca="false">IF(ISBLANK(Values!E97),"","Child")</f>
        <v/>
      </c>
      <c r="X98" s="32" t="str">
        <f aca="false">IF(ISBLANK(Values!E97),"",Values!$B$13)</f>
        <v/>
      </c>
      <c r="Y98" s="40"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9" t="str">
        <f aca="false">IF(ISBLANK(Values!E98),"","TellusRem")</f>
        <v/>
      </c>
      <c r="H99" s="27" t="str">
        <f aca="false">IF(ISBLANK(Values!E98),"",Values!$B$16)</f>
        <v/>
      </c>
      <c r="I99" s="27" t="str">
        <f aca="false">IF(ISBLANK(Values!E98),"","4730574031")</f>
        <v/>
      </c>
      <c r="J99" s="40" t="str">
        <f aca="false">IF(ISBLANK(Values!E98),"",Values!F98 )</f>
        <v/>
      </c>
      <c r="K99" s="28" t="str">
        <f aca="false">IF(ISBLANK(Values!E98),"",IF(Values!J98, Values!$B$4, Values!$B$5))</f>
        <v/>
      </c>
      <c r="L99" s="41"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44" t="str">
        <f aca="false">IF(ISBLANK(Values!$F98),"",Values!U98)</f>
        <v/>
      </c>
      <c r="W99" s="32" t="str">
        <f aca="false">IF(ISBLANK(Values!E98),"","Child")</f>
        <v/>
      </c>
      <c r="X99" s="32" t="str">
        <f aca="false">IF(ISBLANK(Values!E98),"",Values!$B$13)</f>
        <v/>
      </c>
      <c r="Y99" s="40"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9" t="str">
        <f aca="false">IF(ISBLANK(Values!E99),"","TellusRem")</f>
        <v/>
      </c>
      <c r="H100" s="27" t="str">
        <f aca="false">IF(ISBLANK(Values!E99),"",Values!$B$16)</f>
        <v/>
      </c>
      <c r="I100" s="27" t="str">
        <f aca="false">IF(ISBLANK(Values!E99),"","4730574031")</f>
        <v/>
      </c>
      <c r="J100" s="40" t="str">
        <f aca="false">IF(ISBLANK(Values!E99),"",Values!F99 )</f>
        <v/>
      </c>
      <c r="K100" s="28" t="str">
        <f aca="false">IF(ISBLANK(Values!E99),"",IF(Values!J99, Values!$B$4, Values!$B$5))</f>
        <v/>
      </c>
      <c r="L100" s="41"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44" t="str">
        <f aca="false">IF(ISBLANK(Values!$F99),"",Values!U99)</f>
        <v/>
      </c>
      <c r="W100" s="32" t="str">
        <f aca="false">IF(ISBLANK(Values!E99),"","Child")</f>
        <v/>
      </c>
      <c r="X100" s="32" t="str">
        <f aca="false">IF(ISBLANK(Values!E99),"",Values!$B$13)</f>
        <v/>
      </c>
      <c r="Y100" s="40"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9" t="str">
        <f aca="false">IF(ISBLANK(Values!E100),"","TellusRem")</f>
        <v/>
      </c>
      <c r="H101" s="27" t="str">
        <f aca="false">IF(ISBLANK(Values!E100),"",Values!$B$16)</f>
        <v/>
      </c>
      <c r="I101" s="27" t="str">
        <f aca="false">IF(ISBLANK(Values!E100),"","4730574031")</f>
        <v/>
      </c>
      <c r="J101" s="40" t="str">
        <f aca="false">IF(ISBLANK(Values!E100),"",Values!F100 )</f>
        <v/>
      </c>
      <c r="K101" s="28" t="str">
        <f aca="false">IF(ISBLANK(Values!E100),"",IF(Values!J100, Values!$B$4, Values!$B$5))</f>
        <v/>
      </c>
      <c r="L101" s="41"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44" t="str">
        <f aca="false">IF(ISBLANK(Values!$F100),"",Values!U100)</f>
        <v/>
      </c>
      <c r="W101" s="32" t="str">
        <f aca="false">IF(ISBLANK(Values!E100),"","Child")</f>
        <v/>
      </c>
      <c r="X101" s="32" t="str">
        <f aca="false">IF(ISBLANK(Values!E100),"",Values!$B$13)</f>
        <v/>
      </c>
      <c r="Y101" s="40"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9" t="str">
        <f aca="false">IF(ISBLANK(Values!E101),"","TellusRem")</f>
        <v/>
      </c>
      <c r="H102" s="27" t="str">
        <f aca="false">IF(ISBLANK(Values!E101),"",Values!$B$16)</f>
        <v/>
      </c>
      <c r="I102" s="27" t="str">
        <f aca="false">IF(ISBLANK(Values!E101),"","4730574031")</f>
        <v/>
      </c>
      <c r="J102" s="40" t="str">
        <f aca="false">IF(ISBLANK(Values!E101),"",Values!F101 )</f>
        <v/>
      </c>
      <c r="K102" s="28" t="str">
        <f aca="false">IF(ISBLANK(Values!E101),"",IF(Values!J101, Values!$B$4, Values!$B$5))</f>
        <v/>
      </c>
      <c r="L102" s="41"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44" t="str">
        <f aca="false">IF(ISBLANK(Values!$F101),"",Values!U101)</f>
        <v/>
      </c>
      <c r="W102" s="32" t="str">
        <f aca="false">IF(ISBLANK(Values!E101),"","Child")</f>
        <v/>
      </c>
      <c r="X102" s="32" t="str">
        <f aca="false">IF(ISBLANK(Values!E101),"",Values!$B$13)</f>
        <v/>
      </c>
      <c r="Y102" s="40"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9" t="str">
        <f aca="false">IF(ISBLANK(Values!E102),"","TellusRem")</f>
        <v/>
      </c>
      <c r="H103" s="27" t="str">
        <f aca="false">IF(ISBLANK(Values!E102),"",Values!$B$16)</f>
        <v/>
      </c>
      <c r="I103" s="27" t="str">
        <f aca="false">IF(ISBLANK(Values!E102),"","4730574031")</f>
        <v/>
      </c>
      <c r="J103" s="40" t="str">
        <f aca="false">IF(ISBLANK(Values!E102),"",Values!F102 )</f>
        <v/>
      </c>
      <c r="K103" s="28" t="str">
        <f aca="false">IF(ISBLANK(Values!E102),"",IF(Values!J102, Values!$B$4, Values!$B$5))</f>
        <v/>
      </c>
      <c r="L103" s="41"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44" t="str">
        <f aca="false">IF(ISBLANK(Values!$F102),"",Values!U102)</f>
        <v/>
      </c>
      <c r="W103" s="32" t="str">
        <f aca="false">IF(ISBLANK(Values!E102),"","Child")</f>
        <v/>
      </c>
      <c r="X103" s="32" t="str">
        <f aca="false">IF(ISBLANK(Values!E102),"",Values!$B$13)</f>
        <v/>
      </c>
      <c r="Y103" s="40"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9" t="str">
        <f aca="false">IF(ISBLANK(Values!E103),"","TellusRem")</f>
        <v/>
      </c>
      <c r="H104" s="27" t="str">
        <f aca="false">IF(ISBLANK(Values!E103),"",Values!$B$16)</f>
        <v/>
      </c>
      <c r="I104" s="27" t="str">
        <f aca="false">IF(ISBLANK(Values!E103),"","4730574031")</f>
        <v/>
      </c>
      <c r="J104" s="40" t="str">
        <f aca="false">IF(ISBLANK(Values!E103),"",Values!F103 )</f>
        <v/>
      </c>
      <c r="K104" s="28" t="str">
        <f aca="false">IF(ISBLANK(Values!E103),"",IF(Values!J103, Values!$B$4, Values!$B$5))</f>
        <v/>
      </c>
      <c r="L104" s="41"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44" t="str">
        <f aca="false">IF(ISBLANK(Values!$F103),"",Values!U103)</f>
        <v/>
      </c>
      <c r="W104" s="32" t="str">
        <f aca="false">IF(ISBLANK(Values!E103),"","Child")</f>
        <v/>
      </c>
      <c r="X104" s="32" t="str">
        <f aca="false">IF(ISBLANK(Values!E103),"",Values!$B$13)</f>
        <v/>
      </c>
      <c r="Y104" s="40"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9" t="str">
        <f aca="false">IF(ISBLANK(Values!E104),"","TellusRem")</f>
        <v/>
      </c>
      <c r="H105" s="27" t="str">
        <f aca="false">IF(ISBLANK(Values!E104),"",Values!$B$16)</f>
        <v/>
      </c>
      <c r="I105" s="27" t="str">
        <f aca="false">IF(ISBLANK(Values!E104),"","4730574031")</f>
        <v/>
      </c>
      <c r="J105" s="40" t="str">
        <f aca="false">IF(ISBLANK(Values!E104),"",Values!F104 )</f>
        <v/>
      </c>
      <c r="K105" s="28" t="str">
        <f aca="false">IF(ISBLANK(Values!E104),"",IF(Values!J104, Values!$B$4, Values!$B$5))</f>
        <v/>
      </c>
      <c r="L105" s="41"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44" t="str">
        <f aca="false">IF(ISBLANK(Values!$F104),"",Values!U104)</f>
        <v/>
      </c>
      <c r="W105" s="32" t="str">
        <f aca="false">IF(ISBLANK(Values!E104),"","Child")</f>
        <v/>
      </c>
      <c r="X105" s="32" t="str">
        <f aca="false">IF(ISBLANK(Values!E104),"",Values!$B$13)</f>
        <v/>
      </c>
      <c r="Y105" s="40"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9" t="str">
        <f aca="false">IF(ISBLANK(Values!E105),"","TellusRem")</f>
        <v/>
      </c>
      <c r="H106" s="27" t="str">
        <f aca="false">IF(ISBLANK(Values!E105),"",Values!$B$16)</f>
        <v/>
      </c>
      <c r="I106" s="27" t="str">
        <f aca="false">IF(ISBLANK(Values!E105),"","4730574031")</f>
        <v/>
      </c>
      <c r="J106" s="40" t="str">
        <f aca="false">IF(ISBLANK(Values!E105),"",Values!F105 )</f>
        <v/>
      </c>
      <c r="K106" s="28" t="str">
        <f aca="false">IF(ISBLANK(Values!E105),"",IF(Values!J105, Values!$B$4, Values!$B$5))</f>
        <v/>
      </c>
      <c r="L106" s="41"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44" t="str">
        <f aca="false">IF(ISBLANK(Values!$F105),"",Values!U105)</f>
        <v/>
      </c>
      <c r="W106" s="32" t="str">
        <f aca="false">IF(ISBLANK(Values!E105),"","Child")</f>
        <v/>
      </c>
      <c r="X106" s="32" t="str">
        <f aca="false">IF(ISBLANK(Values!E105),"",Values!$B$13)</f>
        <v/>
      </c>
      <c r="Y106" s="40" t="str">
        <f aca="false">IF(ISBLANK(Values!E105),"","Size-Color")</f>
        <v/>
      </c>
      <c r="Z106" s="32" t="str">
        <f aca="false">IF(ISBLANK(Values!E105),"","variation")</f>
        <v/>
      </c>
      <c r="AA106" s="36" t="str">
        <f aca="false">IF(ISBLANK(Values!E105),"",Values!$B$20)</f>
        <v/>
      </c>
      <c r="AB106" s="36" t="str">
        <f aca="false">IF(ISBLANK(Values!E105),"",Values!$B$29)</f>
        <v/>
      </c>
      <c r="AI106" s="42" t="str">
        <f aca="false">IF(ISBLANK(Values!E105),"",IF(Values!I105,Values!$B$23,Values!$B$33))</f>
        <v/>
      </c>
      <c r="AJ106" s="43"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9" t="str">
        <f aca="false">IF(ISBLANK(Values!E106),"","TellusRem")</f>
        <v/>
      </c>
      <c r="H107" s="27" t="str">
        <f aca="false">IF(ISBLANK(Values!E106),"",Values!$B$16)</f>
        <v/>
      </c>
      <c r="I107" s="27" t="str">
        <f aca="false">IF(ISBLANK(Values!E106),"","4730574031")</f>
        <v/>
      </c>
      <c r="J107" s="40" t="str">
        <f aca="false">IF(ISBLANK(Values!E106),"",Values!F106 )</f>
        <v/>
      </c>
      <c r="K107" s="28" t="str">
        <f aca="false">IF(ISBLANK(Values!E106),"",IF(Values!J106, Values!$B$4, Values!$B$5))</f>
        <v/>
      </c>
      <c r="L107" s="41"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44" t="str">
        <f aca="false">IF(ISBLANK(Values!$F106),"",Values!U106)</f>
        <v/>
      </c>
      <c r="W107" s="32" t="str">
        <f aca="false">IF(ISBLANK(Values!E106),"","Child")</f>
        <v/>
      </c>
      <c r="X107" s="32" t="str">
        <f aca="false">IF(ISBLANK(Values!E106),"",Values!$B$13)</f>
        <v/>
      </c>
      <c r="Y107" s="40" t="str">
        <f aca="false">IF(ISBLANK(Values!E106),"","Size-Color")</f>
        <v/>
      </c>
      <c r="Z107" s="32" t="str">
        <f aca="false">IF(ISBLANK(Values!E106),"","variation")</f>
        <v/>
      </c>
      <c r="AA107" s="36" t="str">
        <f aca="false">IF(ISBLANK(Values!E106),"",Values!$B$20)</f>
        <v/>
      </c>
      <c r="AB107" s="36" t="str">
        <f aca="false">IF(ISBLANK(Values!E106),"",Values!$B$29)</f>
        <v/>
      </c>
      <c r="AI107" s="42" t="str">
        <f aca="false">IF(ISBLANK(Values!E106),"",IF(Values!I106,Values!$B$23,Values!$B$33))</f>
        <v/>
      </c>
      <c r="AJ107" s="43"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9" t="str">
        <f aca="false">IF(ISBLANK(Values!E107),"","TellusRem")</f>
        <v/>
      </c>
      <c r="H108" s="27" t="str">
        <f aca="false">IF(ISBLANK(Values!E107),"",Values!$B$16)</f>
        <v/>
      </c>
      <c r="I108" s="27" t="str">
        <f aca="false">IF(ISBLANK(Values!E107),"","4730574031")</f>
        <v/>
      </c>
      <c r="J108" s="40" t="str">
        <f aca="false">IF(ISBLANK(Values!E107),"",Values!F107 )</f>
        <v/>
      </c>
      <c r="K108" s="28" t="str">
        <f aca="false">IF(ISBLANK(Values!E107),"",IF(Values!J107, Values!$B$4, Values!$B$5))</f>
        <v/>
      </c>
      <c r="L108" s="41"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44" t="str">
        <f aca="false">IF(ISBLANK(Values!$F107),"",Values!U107)</f>
        <v/>
      </c>
      <c r="W108" s="32" t="str">
        <f aca="false">IF(ISBLANK(Values!E107),"","Child")</f>
        <v/>
      </c>
      <c r="X108" s="32" t="str">
        <f aca="false">IF(ISBLANK(Values!E107),"",Values!$B$13)</f>
        <v/>
      </c>
      <c r="Y108" s="40" t="str">
        <f aca="false">IF(ISBLANK(Values!E107),"","Size-Color")</f>
        <v/>
      </c>
      <c r="Z108" s="32" t="str">
        <f aca="false">IF(ISBLANK(Values!E107),"","variation")</f>
        <v/>
      </c>
      <c r="AA108" s="36" t="str">
        <f aca="false">IF(ISBLANK(Values!E107),"",Values!$B$20)</f>
        <v/>
      </c>
      <c r="AB108" s="36" t="str">
        <f aca="false">IF(ISBLANK(Values!E107),"",Values!$B$29)</f>
        <v/>
      </c>
      <c r="AI108" s="42" t="str">
        <f aca="false">IF(ISBLANK(Values!E107),"",IF(Values!I107,Values!$B$23,Values!$B$33))</f>
        <v/>
      </c>
      <c r="AJ108" s="43"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9" t="str">
        <f aca="false">IF(ISBLANK(Values!E108),"","TellusRem")</f>
        <v/>
      </c>
      <c r="H109" s="27" t="str">
        <f aca="false">IF(ISBLANK(Values!E108),"",Values!$B$16)</f>
        <v/>
      </c>
      <c r="I109" s="27" t="str">
        <f aca="false">IF(ISBLANK(Values!E108),"","4730574031")</f>
        <v/>
      </c>
      <c r="J109" s="40" t="str">
        <f aca="false">IF(ISBLANK(Values!E108),"",Values!F108 )</f>
        <v/>
      </c>
      <c r="K109" s="28" t="str">
        <f aca="false">IF(ISBLANK(Values!E108),"",IF(Values!J108, Values!$B$4, Values!$B$5))</f>
        <v/>
      </c>
      <c r="L109" s="41"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44" t="str">
        <f aca="false">IF(ISBLANK(Values!$F108),"",Values!U108)</f>
        <v/>
      </c>
      <c r="W109" s="32" t="str">
        <f aca="false">IF(ISBLANK(Values!E108),"","Child")</f>
        <v/>
      </c>
      <c r="X109" s="32" t="str">
        <f aca="false">IF(ISBLANK(Values!E108),"",Values!$B$13)</f>
        <v/>
      </c>
      <c r="Y109" s="40" t="str">
        <f aca="false">IF(ISBLANK(Values!E108),"","Size-Color")</f>
        <v/>
      </c>
      <c r="Z109" s="32" t="str">
        <f aca="false">IF(ISBLANK(Values!E108),"","variation")</f>
        <v/>
      </c>
      <c r="AA109" s="36" t="str">
        <f aca="false">IF(ISBLANK(Values!E108),"",Values!$B$20)</f>
        <v/>
      </c>
      <c r="AB109" s="36" t="str">
        <f aca="false">IF(ISBLANK(Values!E108),"",Values!$B$29)</f>
        <v/>
      </c>
      <c r="AI109" s="42" t="str">
        <f aca="false">IF(ISBLANK(Values!E108),"",IF(Values!I108,Values!$B$23,Values!$B$33))</f>
        <v/>
      </c>
      <c r="AJ109" s="43"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9" t="str">
        <f aca="false">IF(ISBLANK(Values!E109),"","TellusRem")</f>
        <v/>
      </c>
      <c r="H110" s="27" t="str">
        <f aca="false">IF(ISBLANK(Values!E109),"",Values!$B$16)</f>
        <v/>
      </c>
      <c r="I110" s="27" t="str">
        <f aca="false">IF(ISBLANK(Values!E109),"","4730574031")</f>
        <v/>
      </c>
      <c r="J110" s="40" t="str">
        <f aca="false">IF(ISBLANK(Values!E109),"",Values!F109 )</f>
        <v/>
      </c>
      <c r="K110" s="28" t="str">
        <f aca="false">IF(ISBLANK(Values!E109),"",IF(Values!J109, Values!$B$4, Values!$B$5))</f>
        <v/>
      </c>
      <c r="L110" s="41"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44" t="str">
        <f aca="false">IF(ISBLANK(Values!$F109),"",Values!U109)</f>
        <v/>
      </c>
      <c r="W110" s="32" t="str">
        <f aca="false">IF(ISBLANK(Values!E109),"","Child")</f>
        <v/>
      </c>
      <c r="X110" s="32" t="str">
        <f aca="false">IF(ISBLANK(Values!E109),"",Values!$B$13)</f>
        <v/>
      </c>
      <c r="Y110" s="40" t="str">
        <f aca="false">IF(ISBLANK(Values!E109),"","Size-Color")</f>
        <v/>
      </c>
      <c r="Z110" s="32" t="str">
        <f aca="false">IF(ISBLANK(Values!E109),"","variation")</f>
        <v/>
      </c>
      <c r="AA110" s="36" t="str">
        <f aca="false">IF(ISBLANK(Values!E109),"",Values!$B$20)</f>
        <v/>
      </c>
      <c r="AB110" s="36" t="str">
        <f aca="false">IF(ISBLANK(Values!E109),"",Values!$B$29)</f>
        <v/>
      </c>
      <c r="AI110" s="42" t="str">
        <f aca="false">IF(ISBLANK(Values!E109),"",IF(Values!I109,Values!$B$23,Values!$B$33))</f>
        <v/>
      </c>
      <c r="AJ110" s="43"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9" t="str">
        <f aca="false">IF(ISBLANK(Values!E110),"","TellusRem")</f>
        <v/>
      </c>
      <c r="H111" s="27" t="str">
        <f aca="false">IF(ISBLANK(Values!E110),"",Values!$B$16)</f>
        <v/>
      </c>
      <c r="I111" s="27" t="str">
        <f aca="false">IF(ISBLANK(Values!E110),"","4730574031")</f>
        <v/>
      </c>
      <c r="J111" s="40" t="str">
        <f aca="false">IF(ISBLANK(Values!E110),"",Values!F110 )</f>
        <v/>
      </c>
      <c r="K111" s="28" t="str">
        <f aca="false">IF(ISBLANK(Values!E110),"",IF(Values!J110, Values!$B$4, Values!$B$5))</f>
        <v/>
      </c>
      <c r="L111" s="41"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44" t="str">
        <f aca="false">IF(ISBLANK(Values!$F110),"",Values!U110)</f>
        <v/>
      </c>
      <c r="W111" s="32" t="str">
        <f aca="false">IF(ISBLANK(Values!E110),"","Child")</f>
        <v/>
      </c>
      <c r="X111" s="32" t="str">
        <f aca="false">IF(ISBLANK(Values!E110),"",Values!$B$13)</f>
        <v/>
      </c>
      <c r="Y111" s="40" t="str">
        <f aca="false">IF(ISBLANK(Values!E110),"","Size-Color")</f>
        <v/>
      </c>
      <c r="Z111" s="32" t="str">
        <f aca="false">IF(ISBLANK(Values!E110),"","variation")</f>
        <v/>
      </c>
      <c r="AA111" s="36" t="str">
        <f aca="false">IF(ISBLANK(Values!E110),"",Values!$B$20)</f>
        <v/>
      </c>
      <c r="AB111" s="36" t="str">
        <f aca="false">IF(ISBLANK(Values!E110),"",Values!$B$29)</f>
        <v/>
      </c>
      <c r="AI111" s="42" t="str">
        <f aca="false">IF(ISBLANK(Values!E110),"",IF(Values!I110,Values!$B$23,Values!$B$33))</f>
        <v/>
      </c>
      <c r="AJ111" s="43"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9" t="str">
        <f aca="false">IF(ISBLANK(Values!E111),"","TellusRem")</f>
        <v/>
      </c>
      <c r="H112" s="27" t="str">
        <f aca="false">IF(ISBLANK(Values!E111),"",Values!$B$16)</f>
        <v/>
      </c>
      <c r="I112" s="27" t="str">
        <f aca="false">IF(ISBLANK(Values!E111),"","4730574031")</f>
        <v/>
      </c>
      <c r="J112" s="40" t="str">
        <f aca="false">IF(ISBLANK(Values!E111),"",Values!F111 )</f>
        <v/>
      </c>
      <c r="K112" s="28" t="str">
        <f aca="false">IF(ISBLANK(Values!E111),"",IF(Values!J111, Values!$B$4, Values!$B$5))</f>
        <v/>
      </c>
      <c r="L112" s="41"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44" t="str">
        <f aca="false">IF(ISBLANK(Values!$F111),"",Values!U111)</f>
        <v/>
      </c>
      <c r="W112" s="32" t="str">
        <f aca="false">IF(ISBLANK(Values!E111),"","Child")</f>
        <v/>
      </c>
      <c r="X112" s="32" t="str">
        <f aca="false">IF(ISBLANK(Values!E111),"",Values!$B$13)</f>
        <v/>
      </c>
      <c r="Y112" s="40" t="str">
        <f aca="false">IF(ISBLANK(Values!E111),"","Size-Color")</f>
        <v/>
      </c>
      <c r="Z112" s="32" t="str">
        <f aca="false">IF(ISBLANK(Values!E111),"","variation")</f>
        <v/>
      </c>
      <c r="AA112" s="36" t="str">
        <f aca="false">IF(ISBLANK(Values!E111),"",Values!$B$20)</f>
        <v/>
      </c>
      <c r="AB112" s="36" t="str">
        <f aca="false">IF(ISBLANK(Values!E111),"",Values!$B$29)</f>
        <v/>
      </c>
      <c r="AI112" s="42" t="str">
        <f aca="false">IF(ISBLANK(Values!E111),"",IF(Values!I111,Values!$B$23,Values!$B$33))</f>
        <v/>
      </c>
      <c r="AJ112" s="43"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9" t="str">
        <f aca="false">IF(ISBLANK(Values!E112),"","TellusRem")</f>
        <v/>
      </c>
      <c r="H113" s="27" t="str">
        <f aca="false">IF(ISBLANK(Values!E112),"",Values!$B$16)</f>
        <v/>
      </c>
      <c r="I113" s="27" t="str">
        <f aca="false">IF(ISBLANK(Values!E112),"","4730574031")</f>
        <v/>
      </c>
      <c r="J113" s="40" t="str">
        <f aca="false">IF(ISBLANK(Values!E112),"",Values!F112 )</f>
        <v/>
      </c>
      <c r="K113" s="28" t="str">
        <f aca="false">IF(ISBLANK(Values!E112),"",IF(Values!J112, Values!$B$4, Values!$B$5))</f>
        <v/>
      </c>
      <c r="L113" s="41"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44" t="str">
        <f aca="false">IF(ISBLANK(Values!$F112),"",Values!U112)</f>
        <v/>
      </c>
      <c r="W113" s="32" t="str">
        <f aca="false">IF(ISBLANK(Values!E112),"","Child")</f>
        <v/>
      </c>
      <c r="X113" s="32" t="str">
        <f aca="false">IF(ISBLANK(Values!E112),"",Values!$B$13)</f>
        <v/>
      </c>
      <c r="Y113" s="40" t="str">
        <f aca="false">IF(ISBLANK(Values!E112),"","Size-Color")</f>
        <v/>
      </c>
      <c r="Z113" s="32" t="str">
        <f aca="false">IF(ISBLANK(Values!E112),"","variation")</f>
        <v/>
      </c>
      <c r="AA113" s="36" t="str">
        <f aca="false">IF(ISBLANK(Values!E112),"",Values!$B$20)</f>
        <v/>
      </c>
      <c r="AB113" s="36" t="str">
        <f aca="false">IF(ISBLANK(Values!E112),"",Values!$B$29)</f>
        <v/>
      </c>
      <c r="AI113" s="42" t="str">
        <f aca="false">IF(ISBLANK(Values!E112),"",IF(Values!I112,Values!$B$23,Values!$B$33))</f>
        <v/>
      </c>
      <c r="AJ113" s="43"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9" t="str">
        <f aca="false">IF(ISBLANK(Values!E113),"","TellusRem")</f>
        <v/>
      </c>
      <c r="H114" s="27" t="str">
        <f aca="false">IF(ISBLANK(Values!E113),"",Values!$B$16)</f>
        <v/>
      </c>
      <c r="I114" s="27" t="str">
        <f aca="false">IF(ISBLANK(Values!E113),"","4730574031")</f>
        <v/>
      </c>
      <c r="J114" s="40" t="str">
        <f aca="false">IF(ISBLANK(Values!E113),"",Values!F113 )</f>
        <v/>
      </c>
      <c r="K114" s="28" t="str">
        <f aca="false">IF(ISBLANK(Values!E113),"",IF(Values!J113, Values!$B$4, Values!$B$5))</f>
        <v/>
      </c>
      <c r="L114" s="41"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44" t="str">
        <f aca="false">IF(ISBLANK(Values!$F113),"",Values!U113)</f>
        <v/>
      </c>
      <c r="W114" s="32" t="str">
        <f aca="false">IF(ISBLANK(Values!E113),"","Child")</f>
        <v/>
      </c>
      <c r="X114" s="32" t="str">
        <f aca="false">IF(ISBLANK(Values!E113),"",Values!$B$13)</f>
        <v/>
      </c>
      <c r="Y114" s="40" t="str">
        <f aca="false">IF(ISBLANK(Values!E113),"","Size-Color")</f>
        <v/>
      </c>
      <c r="Z114" s="32" t="str">
        <f aca="false">IF(ISBLANK(Values!E113),"","variation")</f>
        <v/>
      </c>
      <c r="AA114" s="36" t="str">
        <f aca="false">IF(ISBLANK(Values!E113),"",Values!$B$20)</f>
        <v/>
      </c>
      <c r="AB114" s="36" t="str">
        <f aca="false">IF(ISBLANK(Values!E113),"",Values!$B$29)</f>
        <v/>
      </c>
      <c r="AI114" s="42" t="str">
        <f aca="false">IF(ISBLANK(Values!E113),"",IF(Values!I113,Values!$B$23,Values!$B$33))</f>
        <v/>
      </c>
      <c r="AJ114" s="43"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9" t="str">
        <f aca="false">IF(ISBLANK(Values!E114),"","TellusRem")</f>
        <v/>
      </c>
      <c r="H115" s="27" t="str">
        <f aca="false">IF(ISBLANK(Values!E114),"",Values!$B$16)</f>
        <v/>
      </c>
      <c r="I115" s="27" t="str">
        <f aca="false">IF(ISBLANK(Values!E114),"","4730574031")</f>
        <v/>
      </c>
      <c r="J115" s="40" t="str">
        <f aca="false">IF(ISBLANK(Values!E114),"",Values!F114 )</f>
        <v/>
      </c>
      <c r="K115" s="28" t="str">
        <f aca="false">IF(ISBLANK(Values!E114),"",IF(Values!J114, Values!$B$4, Values!$B$5))</f>
        <v/>
      </c>
      <c r="L115" s="41"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44" t="str">
        <f aca="false">IF(ISBLANK(Values!$F114),"",Values!U114)</f>
        <v/>
      </c>
      <c r="W115" s="32" t="str">
        <f aca="false">IF(ISBLANK(Values!E114),"","Child")</f>
        <v/>
      </c>
      <c r="X115" s="32" t="str">
        <f aca="false">IF(ISBLANK(Values!E114),"",Values!$B$13)</f>
        <v/>
      </c>
      <c r="Y115" s="40" t="str">
        <f aca="false">IF(ISBLANK(Values!E114),"","Size-Color")</f>
        <v/>
      </c>
      <c r="Z115" s="32" t="str">
        <f aca="false">IF(ISBLANK(Values!E114),"","variation")</f>
        <v/>
      </c>
      <c r="AA115" s="36" t="str">
        <f aca="false">IF(ISBLANK(Values!E114),"",Values!$B$20)</f>
        <v/>
      </c>
      <c r="AB115" s="36" t="str">
        <f aca="false">IF(ISBLANK(Values!E114),"",Values!$B$29)</f>
        <v/>
      </c>
      <c r="AI115" s="42" t="str">
        <f aca="false">IF(ISBLANK(Values!E114),"",IF(Values!I114,Values!$B$23,Values!$B$33))</f>
        <v/>
      </c>
      <c r="AJ115" s="43"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9" t="str">
        <f aca="false">IF(ISBLANK(Values!E115),"","TellusRem")</f>
        <v/>
      </c>
      <c r="H116" s="27" t="str">
        <f aca="false">IF(ISBLANK(Values!E115),"",Values!$B$16)</f>
        <v/>
      </c>
      <c r="I116" s="27" t="str">
        <f aca="false">IF(ISBLANK(Values!E115),"","4730574031")</f>
        <v/>
      </c>
      <c r="J116" s="40" t="str">
        <f aca="false">IF(ISBLANK(Values!E115),"",Values!F115 )</f>
        <v/>
      </c>
      <c r="K116" s="28" t="str">
        <f aca="false">IF(ISBLANK(Values!E115),"",IF(Values!J115, Values!$B$4, Values!$B$5))</f>
        <v/>
      </c>
      <c r="L116" s="41"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44" t="str">
        <f aca="false">IF(ISBLANK(Values!$F115),"",Values!U115)</f>
        <v/>
      </c>
      <c r="W116" s="32" t="str">
        <f aca="false">IF(ISBLANK(Values!E115),"","Child")</f>
        <v/>
      </c>
      <c r="X116" s="32" t="str">
        <f aca="false">IF(ISBLANK(Values!E115),"",Values!$B$13)</f>
        <v/>
      </c>
      <c r="Y116" s="40" t="str">
        <f aca="false">IF(ISBLANK(Values!E115),"","Size-Color")</f>
        <v/>
      </c>
      <c r="Z116" s="32" t="str">
        <f aca="false">IF(ISBLANK(Values!E115),"","variation")</f>
        <v/>
      </c>
      <c r="AA116" s="36" t="str">
        <f aca="false">IF(ISBLANK(Values!E115),"",Values!$B$20)</f>
        <v/>
      </c>
      <c r="AB116" s="36" t="str">
        <f aca="false">IF(ISBLANK(Values!E115),"",Values!$B$29)</f>
        <v/>
      </c>
      <c r="AI116" s="42" t="str">
        <f aca="false">IF(ISBLANK(Values!E115),"",IF(Values!I115,Values!$B$23,Values!$B$33))</f>
        <v/>
      </c>
      <c r="AJ116" s="43"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9" t="str">
        <f aca="false">IF(ISBLANK(Values!E116),"","TellusRem")</f>
        <v/>
      </c>
      <c r="H117" s="27" t="str">
        <f aca="false">IF(ISBLANK(Values!E116),"",Values!$B$16)</f>
        <v/>
      </c>
      <c r="I117" s="27" t="str">
        <f aca="false">IF(ISBLANK(Values!E116),"","4730574031")</f>
        <v/>
      </c>
      <c r="J117" s="40" t="str">
        <f aca="false">IF(ISBLANK(Values!E116),"",Values!F116 )</f>
        <v/>
      </c>
      <c r="K117" s="28" t="str">
        <f aca="false">IF(ISBLANK(Values!E116),"",IF(Values!J116, Values!$B$4, Values!$B$5))</f>
        <v/>
      </c>
      <c r="L117" s="41"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44" t="str">
        <f aca="false">IF(ISBLANK(Values!$F116),"",Values!U116)</f>
        <v/>
      </c>
      <c r="W117" s="32" t="str">
        <f aca="false">IF(ISBLANK(Values!E116),"","Child")</f>
        <v/>
      </c>
      <c r="X117" s="32" t="str">
        <f aca="false">IF(ISBLANK(Values!E116),"",Values!$B$13)</f>
        <v/>
      </c>
      <c r="Y117" s="40" t="str">
        <f aca="false">IF(ISBLANK(Values!E116),"","Size-Color")</f>
        <v/>
      </c>
      <c r="Z117" s="32" t="str">
        <f aca="false">IF(ISBLANK(Values!E116),"","variation")</f>
        <v/>
      </c>
      <c r="AA117" s="36" t="str">
        <f aca="false">IF(ISBLANK(Values!E116),"",Values!$B$20)</f>
        <v/>
      </c>
      <c r="AB117" s="36" t="str">
        <f aca="false">IF(ISBLANK(Values!E116),"",Values!$B$29)</f>
        <v/>
      </c>
      <c r="AI117" s="42" t="str">
        <f aca="false">IF(ISBLANK(Values!E116),"",IF(Values!I116,Values!$B$23,Values!$B$33))</f>
        <v/>
      </c>
      <c r="AJ117" s="43"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9" t="str">
        <f aca="false">IF(ISBLANK(Values!E117),"","TellusRem")</f>
        <v/>
      </c>
      <c r="H118" s="27" t="str">
        <f aca="false">IF(ISBLANK(Values!E117),"",Values!$B$16)</f>
        <v/>
      </c>
      <c r="I118" s="27" t="str">
        <f aca="false">IF(ISBLANK(Values!E117),"","4730574031")</f>
        <v/>
      </c>
      <c r="J118" s="40" t="str">
        <f aca="false">IF(ISBLANK(Values!E117),"",Values!F117 )</f>
        <v/>
      </c>
      <c r="K118" s="28" t="str">
        <f aca="false">IF(ISBLANK(Values!E117),"",IF(Values!J117, Values!$B$4, Values!$B$5))</f>
        <v/>
      </c>
      <c r="L118" s="41"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44" t="str">
        <f aca="false">IF(ISBLANK(Values!$F117),"",Values!U117)</f>
        <v/>
      </c>
      <c r="W118" s="32" t="str">
        <f aca="false">IF(ISBLANK(Values!E117),"","Child")</f>
        <v/>
      </c>
      <c r="X118" s="32" t="str">
        <f aca="false">IF(ISBLANK(Values!E117),"",Values!$B$13)</f>
        <v/>
      </c>
      <c r="Y118" s="40" t="str">
        <f aca="false">IF(ISBLANK(Values!E117),"","Size-Color")</f>
        <v/>
      </c>
      <c r="Z118" s="32" t="str">
        <f aca="false">IF(ISBLANK(Values!E117),"","variation")</f>
        <v/>
      </c>
      <c r="AA118" s="36" t="str">
        <f aca="false">IF(ISBLANK(Values!E117),"",Values!$B$20)</f>
        <v/>
      </c>
      <c r="AB118" s="36" t="str">
        <f aca="false">IF(ISBLANK(Values!E117),"",Values!$B$29)</f>
        <v/>
      </c>
      <c r="AI118" s="42" t="str">
        <f aca="false">IF(ISBLANK(Values!E117),"",IF(Values!I117,Values!$B$23,Values!$B$33))</f>
        <v/>
      </c>
      <c r="AJ118" s="43"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9" t="str">
        <f aca="false">IF(ISBLANK(Values!E118),"","TellusRem")</f>
        <v/>
      </c>
      <c r="H119" s="27" t="str">
        <f aca="false">IF(ISBLANK(Values!E118),"",Values!$B$16)</f>
        <v/>
      </c>
      <c r="I119" s="27" t="str">
        <f aca="false">IF(ISBLANK(Values!E118),"","4730574031")</f>
        <v/>
      </c>
      <c r="J119" s="40" t="str">
        <f aca="false">IF(ISBLANK(Values!E118),"",Values!F118 )</f>
        <v/>
      </c>
      <c r="K119" s="28" t="str">
        <f aca="false">IF(ISBLANK(Values!E118),"",IF(Values!J118, Values!$B$4, Values!$B$5))</f>
        <v/>
      </c>
      <c r="L119" s="41"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44" t="str">
        <f aca="false">IF(ISBLANK(Values!$F118),"",Values!U118)</f>
        <v/>
      </c>
      <c r="W119" s="32" t="str">
        <f aca="false">IF(ISBLANK(Values!E118),"","Child")</f>
        <v/>
      </c>
      <c r="X119" s="32" t="str">
        <f aca="false">IF(ISBLANK(Values!E118),"",Values!$B$13)</f>
        <v/>
      </c>
      <c r="Y119" s="40" t="str">
        <f aca="false">IF(ISBLANK(Values!E118),"","Size-Color")</f>
        <v/>
      </c>
      <c r="Z119" s="32" t="str">
        <f aca="false">IF(ISBLANK(Values!E118),"","variation")</f>
        <v/>
      </c>
      <c r="AA119" s="36" t="str">
        <f aca="false">IF(ISBLANK(Values!E118),"",Values!$B$20)</f>
        <v/>
      </c>
      <c r="AB119" s="36" t="str">
        <f aca="false">IF(ISBLANK(Values!E118),"",Values!$B$29)</f>
        <v/>
      </c>
      <c r="AI119" s="42" t="str">
        <f aca="false">IF(ISBLANK(Values!E118),"",IF(Values!I118,Values!$B$23,Values!$B$33))</f>
        <v/>
      </c>
      <c r="AJ119" s="43"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9" t="str">
        <f aca="false">IF(ISBLANK(Values!E119),"","TellusRem")</f>
        <v/>
      </c>
      <c r="H120" s="27" t="str">
        <f aca="false">IF(ISBLANK(Values!E119),"",Values!$B$16)</f>
        <v/>
      </c>
      <c r="I120" s="27" t="str">
        <f aca="false">IF(ISBLANK(Values!E119),"","4730574031")</f>
        <v/>
      </c>
      <c r="J120" s="40" t="str">
        <f aca="false">IF(ISBLANK(Values!E119),"",Values!F119 )</f>
        <v/>
      </c>
      <c r="K120" s="28" t="str">
        <f aca="false">IF(ISBLANK(Values!E119),"",IF(Values!J119, Values!$B$4, Values!$B$5))</f>
        <v/>
      </c>
      <c r="L120" s="41"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44" t="str">
        <f aca="false">IF(ISBLANK(Values!$F119),"",Values!U119)</f>
        <v/>
      </c>
      <c r="W120" s="32" t="str">
        <f aca="false">IF(ISBLANK(Values!E119),"","Child")</f>
        <v/>
      </c>
      <c r="X120" s="32" t="str">
        <f aca="false">IF(ISBLANK(Values!E119),"",Values!$B$13)</f>
        <v/>
      </c>
      <c r="Y120" s="40" t="str">
        <f aca="false">IF(ISBLANK(Values!E119),"","Size-Color")</f>
        <v/>
      </c>
      <c r="Z120" s="32" t="str">
        <f aca="false">IF(ISBLANK(Values!E119),"","variation")</f>
        <v/>
      </c>
      <c r="AA120" s="36" t="str">
        <f aca="false">IF(ISBLANK(Values!E119),"",Values!$B$20)</f>
        <v/>
      </c>
      <c r="AB120" s="36" t="str">
        <f aca="false">IF(ISBLANK(Values!E119),"",Values!$B$29)</f>
        <v/>
      </c>
      <c r="AI120" s="42" t="str">
        <f aca="false">IF(ISBLANK(Values!E119),"",IF(Values!I119,Values!$B$23,Values!$B$33))</f>
        <v/>
      </c>
      <c r="AJ120" s="43"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9" t="str">
        <f aca="false">IF(ISBLANK(Values!E120),"","TellusRem")</f>
        <v/>
      </c>
      <c r="H121" s="27" t="str">
        <f aca="false">IF(ISBLANK(Values!E120),"",Values!$B$16)</f>
        <v/>
      </c>
      <c r="I121" s="27" t="str">
        <f aca="false">IF(ISBLANK(Values!E120),"","4730574031")</f>
        <v/>
      </c>
      <c r="J121" s="40" t="str">
        <f aca="false">IF(ISBLANK(Values!E120),"",Values!F120 )</f>
        <v/>
      </c>
      <c r="K121" s="28" t="str">
        <f aca="false">IF(ISBLANK(Values!E120),"",IF(Values!J120, Values!$B$4, Values!$B$5))</f>
        <v/>
      </c>
      <c r="L121" s="41"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44" t="str">
        <f aca="false">IF(ISBLANK(Values!$F120),"",Values!U120)</f>
        <v/>
      </c>
      <c r="W121" s="32" t="str">
        <f aca="false">IF(ISBLANK(Values!E120),"","Child")</f>
        <v/>
      </c>
      <c r="X121" s="32" t="str">
        <f aca="false">IF(ISBLANK(Values!E120),"",Values!$B$13)</f>
        <v/>
      </c>
      <c r="Y121" s="40" t="str">
        <f aca="false">IF(ISBLANK(Values!E120),"","Size-Color")</f>
        <v/>
      </c>
      <c r="Z121" s="32" t="str">
        <f aca="false">IF(ISBLANK(Values!E120),"","variation")</f>
        <v/>
      </c>
      <c r="AA121" s="36" t="str">
        <f aca="false">IF(ISBLANK(Values!E120),"",Values!$B$20)</f>
        <v/>
      </c>
      <c r="AB121" s="36" t="str">
        <f aca="false">IF(ISBLANK(Values!E120),"",Values!$B$29)</f>
        <v/>
      </c>
      <c r="AI121" s="42" t="str">
        <f aca="false">IF(ISBLANK(Values!E120),"",IF(Values!I120,Values!$B$23,Values!$B$33))</f>
        <v/>
      </c>
      <c r="AJ121" s="43"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9" t="str">
        <f aca="false">IF(ISBLANK(Values!E121),"","TellusRem")</f>
        <v/>
      </c>
      <c r="H122" s="27" t="str">
        <f aca="false">IF(ISBLANK(Values!E121),"",Values!$B$16)</f>
        <v/>
      </c>
      <c r="I122" s="27" t="str">
        <f aca="false">IF(ISBLANK(Values!E121),"","4730574031")</f>
        <v/>
      </c>
      <c r="J122" s="40" t="str">
        <f aca="false">IF(ISBLANK(Values!E121),"",Values!F121 )</f>
        <v/>
      </c>
      <c r="K122" s="28" t="str">
        <f aca="false">IF(ISBLANK(Values!E121),"",IF(Values!J121, Values!$B$4, Values!$B$5))</f>
        <v/>
      </c>
      <c r="L122" s="41"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44" t="str">
        <f aca="false">IF(ISBLANK(Values!$F121),"",Values!U121)</f>
        <v/>
      </c>
      <c r="W122" s="32" t="str">
        <f aca="false">IF(ISBLANK(Values!E121),"","Child")</f>
        <v/>
      </c>
      <c r="X122" s="32" t="str">
        <f aca="false">IF(ISBLANK(Values!E121),"",Values!$B$13)</f>
        <v/>
      </c>
      <c r="Y122" s="40" t="str">
        <f aca="false">IF(ISBLANK(Values!E121),"","Size-Color")</f>
        <v/>
      </c>
      <c r="Z122" s="32" t="str">
        <f aca="false">IF(ISBLANK(Values!E121),"","variation")</f>
        <v/>
      </c>
      <c r="AA122" s="36" t="str">
        <f aca="false">IF(ISBLANK(Values!E121),"",Values!$B$20)</f>
        <v/>
      </c>
      <c r="AB122" s="36" t="str">
        <f aca="false">IF(ISBLANK(Values!E121),"",Values!$B$29)</f>
        <v/>
      </c>
      <c r="AI122" s="42" t="str">
        <f aca="false">IF(ISBLANK(Values!E121),"",IF(Values!I121,Values!$B$23,Values!$B$33))</f>
        <v/>
      </c>
      <c r="AJ122" s="43"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9" t="str">
        <f aca="false">IF(ISBLANK(Values!E122),"","TellusRem")</f>
        <v/>
      </c>
      <c r="H123" s="27" t="str">
        <f aca="false">IF(ISBLANK(Values!E122),"",Values!$B$16)</f>
        <v/>
      </c>
      <c r="I123" s="27" t="str">
        <f aca="false">IF(ISBLANK(Values!E122),"","4730574031")</f>
        <v/>
      </c>
      <c r="J123" s="40" t="str">
        <f aca="false">IF(ISBLANK(Values!E122),"",Values!F122 )</f>
        <v/>
      </c>
      <c r="K123" s="28" t="str">
        <f aca="false">IF(ISBLANK(Values!E122),"",IF(Values!J122, Values!$B$4, Values!$B$5))</f>
        <v/>
      </c>
      <c r="L123" s="41"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40" t="str">
        <f aca="false">IF(ISBLANK(Values!E122),"","Size-Color")</f>
        <v/>
      </c>
      <c r="Z123" s="32" t="str">
        <f aca="false">IF(ISBLANK(Values!E122),"","variation")</f>
        <v/>
      </c>
      <c r="AA123" s="36" t="str">
        <f aca="false">IF(ISBLANK(Values!E122),"",Values!$B$20)</f>
        <v/>
      </c>
      <c r="AB123" s="36" t="str">
        <f aca="false">IF(ISBLANK(Values!E122),"",Values!$B$29)</f>
        <v/>
      </c>
      <c r="AI123" s="42" t="str">
        <f aca="false">IF(ISBLANK(Values!E122),"",IF(Values!I122,Values!$B$23,Values!$B$33))</f>
        <v/>
      </c>
      <c r="AJ123" s="43"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9" t="str">
        <f aca="false">IF(ISBLANK(Values!E123),"","TellusRem")</f>
        <v/>
      </c>
      <c r="H124" s="27" t="str">
        <f aca="false">IF(ISBLANK(Values!E123),"",Values!$B$16)</f>
        <v/>
      </c>
      <c r="I124" s="27" t="str">
        <f aca="false">IF(ISBLANK(Values!E123),"","4730574031")</f>
        <v/>
      </c>
      <c r="J124" s="40" t="str">
        <f aca="false">IF(ISBLANK(Values!E123),"",Values!F123 )</f>
        <v/>
      </c>
      <c r="K124" s="28" t="str">
        <f aca="false">IF(ISBLANK(Values!E123),"",IF(Values!J123, Values!$B$4, Values!$B$5))</f>
        <v/>
      </c>
      <c r="L124" s="41"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40" t="str">
        <f aca="false">IF(ISBLANK(Values!E123),"","Size-Color")</f>
        <v/>
      </c>
      <c r="Z124" s="32" t="str">
        <f aca="false">IF(ISBLANK(Values!E123),"","variation")</f>
        <v/>
      </c>
      <c r="AA124" s="36" t="str">
        <f aca="false">IF(ISBLANK(Values!E123),"",Values!$B$20)</f>
        <v/>
      </c>
      <c r="AB124" s="36" t="str">
        <f aca="false">IF(ISBLANK(Values!E123),"",Values!$B$29)</f>
        <v/>
      </c>
      <c r="AI124" s="42" t="str">
        <f aca="false">IF(ISBLANK(Values!E123),"",IF(Values!I123,Values!$B$23,Values!$B$33))</f>
        <v/>
      </c>
      <c r="AJ124" s="43"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9" t="str">
        <f aca="false">IF(ISBLANK(Values!E124),"","TellusRem")</f>
        <v/>
      </c>
      <c r="H125" s="27" t="str">
        <f aca="false">IF(ISBLANK(Values!E124),"",Values!$B$16)</f>
        <v/>
      </c>
      <c r="I125" s="27" t="str">
        <f aca="false">IF(ISBLANK(Values!E124),"","4730574031")</f>
        <v/>
      </c>
      <c r="J125" s="40" t="str">
        <f aca="false">IF(ISBLANK(Values!E124),"",Values!F124 )</f>
        <v/>
      </c>
      <c r="K125" s="28" t="str">
        <f aca="false">IF(ISBLANK(Values!E124),"",IF(Values!J124, Values!$B$4, Values!$B$5))</f>
        <v/>
      </c>
      <c r="L125" s="41"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40" t="str">
        <f aca="false">IF(ISBLANK(Values!E124),"","Size-Color")</f>
        <v/>
      </c>
      <c r="Z125" s="32" t="str">
        <f aca="false">IF(ISBLANK(Values!E124),"","variation")</f>
        <v/>
      </c>
      <c r="AA125" s="36" t="str">
        <f aca="false">IF(ISBLANK(Values!E124),"",Values!$B$20)</f>
        <v/>
      </c>
      <c r="AB125" s="36" t="str">
        <f aca="false">IF(ISBLANK(Values!E124),"",Values!$B$29)</f>
        <v/>
      </c>
      <c r="AI125" s="42" t="str">
        <f aca="false">IF(ISBLANK(Values!E124),"",IF(Values!I124,Values!$B$23,Values!$B$33))</f>
        <v/>
      </c>
      <c r="AJ125" s="43"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9" t="str">
        <f aca="false">IF(ISBLANK(Values!E125),"","TellusRem")</f>
        <v/>
      </c>
      <c r="H126" s="27" t="str">
        <f aca="false">IF(ISBLANK(Values!E125),"",Values!$B$16)</f>
        <v/>
      </c>
      <c r="I126" s="27" t="str">
        <f aca="false">IF(ISBLANK(Values!E125),"","4730574031")</f>
        <v/>
      </c>
      <c r="J126" s="40" t="str">
        <f aca="false">IF(ISBLANK(Values!E125),"",Values!F125 )</f>
        <v/>
      </c>
      <c r="K126" s="28" t="str">
        <f aca="false">IF(ISBLANK(Values!E125),"",IF(Values!J125, Values!$B$4, Values!$B$5))</f>
        <v/>
      </c>
      <c r="L126" s="41"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40" t="str">
        <f aca="false">IF(ISBLANK(Values!E125),"","Size-Color")</f>
        <v/>
      </c>
      <c r="Z126" s="32" t="str">
        <f aca="false">IF(ISBLANK(Values!E125),"","variation")</f>
        <v/>
      </c>
      <c r="AA126" s="36" t="str">
        <f aca="false">IF(ISBLANK(Values!E125),"",Values!$B$20)</f>
        <v/>
      </c>
      <c r="AB126" s="36" t="str">
        <f aca="false">IF(ISBLANK(Values!E125),"",Values!$B$29)</f>
        <v/>
      </c>
      <c r="AI126" s="42" t="str">
        <f aca="false">IF(ISBLANK(Values!E125),"",IF(Values!I125,Values!$B$23,Values!$B$33))</f>
        <v/>
      </c>
      <c r="AJ126" s="43"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9" t="str">
        <f aca="false">IF(ISBLANK(Values!E126),"","TellusRem")</f>
        <v/>
      </c>
      <c r="H127" s="27" t="str">
        <f aca="false">IF(ISBLANK(Values!E126),"",Values!$B$16)</f>
        <v/>
      </c>
      <c r="I127" s="27" t="str">
        <f aca="false">IF(ISBLANK(Values!E126),"","4730574031")</f>
        <v/>
      </c>
      <c r="J127" s="40" t="str">
        <f aca="false">IF(ISBLANK(Values!E126),"",Values!F126 )</f>
        <v/>
      </c>
      <c r="K127" s="28" t="str">
        <f aca="false">IF(ISBLANK(Values!E126),"",IF(Values!J126, Values!$B$4, Values!$B$5))</f>
        <v/>
      </c>
      <c r="L127" s="41"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40" t="str">
        <f aca="false">IF(ISBLANK(Values!E126),"","Size-Color")</f>
        <v/>
      </c>
      <c r="Z127" s="32" t="str">
        <f aca="false">IF(ISBLANK(Values!E126),"","variation")</f>
        <v/>
      </c>
      <c r="AA127" s="36" t="str">
        <f aca="false">IF(ISBLANK(Values!E126),"",Values!$B$20)</f>
        <v/>
      </c>
      <c r="AB127" s="36" t="str">
        <f aca="false">IF(ISBLANK(Values!E126),"",Values!$B$29)</f>
        <v/>
      </c>
      <c r="AI127" s="42" t="str">
        <f aca="false">IF(ISBLANK(Values!E126),"",IF(Values!I126,Values!$B$23,Values!$B$33))</f>
        <v/>
      </c>
      <c r="AJ127" s="43"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9" t="str">
        <f aca="false">IF(ISBLANK(Values!E127),"","TellusRem")</f>
        <v/>
      </c>
      <c r="H128" s="27" t="str">
        <f aca="false">IF(ISBLANK(Values!E127),"",Values!$B$16)</f>
        <v/>
      </c>
      <c r="I128" s="27" t="str">
        <f aca="false">IF(ISBLANK(Values!E127),"","4730574031")</f>
        <v/>
      </c>
      <c r="J128" s="40" t="str">
        <f aca="false">IF(ISBLANK(Values!E127),"",Values!F127 )</f>
        <v/>
      </c>
      <c r="K128" s="28" t="str">
        <f aca="false">IF(ISBLANK(Values!E127),"",IF(Values!J127, Values!$B$4, Values!$B$5))</f>
        <v/>
      </c>
      <c r="L128" s="41"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40" t="str">
        <f aca="false">IF(ISBLANK(Values!E127),"","Size-Color")</f>
        <v/>
      </c>
      <c r="Z128" s="32" t="str">
        <f aca="false">IF(ISBLANK(Values!E127),"","variation")</f>
        <v/>
      </c>
      <c r="AA128" s="36" t="str">
        <f aca="false">IF(ISBLANK(Values!E127),"",Values!$B$20)</f>
        <v/>
      </c>
      <c r="AB128" s="36" t="str">
        <f aca="false">IF(ISBLANK(Values!E127),"",Values!$B$29)</f>
        <v/>
      </c>
      <c r="AI128" s="42" t="str">
        <f aca="false">IF(ISBLANK(Values!E127),"",IF(Values!I127,Values!$B$23,Values!$B$33))</f>
        <v/>
      </c>
      <c r="AJ128" s="43"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9" t="str">
        <f aca="false">IF(ISBLANK(Values!E128),"","TellusRem")</f>
        <v/>
      </c>
      <c r="H129" s="27" t="str">
        <f aca="false">IF(ISBLANK(Values!E128),"",Values!$B$16)</f>
        <v/>
      </c>
      <c r="I129" s="27" t="str">
        <f aca="false">IF(ISBLANK(Values!E128),"","4730574031")</f>
        <v/>
      </c>
      <c r="J129" s="40" t="str">
        <f aca="false">IF(ISBLANK(Values!E128),"",Values!F128 )</f>
        <v/>
      </c>
      <c r="K129" s="28" t="str">
        <f aca="false">IF(ISBLANK(Values!E128),"",IF(Values!J128, Values!$B$4, Values!$B$5))</f>
        <v/>
      </c>
      <c r="L129" s="41"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40" t="str">
        <f aca="false">IF(ISBLANK(Values!E128),"","Size-Color")</f>
        <v/>
      </c>
      <c r="Z129" s="32" t="str">
        <f aca="false">IF(ISBLANK(Values!E128),"","variation")</f>
        <v/>
      </c>
      <c r="AA129" s="36" t="str">
        <f aca="false">IF(ISBLANK(Values!E128),"",Values!$B$20)</f>
        <v/>
      </c>
      <c r="AB129" s="36" t="str">
        <f aca="false">IF(ISBLANK(Values!E128),"",Values!$B$29)</f>
        <v/>
      </c>
      <c r="AI129" s="42" t="str">
        <f aca="false">IF(ISBLANK(Values!E128),"",IF(Values!I128,Values!$B$23,Values!$B$33))</f>
        <v/>
      </c>
      <c r="AJ129" s="43"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9" t="str">
        <f aca="false">IF(ISBLANK(Values!E129),"","TellusRem")</f>
        <v/>
      </c>
      <c r="H130" s="27" t="str">
        <f aca="false">IF(ISBLANK(Values!E129),"",Values!$B$16)</f>
        <v/>
      </c>
      <c r="I130" s="27" t="str">
        <f aca="false">IF(ISBLANK(Values!E129),"","4730574031")</f>
        <v/>
      </c>
      <c r="J130" s="40" t="str">
        <f aca="false">IF(ISBLANK(Values!E129),"",Values!F129 )</f>
        <v/>
      </c>
      <c r="K130" s="28" t="str">
        <f aca="false">IF(ISBLANK(Values!E129),"",IF(Values!J129, Values!$B$4, Values!$B$5))</f>
        <v/>
      </c>
      <c r="L130" s="41"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40" t="str">
        <f aca="false">IF(ISBLANK(Values!E129),"","Size-Color")</f>
        <v/>
      </c>
      <c r="Z130" s="32" t="str">
        <f aca="false">IF(ISBLANK(Values!E129),"","variation")</f>
        <v/>
      </c>
      <c r="AA130" s="36" t="str">
        <f aca="false">IF(ISBLANK(Values!E129),"",Values!$B$20)</f>
        <v/>
      </c>
      <c r="AB130" s="36" t="str">
        <f aca="false">IF(ISBLANK(Values!E129),"",Values!$B$29)</f>
        <v/>
      </c>
      <c r="AI130" s="42" t="str">
        <f aca="false">IF(ISBLANK(Values!E129),"",IF(Values!I129,Values!$B$23,Values!$B$33))</f>
        <v/>
      </c>
      <c r="AJ130" s="43"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9" t="str">
        <f aca="false">IF(ISBLANK(Values!E130),"","TellusRem")</f>
        <v/>
      </c>
      <c r="H131" s="27" t="str">
        <f aca="false">IF(ISBLANK(Values!E130),"",Values!$B$16)</f>
        <v/>
      </c>
      <c r="I131" s="27" t="str">
        <f aca="false">IF(ISBLANK(Values!E130),"","4730574031")</f>
        <v/>
      </c>
      <c r="J131" s="40" t="str">
        <f aca="false">IF(ISBLANK(Values!E130),"",Values!F130 )</f>
        <v/>
      </c>
      <c r="K131" s="28" t="str">
        <f aca="false">IF(ISBLANK(Values!E130),"",IF(Values!J130, Values!$B$4, Values!$B$5))</f>
        <v/>
      </c>
      <c r="L131" s="41"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40" t="str">
        <f aca="false">IF(ISBLANK(Values!E130),"","Size-Color")</f>
        <v/>
      </c>
      <c r="Z131" s="32" t="str">
        <f aca="false">IF(ISBLANK(Values!E130),"","variation")</f>
        <v/>
      </c>
      <c r="AA131" s="36" t="str">
        <f aca="false">IF(ISBLANK(Values!E130),"",Values!$B$20)</f>
        <v/>
      </c>
      <c r="AB131" s="36" t="str">
        <f aca="false">IF(ISBLANK(Values!E130),"",Values!$B$29)</f>
        <v/>
      </c>
      <c r="AI131" s="42" t="str">
        <f aca="false">IF(ISBLANK(Values!E130),"",IF(Values!I130,Values!$B$23,Values!$B$33))</f>
        <v/>
      </c>
      <c r="AJ131" s="43"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9" t="str">
        <f aca="false">IF(ISBLANK(Values!E131),"","TellusRem")</f>
        <v/>
      </c>
      <c r="H132" s="27" t="str">
        <f aca="false">IF(ISBLANK(Values!E131),"",Values!$B$16)</f>
        <v/>
      </c>
      <c r="I132" s="27" t="str">
        <f aca="false">IF(ISBLANK(Values!E131),"","4730574031")</f>
        <v/>
      </c>
      <c r="J132" s="40" t="str">
        <f aca="false">IF(ISBLANK(Values!E131),"",Values!F131 )</f>
        <v/>
      </c>
      <c r="K132" s="28" t="str">
        <f aca="false">IF(ISBLANK(Values!E131),"",IF(Values!J131, Values!$B$4, Values!$B$5))</f>
        <v/>
      </c>
      <c r="L132" s="41"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40" t="str">
        <f aca="false">IF(ISBLANK(Values!E131),"","Size-Color")</f>
        <v/>
      </c>
      <c r="Z132" s="32" t="str">
        <f aca="false">IF(ISBLANK(Values!E131),"","variation")</f>
        <v/>
      </c>
      <c r="AA132" s="36" t="str">
        <f aca="false">IF(ISBLANK(Values!E131),"",Values!$B$20)</f>
        <v/>
      </c>
      <c r="AB132" s="36" t="str">
        <f aca="false">IF(ISBLANK(Values!E131),"",Values!$B$29)</f>
        <v/>
      </c>
      <c r="AI132" s="42" t="str">
        <f aca="false">IF(ISBLANK(Values!E131),"",IF(Values!I131,Values!$B$23,Values!$B$33))</f>
        <v/>
      </c>
      <c r="AJ132" s="43"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9" t="str">
        <f aca="false">IF(ISBLANK(Values!E132),"","TellusRem")</f>
        <v/>
      </c>
      <c r="H133" s="27" t="str">
        <f aca="false">IF(ISBLANK(Values!E132),"",Values!$B$16)</f>
        <v/>
      </c>
      <c r="I133" s="27" t="str">
        <f aca="false">IF(ISBLANK(Values!E132),"","4730574031")</f>
        <v/>
      </c>
      <c r="J133" s="40" t="str">
        <f aca="false">IF(ISBLANK(Values!E132),"",Values!F132 )</f>
        <v/>
      </c>
      <c r="K133" s="28" t="str">
        <f aca="false">IF(ISBLANK(Values!E132),"",IF(Values!J132, Values!$B$4, Values!$B$5))</f>
        <v/>
      </c>
      <c r="L133" s="41"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40" t="str">
        <f aca="false">IF(ISBLANK(Values!E132),"","Size-Color")</f>
        <v/>
      </c>
      <c r="Z133" s="32" t="str">
        <f aca="false">IF(ISBLANK(Values!E132),"","variation")</f>
        <v/>
      </c>
      <c r="AA133" s="36" t="str">
        <f aca="false">IF(ISBLANK(Values!E132),"",Values!$B$20)</f>
        <v/>
      </c>
      <c r="AB133" s="36" t="str">
        <f aca="false">IF(ISBLANK(Values!E132),"",Values!$B$29)</f>
        <v/>
      </c>
      <c r="AI133" s="42" t="str">
        <f aca="false">IF(ISBLANK(Values!E132),"",IF(Values!I132,Values!$B$23,Values!$B$33))</f>
        <v/>
      </c>
      <c r="AJ133" s="43"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9" t="str">
        <f aca="false">IF(ISBLANK(Values!E133),"","TellusRem")</f>
        <v/>
      </c>
      <c r="H134" s="27" t="str">
        <f aca="false">IF(ISBLANK(Values!E133),"",Values!$B$16)</f>
        <v/>
      </c>
      <c r="I134" s="27" t="str">
        <f aca="false">IF(ISBLANK(Values!E133),"","4730574031")</f>
        <v/>
      </c>
      <c r="J134" s="40" t="str">
        <f aca="false">IF(ISBLANK(Values!E133),"",Values!F133 )</f>
        <v/>
      </c>
      <c r="K134" s="28" t="str">
        <f aca="false">IF(ISBLANK(Values!E133),"",IF(Values!J133, Values!$B$4, Values!$B$5))</f>
        <v/>
      </c>
      <c r="L134" s="41"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40" t="str">
        <f aca="false">IF(ISBLANK(Values!E133),"","Size-Color")</f>
        <v/>
      </c>
      <c r="Z134" s="32" t="str">
        <f aca="false">IF(ISBLANK(Values!E133),"","variation")</f>
        <v/>
      </c>
      <c r="AA134" s="36" t="str">
        <f aca="false">IF(ISBLANK(Values!E133),"",Values!$B$20)</f>
        <v/>
      </c>
      <c r="AB134" s="36" t="str">
        <f aca="false">IF(ISBLANK(Values!E133),"",Values!$B$29)</f>
        <v/>
      </c>
      <c r="AI134" s="42" t="str">
        <f aca="false">IF(ISBLANK(Values!E133),"",IF(Values!I133,Values!$B$23,Values!$B$33))</f>
        <v/>
      </c>
      <c r="AJ134" s="43"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9" t="str">
        <f aca="false">IF(ISBLANK(Values!E134),"","TellusRem")</f>
        <v/>
      </c>
      <c r="H135" s="27" t="str">
        <f aca="false">IF(ISBLANK(Values!E134),"",Values!$B$16)</f>
        <v/>
      </c>
      <c r="I135" s="27" t="str">
        <f aca="false">IF(ISBLANK(Values!E134),"","4730574031")</f>
        <v/>
      </c>
      <c r="J135" s="40" t="str">
        <f aca="false">IF(ISBLANK(Values!E134),"",Values!F134 )</f>
        <v/>
      </c>
      <c r="K135" s="28" t="str">
        <f aca="false">IF(ISBLANK(Values!E134),"",IF(Values!J134, Values!$B$4, Values!$B$5))</f>
        <v/>
      </c>
      <c r="L135" s="41"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40" t="str">
        <f aca="false">IF(ISBLANK(Values!E134),"","Size-Color")</f>
        <v/>
      </c>
      <c r="Z135" s="32" t="str">
        <f aca="false">IF(ISBLANK(Values!E134),"","variation")</f>
        <v/>
      </c>
      <c r="AA135" s="36" t="str">
        <f aca="false">IF(ISBLANK(Values!E134),"",Values!$B$20)</f>
        <v/>
      </c>
      <c r="AB135" s="36" t="str">
        <f aca="false">IF(ISBLANK(Values!E134),"",Values!$B$29)</f>
        <v/>
      </c>
      <c r="AI135" s="42" t="str">
        <f aca="false">IF(ISBLANK(Values!E134),"",IF(Values!I134,Values!$B$23,Values!$B$33))</f>
        <v/>
      </c>
      <c r="AJ135" s="43"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9" t="str">
        <f aca="false">IF(ISBLANK(Values!E135),"","TellusRem")</f>
        <v/>
      </c>
      <c r="H136" s="27" t="str">
        <f aca="false">IF(ISBLANK(Values!E135),"",Values!$B$16)</f>
        <v/>
      </c>
      <c r="I136" s="27" t="str">
        <f aca="false">IF(ISBLANK(Values!E135),"","4730574031")</f>
        <v/>
      </c>
      <c r="J136" s="40" t="str">
        <f aca="false">IF(ISBLANK(Values!E135),"",Values!F135 )</f>
        <v/>
      </c>
      <c r="K136" s="28" t="str">
        <f aca="false">IF(ISBLANK(Values!E135),"",IF(Values!J135, Values!$B$4, Values!$B$5))</f>
        <v/>
      </c>
      <c r="L136" s="41"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40" t="str">
        <f aca="false">IF(ISBLANK(Values!E135),"","Size-Color")</f>
        <v/>
      </c>
      <c r="Z136" s="32" t="str">
        <f aca="false">IF(ISBLANK(Values!E135),"","variation")</f>
        <v/>
      </c>
      <c r="AA136" s="36" t="str">
        <f aca="false">IF(ISBLANK(Values!E135),"",Values!$B$20)</f>
        <v/>
      </c>
      <c r="AB136" s="36" t="str">
        <f aca="false">IF(ISBLANK(Values!E135),"",Values!$B$29)</f>
        <v/>
      </c>
      <c r="AI136" s="42" t="str">
        <f aca="false">IF(ISBLANK(Values!E135),"",IF(Values!I135,Values!$B$23,Values!$B$33))</f>
        <v/>
      </c>
      <c r="AJ136" s="43"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9" t="str">
        <f aca="false">IF(ISBLANK(Values!E136),"","TellusRem")</f>
        <v/>
      </c>
      <c r="H137" s="27" t="str">
        <f aca="false">IF(ISBLANK(Values!E136),"",Values!$B$16)</f>
        <v/>
      </c>
      <c r="I137" s="27" t="str">
        <f aca="false">IF(ISBLANK(Values!E136),"","4730574031")</f>
        <v/>
      </c>
      <c r="J137" s="40" t="str">
        <f aca="false">IF(ISBLANK(Values!E136),"",Values!F136 )</f>
        <v/>
      </c>
      <c r="K137" s="28" t="str">
        <f aca="false">IF(ISBLANK(Values!E136),"",IF(Values!J136, Values!$B$4, Values!$B$5))</f>
        <v/>
      </c>
      <c r="L137" s="41"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40" t="str">
        <f aca="false">IF(ISBLANK(Values!E136),"","Size-Color")</f>
        <v/>
      </c>
      <c r="Z137" s="32" t="str">
        <f aca="false">IF(ISBLANK(Values!E136),"","variation")</f>
        <v/>
      </c>
      <c r="AA137" s="36" t="str">
        <f aca="false">IF(ISBLANK(Values!E136),"",Values!$B$20)</f>
        <v/>
      </c>
      <c r="AB137" s="36" t="str">
        <f aca="false">IF(ISBLANK(Values!E136),"",Values!$B$29)</f>
        <v/>
      </c>
      <c r="AI137" s="42" t="str">
        <f aca="false">IF(ISBLANK(Values!E136),"",IF(Values!I136,Values!$B$23,Values!$B$33))</f>
        <v/>
      </c>
      <c r="AJ137" s="43"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9" t="str">
        <f aca="false">IF(ISBLANK(Values!E137),"","TellusRem")</f>
        <v/>
      </c>
      <c r="H138" s="27" t="str">
        <f aca="false">IF(ISBLANK(Values!E137),"",Values!$B$16)</f>
        <v/>
      </c>
      <c r="I138" s="27" t="str">
        <f aca="false">IF(ISBLANK(Values!E137),"","4730574031")</f>
        <v/>
      </c>
      <c r="J138" s="40" t="str">
        <f aca="false">IF(ISBLANK(Values!E137),"",Values!F137 )</f>
        <v/>
      </c>
      <c r="K138" s="28" t="str">
        <f aca="false">IF(ISBLANK(Values!E137),"",IF(Values!J137, Values!$B$4, Values!$B$5))</f>
        <v/>
      </c>
      <c r="L138" s="41"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40" t="str">
        <f aca="false">IF(ISBLANK(Values!E137),"","Size-Color")</f>
        <v/>
      </c>
      <c r="Z138" s="32" t="str">
        <f aca="false">IF(ISBLANK(Values!E137),"","variation")</f>
        <v/>
      </c>
      <c r="AA138" s="36" t="str">
        <f aca="false">IF(ISBLANK(Values!E137),"",Values!$B$20)</f>
        <v/>
      </c>
      <c r="AB138" s="36" t="str">
        <f aca="false">IF(ISBLANK(Values!E137),"",Values!$B$29)</f>
        <v/>
      </c>
      <c r="AI138" s="42" t="str">
        <f aca="false">IF(ISBLANK(Values!E137),"",IF(Values!I137,Values!$B$23,Values!$B$33))</f>
        <v/>
      </c>
      <c r="AJ138" s="43"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9" t="str">
        <f aca="false">IF(ISBLANK(Values!E138),"","TellusRem")</f>
        <v/>
      </c>
      <c r="H139" s="27" t="str">
        <f aca="false">IF(ISBLANK(Values!E138),"",Values!$B$16)</f>
        <v/>
      </c>
      <c r="I139" s="27" t="str">
        <f aca="false">IF(ISBLANK(Values!E138),"","4730574031")</f>
        <v/>
      </c>
      <c r="J139" s="40" t="str">
        <f aca="false">IF(ISBLANK(Values!E138),"",Values!F138 )</f>
        <v/>
      </c>
      <c r="K139" s="28" t="str">
        <f aca="false">IF(ISBLANK(Values!E138),"",IF(Values!J138, Values!$B$4, Values!$B$5))</f>
        <v/>
      </c>
      <c r="L139" s="41"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40" t="str">
        <f aca="false">IF(ISBLANK(Values!E138),"","Size-Color")</f>
        <v/>
      </c>
      <c r="Z139" s="32" t="str">
        <f aca="false">IF(ISBLANK(Values!E138),"","variation")</f>
        <v/>
      </c>
      <c r="AA139" s="36" t="str">
        <f aca="false">IF(ISBLANK(Values!E138),"",Values!$B$20)</f>
        <v/>
      </c>
      <c r="AB139" s="36" t="str">
        <f aca="false">IF(ISBLANK(Values!E138),"",Values!$B$29)</f>
        <v/>
      </c>
      <c r="AI139" s="42" t="str">
        <f aca="false">IF(ISBLANK(Values!E138),"",IF(Values!I138,Values!$B$23,Values!$B$33))</f>
        <v/>
      </c>
      <c r="AJ139" s="43"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9" t="str">
        <f aca="false">IF(ISBLANK(Values!E139),"","TellusRem")</f>
        <v/>
      </c>
      <c r="H140" s="27" t="str">
        <f aca="false">IF(ISBLANK(Values!E139),"",Values!$B$16)</f>
        <v/>
      </c>
      <c r="I140" s="27" t="str">
        <f aca="false">IF(ISBLANK(Values!E139),"","4730574031")</f>
        <v/>
      </c>
      <c r="J140" s="40" t="str">
        <f aca="false">IF(ISBLANK(Values!E139),"",Values!F139 )</f>
        <v/>
      </c>
      <c r="K140" s="28" t="str">
        <f aca="false">IF(ISBLANK(Values!E139),"",IF(Values!J139, Values!$B$4, Values!$B$5))</f>
        <v/>
      </c>
      <c r="L140" s="41"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40" t="str">
        <f aca="false">IF(ISBLANK(Values!E139),"","Size-Color")</f>
        <v/>
      </c>
      <c r="Z140" s="32" t="str">
        <f aca="false">IF(ISBLANK(Values!E139),"","variation")</f>
        <v/>
      </c>
      <c r="AA140" s="36" t="str">
        <f aca="false">IF(ISBLANK(Values!E139),"",Values!$B$20)</f>
        <v/>
      </c>
      <c r="AB140" s="36" t="str">
        <f aca="false">IF(ISBLANK(Values!E139),"",Values!$B$29)</f>
        <v/>
      </c>
      <c r="AI140" s="42" t="str">
        <f aca="false">IF(ISBLANK(Values!E139),"",IF(Values!I139,Values!$B$23,Values!$B$33))</f>
        <v/>
      </c>
      <c r="AJ140" s="43"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9" t="str">
        <f aca="false">IF(ISBLANK(Values!E140),"","TellusRem")</f>
        <v/>
      </c>
      <c r="H141" s="27" t="str">
        <f aca="false">IF(ISBLANK(Values!E140),"",Values!$B$16)</f>
        <v/>
      </c>
      <c r="I141" s="27" t="str">
        <f aca="false">IF(ISBLANK(Values!E140),"","4730574031")</f>
        <v/>
      </c>
      <c r="J141" s="40" t="str">
        <f aca="false">IF(ISBLANK(Values!E140),"",Values!F140 )</f>
        <v/>
      </c>
      <c r="K141" s="28" t="str">
        <f aca="false">IF(ISBLANK(Values!E140),"",IF(Values!J140, Values!$B$4, Values!$B$5))</f>
        <v/>
      </c>
      <c r="L141" s="41"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40" t="str">
        <f aca="false">IF(ISBLANK(Values!E140),"","Size-Color")</f>
        <v/>
      </c>
      <c r="Z141" s="32" t="str">
        <f aca="false">IF(ISBLANK(Values!E140),"","variation")</f>
        <v/>
      </c>
      <c r="AA141" s="36" t="str">
        <f aca="false">IF(ISBLANK(Values!E140),"",Values!$B$20)</f>
        <v/>
      </c>
      <c r="AB141" s="36" t="str">
        <f aca="false">IF(ISBLANK(Values!E140),"",Values!$B$29)</f>
        <v/>
      </c>
      <c r="AI141" s="42" t="str">
        <f aca="false">IF(ISBLANK(Values!E140),"",IF(Values!I140,Values!$B$23,Values!$B$33))</f>
        <v/>
      </c>
      <c r="AJ141" s="43"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9" t="str">
        <f aca="false">IF(ISBLANK(Values!E141),"","TellusRem")</f>
        <v/>
      </c>
      <c r="H142" s="27" t="str">
        <f aca="false">IF(ISBLANK(Values!E141),"",Values!$B$16)</f>
        <v/>
      </c>
      <c r="I142" s="27" t="str">
        <f aca="false">IF(ISBLANK(Values!E141),"","4730574031")</f>
        <v/>
      </c>
      <c r="J142" s="40" t="str">
        <f aca="false">IF(ISBLANK(Values!E141),"",Values!F141 )</f>
        <v/>
      </c>
      <c r="K142" s="28" t="str">
        <f aca="false">IF(ISBLANK(Values!E141),"",IF(Values!J141, Values!$B$4, Values!$B$5))</f>
        <v/>
      </c>
      <c r="L142" s="41"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40" t="str">
        <f aca="false">IF(ISBLANK(Values!E141),"","Size-Color")</f>
        <v/>
      </c>
      <c r="Z142" s="32" t="str">
        <f aca="false">IF(ISBLANK(Values!E141),"","variation")</f>
        <v/>
      </c>
      <c r="AA142" s="36" t="str">
        <f aca="false">IF(ISBLANK(Values!E141),"",Values!$B$20)</f>
        <v/>
      </c>
      <c r="AB142" s="36" t="str">
        <f aca="false">IF(ISBLANK(Values!E141),"",Values!$B$29)</f>
        <v/>
      </c>
      <c r="AI142" s="42" t="str">
        <f aca="false">IF(ISBLANK(Values!E141),"",IF(Values!I141,Values!$B$23,Values!$B$33))</f>
        <v/>
      </c>
      <c r="AJ142" s="43"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9" t="str">
        <f aca="false">IF(ISBLANK(Values!E142),"","TellusRem")</f>
        <v/>
      </c>
      <c r="H143" s="27" t="str">
        <f aca="false">IF(ISBLANK(Values!E142),"",Values!$B$16)</f>
        <v/>
      </c>
      <c r="I143" s="27" t="str">
        <f aca="false">IF(ISBLANK(Values!E142),"","4730574031")</f>
        <v/>
      </c>
      <c r="J143" s="40" t="str">
        <f aca="false">IF(ISBLANK(Values!E142),"",Values!F142 )</f>
        <v/>
      </c>
      <c r="K143" s="28" t="str">
        <f aca="false">IF(ISBLANK(Values!E142),"",IF(Values!J142, Values!$B$4, Values!$B$5))</f>
        <v/>
      </c>
      <c r="L143" s="41"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40" t="str">
        <f aca="false">IF(ISBLANK(Values!E142),"","Size-Color")</f>
        <v/>
      </c>
      <c r="Z143" s="32" t="str">
        <f aca="false">IF(ISBLANK(Values!E142),"","variation")</f>
        <v/>
      </c>
      <c r="AA143" s="36" t="str">
        <f aca="false">IF(ISBLANK(Values!E142),"",Values!$B$20)</f>
        <v/>
      </c>
      <c r="AB143" s="36" t="str">
        <f aca="false">IF(ISBLANK(Values!E142),"",Values!$B$29)</f>
        <v/>
      </c>
      <c r="AI143" s="42" t="str">
        <f aca="false">IF(ISBLANK(Values!E142),"",IF(Values!I142,Values!$B$23,Values!$B$33))</f>
        <v/>
      </c>
      <c r="AJ143" s="43"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9" t="str">
        <f aca="false">IF(ISBLANK(Values!E143),"","TellusRem")</f>
        <v/>
      </c>
      <c r="H144" s="27" t="str">
        <f aca="false">IF(ISBLANK(Values!E143),"",Values!$B$16)</f>
        <v/>
      </c>
      <c r="I144" s="27" t="str">
        <f aca="false">IF(ISBLANK(Values!E143),"","4730574031")</f>
        <v/>
      </c>
      <c r="J144" s="40" t="str">
        <f aca="false">IF(ISBLANK(Values!E143),"",Values!F143 )</f>
        <v/>
      </c>
      <c r="K144" s="28" t="str">
        <f aca="false">IF(ISBLANK(Values!E143),"",IF(Values!J143, Values!$B$4, Values!$B$5))</f>
        <v/>
      </c>
      <c r="L144" s="41"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40" t="str">
        <f aca="false">IF(ISBLANK(Values!E143),"","Size-Color")</f>
        <v/>
      </c>
      <c r="Z144" s="32" t="str">
        <f aca="false">IF(ISBLANK(Values!E143),"","variation")</f>
        <v/>
      </c>
      <c r="AA144" s="36" t="str">
        <f aca="false">IF(ISBLANK(Values!E143),"",Values!$B$20)</f>
        <v/>
      </c>
      <c r="AB144" s="36" t="str">
        <f aca="false">IF(ISBLANK(Values!E143),"",Values!$B$29)</f>
        <v/>
      </c>
      <c r="AI144" s="42" t="str">
        <f aca="false">IF(ISBLANK(Values!E143),"",IF(Values!I143,Values!$B$23,Values!$B$33))</f>
        <v/>
      </c>
      <c r="AJ144" s="43"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9" t="str">
        <f aca="false">IF(ISBLANK(Values!E144),"","TellusRem")</f>
        <v/>
      </c>
      <c r="H145" s="27" t="str">
        <f aca="false">IF(ISBLANK(Values!E144),"",Values!$B$16)</f>
        <v/>
      </c>
      <c r="I145" s="27" t="str">
        <f aca="false">IF(ISBLANK(Values!E144),"","4730574031")</f>
        <v/>
      </c>
      <c r="J145" s="40" t="str">
        <f aca="false">IF(ISBLANK(Values!E144),"",Values!F144 )</f>
        <v/>
      </c>
      <c r="K145" s="28" t="str">
        <f aca="false">IF(ISBLANK(Values!E144),"",IF(Values!J144, Values!$B$4, Values!$B$5))</f>
        <v/>
      </c>
      <c r="L145" s="41"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40" t="str">
        <f aca="false">IF(ISBLANK(Values!E144),"","Size-Color")</f>
        <v/>
      </c>
      <c r="Z145" s="32" t="str">
        <f aca="false">IF(ISBLANK(Values!E144),"","variation")</f>
        <v/>
      </c>
      <c r="AA145" s="36" t="str">
        <f aca="false">IF(ISBLANK(Values!E144),"",Values!$B$20)</f>
        <v/>
      </c>
      <c r="AB145" s="36" t="str">
        <f aca="false">IF(ISBLANK(Values!E144),"",Values!$B$29)</f>
        <v/>
      </c>
      <c r="AI145" s="42" t="str">
        <f aca="false">IF(ISBLANK(Values!E144),"",IF(Values!I144,Values!$B$23,Values!$B$33))</f>
        <v/>
      </c>
      <c r="AJ145" s="43"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9" t="str">
        <f aca="false">IF(ISBLANK(Values!E145),"","TellusRem")</f>
        <v/>
      </c>
      <c r="H146" s="27" t="str">
        <f aca="false">IF(ISBLANK(Values!E145),"",Values!$B$16)</f>
        <v/>
      </c>
      <c r="I146" s="27" t="str">
        <f aca="false">IF(ISBLANK(Values!E145),"","4730574031")</f>
        <v/>
      </c>
      <c r="J146" s="40" t="str">
        <f aca="false">IF(ISBLANK(Values!E145),"",Values!F145 )</f>
        <v/>
      </c>
      <c r="K146" s="28" t="str">
        <f aca="false">IF(ISBLANK(Values!E145),"",IF(Values!J145, Values!$B$4, Values!$B$5))</f>
        <v/>
      </c>
      <c r="L146" s="41"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40" t="str">
        <f aca="false">IF(ISBLANK(Values!E145),"","Size-Color")</f>
        <v/>
      </c>
      <c r="Z146" s="32" t="str">
        <f aca="false">IF(ISBLANK(Values!E145),"","variation")</f>
        <v/>
      </c>
      <c r="AA146" s="36" t="str">
        <f aca="false">IF(ISBLANK(Values!E145),"",Values!$B$20)</f>
        <v/>
      </c>
      <c r="AB146" s="36" t="str">
        <f aca="false">IF(ISBLANK(Values!E145),"",Values!$B$29)</f>
        <v/>
      </c>
      <c r="AI146" s="42" t="str">
        <f aca="false">IF(ISBLANK(Values!E145),"",IF(Values!I145,Values!$B$23,Values!$B$33))</f>
        <v/>
      </c>
      <c r="AJ146" s="43"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9" t="str">
        <f aca="false">IF(ISBLANK(Values!E146),"","TellusRem")</f>
        <v/>
      </c>
      <c r="H147" s="27" t="str">
        <f aca="false">IF(ISBLANK(Values!E146),"",Values!$B$16)</f>
        <v/>
      </c>
      <c r="I147" s="27" t="str">
        <f aca="false">IF(ISBLANK(Values!E146),"","4730574031")</f>
        <v/>
      </c>
      <c r="J147" s="40" t="str">
        <f aca="false">IF(ISBLANK(Values!E146),"",Values!F146 )</f>
        <v/>
      </c>
      <c r="K147" s="28" t="str">
        <f aca="false">IF(ISBLANK(Values!E146),"",IF(Values!J146, Values!$B$4, Values!$B$5))</f>
        <v/>
      </c>
      <c r="L147" s="41"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40" t="str">
        <f aca="false">IF(ISBLANK(Values!E146),"","Size-Color")</f>
        <v/>
      </c>
      <c r="Z147" s="32" t="str">
        <f aca="false">IF(ISBLANK(Values!E146),"","variation")</f>
        <v/>
      </c>
      <c r="AA147" s="36" t="str">
        <f aca="false">IF(ISBLANK(Values!E146),"",Values!$B$20)</f>
        <v/>
      </c>
      <c r="AB147" s="36" t="str">
        <f aca="false">IF(ISBLANK(Values!E146),"",Values!$B$29)</f>
        <v/>
      </c>
      <c r="AI147" s="42" t="str">
        <f aca="false">IF(ISBLANK(Values!E146),"",IF(Values!I146,Values!$B$23,Values!$B$33))</f>
        <v/>
      </c>
      <c r="AJ147" s="43"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9" t="str">
        <f aca="false">IF(ISBLANK(Values!E147),"","TellusRem")</f>
        <v/>
      </c>
      <c r="H148" s="27" t="str">
        <f aca="false">IF(ISBLANK(Values!E147),"",Values!$B$16)</f>
        <v/>
      </c>
      <c r="I148" s="27" t="str">
        <f aca="false">IF(ISBLANK(Values!E147),"","4730574031")</f>
        <v/>
      </c>
      <c r="J148" s="40" t="str">
        <f aca="false">IF(ISBLANK(Values!E147),"",Values!F147 )</f>
        <v/>
      </c>
      <c r="K148" s="28" t="str">
        <f aca="false">IF(ISBLANK(Values!E147),"",IF(Values!J147, Values!$B$4, Values!$B$5))</f>
        <v/>
      </c>
      <c r="L148" s="41"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40" t="str">
        <f aca="false">IF(ISBLANK(Values!E147),"","Size-Color")</f>
        <v/>
      </c>
      <c r="Z148" s="32" t="str">
        <f aca="false">IF(ISBLANK(Values!E147),"","variation")</f>
        <v/>
      </c>
      <c r="AA148" s="36" t="str">
        <f aca="false">IF(ISBLANK(Values!E147),"",Values!$B$20)</f>
        <v/>
      </c>
      <c r="AB148" s="36" t="str">
        <f aca="false">IF(ISBLANK(Values!E147),"",Values!$B$29)</f>
        <v/>
      </c>
      <c r="AI148" s="42" t="str">
        <f aca="false">IF(ISBLANK(Values!E147),"",IF(Values!I147,Values!$B$23,Values!$B$33))</f>
        <v/>
      </c>
      <c r="AJ148" s="43"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9" t="str">
        <f aca="false">IF(ISBLANK(Values!E148),"","TellusRem")</f>
        <v/>
      </c>
      <c r="H149" s="27" t="str">
        <f aca="false">IF(ISBLANK(Values!E148),"",Values!$B$16)</f>
        <v/>
      </c>
      <c r="I149" s="27" t="str">
        <f aca="false">IF(ISBLANK(Values!E148),"","4730574031")</f>
        <v/>
      </c>
      <c r="J149" s="40" t="str">
        <f aca="false">IF(ISBLANK(Values!E148),"",Values!F148 )</f>
        <v/>
      </c>
      <c r="K149" s="28" t="str">
        <f aca="false">IF(ISBLANK(Values!E148),"",IF(Values!J148, Values!$B$4, Values!$B$5))</f>
        <v/>
      </c>
      <c r="L149" s="41"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40" t="str">
        <f aca="false">IF(ISBLANK(Values!E148),"","Size-Color")</f>
        <v/>
      </c>
      <c r="Z149" s="32" t="str">
        <f aca="false">IF(ISBLANK(Values!E148),"","variation")</f>
        <v/>
      </c>
      <c r="AA149" s="36" t="str">
        <f aca="false">IF(ISBLANK(Values!E148),"",Values!$B$20)</f>
        <v/>
      </c>
      <c r="AB149" s="36" t="str">
        <f aca="false">IF(ISBLANK(Values!E148),"",Values!$B$29)</f>
        <v/>
      </c>
      <c r="AI149" s="42" t="str">
        <f aca="false">IF(ISBLANK(Values!E148),"",IF(Values!I148,Values!$B$23,Values!$B$33))</f>
        <v/>
      </c>
      <c r="AJ149" s="43"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9" t="str">
        <f aca="false">IF(ISBLANK(Values!E149),"","TellusRem")</f>
        <v/>
      </c>
      <c r="H150" s="27" t="str">
        <f aca="false">IF(ISBLANK(Values!E149),"",Values!$B$16)</f>
        <v/>
      </c>
      <c r="I150" s="27" t="str">
        <f aca="false">IF(ISBLANK(Values!E149),"","4730574031")</f>
        <v/>
      </c>
      <c r="J150" s="40" t="str">
        <f aca="false">IF(ISBLANK(Values!E149),"",Values!F149 )</f>
        <v/>
      </c>
      <c r="K150" s="28" t="str">
        <f aca="false">IF(ISBLANK(Values!E149),"",IF(Values!J149, Values!$B$4, Values!$B$5))</f>
        <v/>
      </c>
      <c r="L150" s="41"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40" t="str">
        <f aca="false">IF(ISBLANK(Values!E149),"","Size-Color")</f>
        <v/>
      </c>
      <c r="Z150" s="32" t="str">
        <f aca="false">IF(ISBLANK(Values!E149),"","variation")</f>
        <v/>
      </c>
      <c r="AA150" s="36" t="str">
        <f aca="false">IF(ISBLANK(Values!E149),"",Values!$B$20)</f>
        <v/>
      </c>
      <c r="AB150" s="36" t="str">
        <f aca="false">IF(ISBLANK(Values!E149),"",Values!$B$29)</f>
        <v/>
      </c>
      <c r="AI150" s="42" t="str">
        <f aca="false">IF(ISBLANK(Values!E149),"",IF(Values!I149,Values!$B$23,Values!$B$33))</f>
        <v/>
      </c>
      <c r="AJ150" s="43"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9" t="str">
        <f aca="false">IF(ISBLANK(Values!E150),"","TellusRem")</f>
        <v/>
      </c>
      <c r="H151" s="27" t="str">
        <f aca="false">IF(ISBLANK(Values!E150),"",Values!$B$16)</f>
        <v/>
      </c>
      <c r="I151" s="27" t="str">
        <f aca="false">IF(ISBLANK(Values!E150),"","4730574031")</f>
        <v/>
      </c>
      <c r="J151" s="40" t="str">
        <f aca="false">IF(ISBLANK(Values!E150),"",Values!F150 )</f>
        <v/>
      </c>
      <c r="K151" s="28" t="str">
        <f aca="false">IF(ISBLANK(Values!E150),"",IF(Values!J150, Values!$B$4, Values!$B$5))</f>
        <v/>
      </c>
      <c r="L151" s="41"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40" t="str">
        <f aca="false">IF(ISBLANK(Values!E150),"","Size-Color")</f>
        <v/>
      </c>
      <c r="Z151" s="32" t="str">
        <f aca="false">IF(ISBLANK(Values!E150),"","variation")</f>
        <v/>
      </c>
      <c r="AA151" s="36" t="str">
        <f aca="false">IF(ISBLANK(Values!E150),"",Values!$B$20)</f>
        <v/>
      </c>
      <c r="AB151" s="36" t="str">
        <f aca="false">IF(ISBLANK(Values!E150),"",Values!$B$29)</f>
        <v/>
      </c>
      <c r="AI151" s="42" t="str">
        <f aca="false">IF(ISBLANK(Values!E150),"",IF(Values!I150,Values!$B$23,Values!$B$33))</f>
        <v/>
      </c>
      <c r="AJ151" s="43"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9" t="str">
        <f aca="false">IF(ISBLANK(Values!E151),"","TellusRem")</f>
        <v/>
      </c>
      <c r="H152" s="27" t="str">
        <f aca="false">IF(ISBLANK(Values!E151),"",Values!$B$16)</f>
        <v/>
      </c>
      <c r="I152" s="27" t="str">
        <f aca="false">IF(ISBLANK(Values!E151),"","4730574031")</f>
        <v/>
      </c>
      <c r="J152" s="40" t="str">
        <f aca="false">IF(ISBLANK(Values!E151),"",Values!F151 )</f>
        <v/>
      </c>
      <c r="K152" s="28" t="str">
        <f aca="false">IF(ISBLANK(Values!E151),"",IF(Values!J151, Values!$B$4, Values!$B$5))</f>
        <v/>
      </c>
      <c r="L152" s="41"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40" t="str">
        <f aca="false">IF(ISBLANK(Values!E151),"","Size-Color")</f>
        <v/>
      </c>
      <c r="Z152" s="32" t="str">
        <f aca="false">IF(ISBLANK(Values!E151),"","variation")</f>
        <v/>
      </c>
      <c r="AA152" s="36" t="str">
        <f aca="false">IF(ISBLANK(Values!E151),"",Values!$B$20)</f>
        <v/>
      </c>
      <c r="AB152" s="36" t="str">
        <f aca="false">IF(ISBLANK(Values!E151),"",Values!$B$29)</f>
        <v/>
      </c>
      <c r="AI152" s="42" t="str">
        <f aca="false">IF(ISBLANK(Values!E151),"",IF(Values!I151,Values!$B$23,Values!$B$33))</f>
        <v/>
      </c>
      <c r="AJ152" s="43"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9" t="str">
        <f aca="false">IF(ISBLANK(Values!E152),"","TellusRem")</f>
        <v/>
      </c>
      <c r="H153" s="27" t="str">
        <f aca="false">IF(ISBLANK(Values!E152),"",Values!$B$16)</f>
        <v/>
      </c>
      <c r="I153" s="27" t="str">
        <f aca="false">IF(ISBLANK(Values!E152),"","4730574031")</f>
        <v/>
      </c>
      <c r="J153" s="40" t="str">
        <f aca="false">IF(ISBLANK(Values!E152),"",Values!F152 )</f>
        <v/>
      </c>
      <c r="K153" s="28" t="str">
        <f aca="false">IF(ISBLANK(Values!E152),"",IF(Values!J152, Values!$B$4, Values!$B$5))</f>
        <v/>
      </c>
      <c r="L153" s="41"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40" t="str">
        <f aca="false">IF(ISBLANK(Values!E152),"","Size-Color")</f>
        <v/>
      </c>
      <c r="Z153" s="32" t="str">
        <f aca="false">IF(ISBLANK(Values!E152),"","variation")</f>
        <v/>
      </c>
      <c r="AA153" s="36" t="str">
        <f aca="false">IF(ISBLANK(Values!E152),"",Values!$B$20)</f>
        <v/>
      </c>
      <c r="AB153" s="36" t="str">
        <f aca="false">IF(ISBLANK(Values!E152),"",Values!$B$29)</f>
        <v/>
      </c>
      <c r="AI153" s="42" t="str">
        <f aca="false">IF(ISBLANK(Values!E152),"",IF(Values!I152,Values!$B$23,Values!$B$33))</f>
        <v/>
      </c>
      <c r="AJ153" s="43"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9" t="str">
        <f aca="false">IF(ISBLANK(Values!E153),"","TellusRem")</f>
        <v/>
      </c>
      <c r="H154" s="27" t="str">
        <f aca="false">IF(ISBLANK(Values!E153),"",Values!$B$16)</f>
        <v/>
      </c>
      <c r="I154" s="27" t="str">
        <f aca="false">IF(ISBLANK(Values!E153),"","4730574031")</f>
        <v/>
      </c>
      <c r="J154" s="40" t="str">
        <f aca="false">IF(ISBLANK(Values!E153),"",Values!F153 )</f>
        <v/>
      </c>
      <c r="K154" s="28" t="str">
        <f aca="false">IF(ISBLANK(Values!E153),"",IF(Values!J153, Values!$B$4, Values!$B$5))</f>
        <v/>
      </c>
      <c r="L154" s="41"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40" t="str">
        <f aca="false">IF(ISBLANK(Values!E153),"","Size-Color")</f>
        <v/>
      </c>
      <c r="Z154" s="32" t="str">
        <f aca="false">IF(ISBLANK(Values!E153),"","variation")</f>
        <v/>
      </c>
      <c r="AA154" s="36" t="str">
        <f aca="false">IF(ISBLANK(Values!E153),"",Values!$B$20)</f>
        <v/>
      </c>
      <c r="AB154" s="36" t="str">
        <f aca="false">IF(ISBLANK(Values!E153),"",Values!$B$29)</f>
        <v/>
      </c>
      <c r="AI154" s="42" t="str">
        <f aca="false">IF(ISBLANK(Values!E153),"",IF(Values!I153,Values!$B$23,Values!$B$33))</f>
        <v/>
      </c>
      <c r="AJ154" s="43"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9" t="str">
        <f aca="false">IF(ISBLANK(Values!E154),"","TellusRem")</f>
        <v/>
      </c>
      <c r="H155" s="27" t="str">
        <f aca="false">IF(ISBLANK(Values!E154),"",Values!$B$16)</f>
        <v/>
      </c>
      <c r="I155" s="27" t="str">
        <f aca="false">IF(ISBLANK(Values!E154),"","4730574031")</f>
        <v/>
      </c>
      <c r="J155" s="40" t="str">
        <f aca="false">IF(ISBLANK(Values!E154),"",Values!F154 )</f>
        <v/>
      </c>
      <c r="K155" s="28" t="str">
        <f aca="false">IF(ISBLANK(Values!E154),"",IF(Values!J154, Values!$B$4, Values!$B$5))</f>
        <v/>
      </c>
      <c r="L155" s="41"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40" t="str">
        <f aca="false">IF(ISBLANK(Values!E154),"","Size-Color")</f>
        <v/>
      </c>
      <c r="Z155" s="32" t="str">
        <f aca="false">IF(ISBLANK(Values!E154),"","variation")</f>
        <v/>
      </c>
      <c r="AA155" s="36" t="str">
        <f aca="false">IF(ISBLANK(Values!E154),"",Values!$B$20)</f>
        <v/>
      </c>
      <c r="AB155" s="36" t="str">
        <f aca="false">IF(ISBLANK(Values!E154),"",Values!$B$29)</f>
        <v/>
      </c>
      <c r="AI155" s="42" t="str">
        <f aca="false">IF(ISBLANK(Values!E154),"",IF(Values!I154,Values!$B$23,Values!$B$33))</f>
        <v/>
      </c>
      <c r="AJ155" s="43"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9" t="str">
        <f aca="false">IF(ISBLANK(Values!E155),"","TellusRem")</f>
        <v/>
      </c>
      <c r="H156" s="27" t="str">
        <f aca="false">IF(ISBLANK(Values!E155),"",Values!$B$16)</f>
        <v/>
      </c>
      <c r="I156" s="27" t="str">
        <f aca="false">IF(ISBLANK(Values!E155),"","4730574031")</f>
        <v/>
      </c>
      <c r="J156" s="40" t="str">
        <f aca="false">IF(ISBLANK(Values!E155),"",Values!F155 )</f>
        <v/>
      </c>
      <c r="K156" s="28" t="str">
        <f aca="false">IF(ISBLANK(Values!E155),"",IF(Values!J155, Values!$B$4, Values!$B$5))</f>
        <v/>
      </c>
      <c r="L156" s="41"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40" t="str">
        <f aca="false">IF(ISBLANK(Values!E155),"","Size-Color")</f>
        <v/>
      </c>
      <c r="Z156" s="32" t="str">
        <f aca="false">IF(ISBLANK(Values!E155),"","variation")</f>
        <v/>
      </c>
      <c r="AA156" s="36" t="str">
        <f aca="false">IF(ISBLANK(Values!E155),"",Values!$B$20)</f>
        <v/>
      </c>
      <c r="AB156" s="36" t="str">
        <f aca="false">IF(ISBLANK(Values!E155),"",Values!$B$29)</f>
        <v/>
      </c>
      <c r="AI156" s="42" t="str">
        <f aca="false">IF(ISBLANK(Values!E155),"",IF(Values!I155,Values!$B$23,Values!$B$33))</f>
        <v/>
      </c>
      <c r="AJ156" s="43"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9" t="str">
        <f aca="false">IF(ISBLANK(Values!E156),"","TellusRem")</f>
        <v/>
      </c>
      <c r="H157" s="27" t="str">
        <f aca="false">IF(ISBLANK(Values!E156),"",Values!$B$16)</f>
        <v/>
      </c>
      <c r="I157" s="27" t="str">
        <f aca="false">IF(ISBLANK(Values!E156),"","4730574031")</f>
        <v/>
      </c>
      <c r="J157" s="40" t="str">
        <f aca="false">IF(ISBLANK(Values!E156),"",Values!F156 )</f>
        <v/>
      </c>
      <c r="K157" s="28" t="str">
        <f aca="false">IF(ISBLANK(Values!E156),"",IF(Values!J156, Values!$B$4, Values!$B$5))</f>
        <v/>
      </c>
      <c r="L157" s="41"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40" t="str">
        <f aca="false">IF(ISBLANK(Values!E156),"","Size-Color")</f>
        <v/>
      </c>
      <c r="Z157" s="32" t="str">
        <f aca="false">IF(ISBLANK(Values!E156),"","variation")</f>
        <v/>
      </c>
      <c r="AA157" s="36" t="str">
        <f aca="false">IF(ISBLANK(Values!E156),"",Values!$B$20)</f>
        <v/>
      </c>
      <c r="AB157" s="36" t="str">
        <f aca="false">IF(ISBLANK(Values!E156),"",Values!$B$29)</f>
        <v/>
      </c>
      <c r="AI157" s="42" t="str">
        <f aca="false">IF(ISBLANK(Values!E156),"",IF(Values!I156,Values!$B$23,Values!$B$33))</f>
        <v/>
      </c>
      <c r="AJ157" s="43"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9" t="str">
        <f aca="false">IF(ISBLANK(Values!E157),"","TellusRem")</f>
        <v/>
      </c>
      <c r="H158" s="27" t="str">
        <f aca="false">IF(ISBLANK(Values!E157),"",Values!$B$16)</f>
        <v/>
      </c>
      <c r="I158" s="27" t="str">
        <f aca="false">IF(ISBLANK(Values!E157),"","4730574031")</f>
        <v/>
      </c>
      <c r="J158" s="40" t="str">
        <f aca="false">IF(ISBLANK(Values!E157),"",Values!F157 )</f>
        <v/>
      </c>
      <c r="K158" s="28" t="str">
        <f aca="false">IF(ISBLANK(Values!E157),"",IF(Values!J157, Values!$B$4, Values!$B$5))</f>
        <v/>
      </c>
      <c r="L158" s="41"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40" t="str">
        <f aca="false">IF(ISBLANK(Values!E157),"","Size-Color")</f>
        <v/>
      </c>
      <c r="Z158" s="32" t="str">
        <f aca="false">IF(ISBLANK(Values!E157),"","variation")</f>
        <v/>
      </c>
      <c r="AA158" s="36" t="str">
        <f aca="false">IF(ISBLANK(Values!E157),"",Values!$B$20)</f>
        <v/>
      </c>
      <c r="AB158" s="36" t="str">
        <f aca="false">IF(ISBLANK(Values!E157),"",Values!$B$29)</f>
        <v/>
      </c>
      <c r="AI158" s="42" t="str">
        <f aca="false">IF(ISBLANK(Values!E157),"",IF(Values!I157,Values!$B$23,Values!$B$33))</f>
        <v/>
      </c>
      <c r="AJ158" s="43"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9" t="str">
        <f aca="false">IF(ISBLANK(Values!E158),"","TellusRem")</f>
        <v/>
      </c>
      <c r="H159" s="27" t="str">
        <f aca="false">IF(ISBLANK(Values!E158),"",Values!$B$16)</f>
        <v/>
      </c>
      <c r="I159" s="27" t="str">
        <f aca="false">IF(ISBLANK(Values!E158),"","4730574031")</f>
        <v/>
      </c>
      <c r="J159" s="40" t="str">
        <f aca="false">IF(ISBLANK(Values!E158),"",Values!F158 )</f>
        <v/>
      </c>
      <c r="K159" s="28" t="str">
        <f aca="false">IF(ISBLANK(Values!E158),"",IF(Values!J158, Values!$B$4, Values!$B$5))</f>
        <v/>
      </c>
      <c r="L159" s="41"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40" t="str">
        <f aca="false">IF(ISBLANK(Values!E158),"","Size-Color")</f>
        <v/>
      </c>
      <c r="Z159" s="32" t="str">
        <f aca="false">IF(ISBLANK(Values!E158),"","variation")</f>
        <v/>
      </c>
      <c r="AA159" s="36" t="str">
        <f aca="false">IF(ISBLANK(Values!E158),"",Values!$B$20)</f>
        <v/>
      </c>
      <c r="AB159" s="36" t="str">
        <f aca="false">IF(ISBLANK(Values!E158),"",Values!$B$29)</f>
        <v/>
      </c>
      <c r="AI159" s="42" t="str">
        <f aca="false">IF(ISBLANK(Values!E158),"",IF(Values!I158,Values!$B$23,Values!$B$33))</f>
        <v/>
      </c>
      <c r="AJ159" s="43"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9" t="str">
        <f aca="false">IF(ISBLANK(Values!E159),"","TellusRem")</f>
        <v/>
      </c>
      <c r="H160" s="27" t="str">
        <f aca="false">IF(ISBLANK(Values!E159),"",Values!$B$16)</f>
        <v/>
      </c>
      <c r="I160" s="27" t="str">
        <f aca="false">IF(ISBLANK(Values!E159),"","4730574031")</f>
        <v/>
      </c>
      <c r="J160" s="40" t="str">
        <f aca="false">IF(ISBLANK(Values!E159),"",Values!F159 )</f>
        <v/>
      </c>
      <c r="K160" s="28" t="str">
        <f aca="false">IF(ISBLANK(Values!E159),"",IF(Values!J159, Values!$B$4, Values!$B$5))</f>
        <v/>
      </c>
      <c r="L160" s="41"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40" t="str">
        <f aca="false">IF(ISBLANK(Values!E159),"","Size-Color")</f>
        <v/>
      </c>
      <c r="Z160" s="32" t="str">
        <f aca="false">IF(ISBLANK(Values!E159),"","variation")</f>
        <v/>
      </c>
      <c r="AA160" s="36" t="str">
        <f aca="false">IF(ISBLANK(Values!E159),"",Values!$B$20)</f>
        <v/>
      </c>
      <c r="AB160" s="36" t="str">
        <f aca="false">IF(ISBLANK(Values!E159),"",Values!$B$29)</f>
        <v/>
      </c>
      <c r="AI160" s="42" t="str">
        <f aca="false">IF(ISBLANK(Values!E159),"",IF(Values!I159,Values!$B$23,Values!$B$33))</f>
        <v/>
      </c>
      <c r="AJ160" s="43"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9" t="str">
        <f aca="false">IF(ISBLANK(Values!E160),"","TellusRem")</f>
        <v/>
      </c>
      <c r="H161" s="27" t="str">
        <f aca="false">IF(ISBLANK(Values!E160),"",Values!$B$16)</f>
        <v/>
      </c>
      <c r="I161" s="27" t="str">
        <f aca="false">IF(ISBLANK(Values!E160),"","4730574031")</f>
        <v/>
      </c>
      <c r="J161" s="40" t="str">
        <f aca="false">IF(ISBLANK(Values!E160),"",Values!F160 )</f>
        <v/>
      </c>
      <c r="K161" s="28" t="str">
        <f aca="false">IF(ISBLANK(Values!E160),"",IF(Values!J160, Values!$B$4, Values!$B$5))</f>
        <v/>
      </c>
      <c r="L161" s="41"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40" t="str">
        <f aca="false">IF(ISBLANK(Values!E160),"","Size-Color")</f>
        <v/>
      </c>
      <c r="Z161" s="32" t="str">
        <f aca="false">IF(ISBLANK(Values!E160),"","variation")</f>
        <v/>
      </c>
      <c r="AA161" s="36" t="str">
        <f aca="false">IF(ISBLANK(Values!E160),"",Values!$B$20)</f>
        <v/>
      </c>
      <c r="AB161" s="36" t="str">
        <f aca="false">IF(ISBLANK(Values!E160),"",Values!$B$29)</f>
        <v/>
      </c>
      <c r="AI161" s="42" t="str">
        <f aca="false">IF(ISBLANK(Values!E160),"",IF(Values!I160,Values!$B$23,Values!$B$33))</f>
        <v/>
      </c>
      <c r="AJ161" s="43"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9" t="str">
        <f aca="false">IF(ISBLANK(Values!E161),"","TellusRem")</f>
        <v/>
      </c>
      <c r="H162" s="27" t="str">
        <f aca="false">IF(ISBLANK(Values!E161),"",Values!$B$16)</f>
        <v/>
      </c>
      <c r="I162" s="27" t="str">
        <f aca="false">IF(ISBLANK(Values!E161),"","4730574031")</f>
        <v/>
      </c>
      <c r="J162" s="40" t="str">
        <f aca="false">IF(ISBLANK(Values!E161),"",Values!F161 )</f>
        <v/>
      </c>
      <c r="K162" s="28" t="str">
        <f aca="false">IF(ISBLANK(Values!E161),"",IF(Values!J161, Values!$B$4, Values!$B$5))</f>
        <v/>
      </c>
      <c r="L162" s="41"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40" t="str">
        <f aca="false">IF(ISBLANK(Values!E161),"","Size-Color")</f>
        <v/>
      </c>
      <c r="Z162" s="32" t="str">
        <f aca="false">IF(ISBLANK(Values!E161),"","variation")</f>
        <v/>
      </c>
      <c r="AA162" s="36" t="str">
        <f aca="false">IF(ISBLANK(Values!E161),"",Values!$B$20)</f>
        <v/>
      </c>
      <c r="AB162" s="36" t="str">
        <f aca="false">IF(ISBLANK(Values!E161),"",Values!$B$29)</f>
        <v/>
      </c>
      <c r="AI162" s="42" t="str">
        <f aca="false">IF(ISBLANK(Values!E161),"",IF(Values!I161,Values!$B$23,Values!$B$33))</f>
        <v/>
      </c>
      <c r="AJ162" s="43"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9" t="str">
        <f aca="false">IF(ISBLANK(Values!E162),"","TellusRem")</f>
        <v/>
      </c>
      <c r="H163" s="27" t="str">
        <f aca="false">IF(ISBLANK(Values!E162),"",Values!$B$16)</f>
        <v/>
      </c>
      <c r="I163" s="27" t="str">
        <f aca="false">IF(ISBLANK(Values!E162),"","4730574031")</f>
        <v/>
      </c>
      <c r="J163" s="40" t="str">
        <f aca="false">IF(ISBLANK(Values!E162),"",Values!F162 )</f>
        <v/>
      </c>
      <c r="K163" s="28" t="str">
        <f aca="false">IF(ISBLANK(Values!E162),"",IF(Values!J162, Values!$B$4, Values!$B$5))</f>
        <v/>
      </c>
      <c r="L163" s="41"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40" t="str">
        <f aca="false">IF(ISBLANK(Values!E162),"","Size-Color")</f>
        <v/>
      </c>
      <c r="Z163" s="32" t="str">
        <f aca="false">IF(ISBLANK(Values!E162),"","variation")</f>
        <v/>
      </c>
      <c r="AA163" s="36" t="str">
        <f aca="false">IF(ISBLANK(Values!E162),"",Values!$B$20)</f>
        <v/>
      </c>
      <c r="AB163" s="36" t="str">
        <f aca="false">IF(ISBLANK(Values!E162),"",Values!$B$29)</f>
        <v/>
      </c>
      <c r="AI163" s="42" t="str">
        <f aca="false">IF(ISBLANK(Values!E162),"",IF(Values!I162,Values!$B$23,Values!$B$33))</f>
        <v/>
      </c>
      <c r="AJ163" s="43"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9" t="str">
        <f aca="false">IF(ISBLANK(Values!E163),"","TellusRem")</f>
        <v/>
      </c>
      <c r="H164" s="27" t="str">
        <f aca="false">IF(ISBLANK(Values!E163),"",Values!$B$16)</f>
        <v/>
      </c>
      <c r="I164" s="27" t="str">
        <f aca="false">IF(ISBLANK(Values!E163),"","4730574031")</f>
        <v/>
      </c>
      <c r="J164" s="40" t="str">
        <f aca="false">IF(ISBLANK(Values!E163),"",Values!F163 )</f>
        <v/>
      </c>
      <c r="K164" s="28" t="str">
        <f aca="false">IF(ISBLANK(Values!E163),"",IF(Values!J163, Values!$B$4, Values!$B$5))</f>
        <v/>
      </c>
      <c r="L164" s="41"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40" t="str">
        <f aca="false">IF(ISBLANK(Values!E163),"","Size-Color")</f>
        <v/>
      </c>
      <c r="Z164" s="32" t="str">
        <f aca="false">IF(ISBLANK(Values!E163),"","variation")</f>
        <v/>
      </c>
      <c r="AA164" s="36" t="str">
        <f aca="false">IF(ISBLANK(Values!E163),"",Values!$B$20)</f>
        <v/>
      </c>
      <c r="AB164" s="36" t="str">
        <f aca="false">IF(ISBLANK(Values!E163),"",Values!$B$29)</f>
        <v/>
      </c>
      <c r="AI164" s="42" t="str">
        <f aca="false">IF(ISBLANK(Values!E163),"",IF(Values!I163,Values!$B$23,Values!$B$33))</f>
        <v/>
      </c>
      <c r="AJ164" s="43"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9" t="str">
        <f aca="false">IF(ISBLANK(Values!E164),"","TellusRem")</f>
        <v/>
      </c>
      <c r="H165" s="27" t="str">
        <f aca="false">IF(ISBLANK(Values!E164),"",Values!$B$16)</f>
        <v/>
      </c>
      <c r="I165" s="27" t="str">
        <f aca="false">IF(ISBLANK(Values!E164),"","4730574031")</f>
        <v/>
      </c>
      <c r="J165" s="40" t="str">
        <f aca="false">IF(ISBLANK(Values!E164),"",Values!F164 )</f>
        <v/>
      </c>
      <c r="K165" s="28" t="str">
        <f aca="false">IF(ISBLANK(Values!E164),"",IF(Values!J164, Values!$B$4, Values!$B$5))</f>
        <v/>
      </c>
      <c r="L165" s="41"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40" t="str">
        <f aca="false">IF(ISBLANK(Values!E164),"","Size-Color")</f>
        <v/>
      </c>
      <c r="Z165" s="32" t="str">
        <f aca="false">IF(ISBLANK(Values!E164),"","variation")</f>
        <v/>
      </c>
      <c r="AA165" s="36" t="str">
        <f aca="false">IF(ISBLANK(Values!E164),"",Values!$B$20)</f>
        <v/>
      </c>
      <c r="AB165" s="36" t="str">
        <f aca="false">IF(ISBLANK(Values!E164),"",Values!$B$29)</f>
        <v/>
      </c>
      <c r="AI165" s="42" t="str">
        <f aca="false">IF(ISBLANK(Values!E164),"",IF(Values!I164,Values!$B$23,Values!$B$33))</f>
        <v/>
      </c>
      <c r="AJ165" s="43"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9" t="str">
        <f aca="false">IF(ISBLANK(Values!E165),"","TellusRem")</f>
        <v/>
      </c>
      <c r="H166" s="27" t="str">
        <f aca="false">IF(ISBLANK(Values!E165),"",Values!$B$16)</f>
        <v/>
      </c>
      <c r="I166" s="27" t="str">
        <f aca="false">IF(ISBLANK(Values!E165),"","4730574031")</f>
        <v/>
      </c>
      <c r="J166" s="40" t="str">
        <f aca="false">IF(ISBLANK(Values!E165),"",Values!F165 )</f>
        <v/>
      </c>
      <c r="K166" s="28" t="str">
        <f aca="false">IF(ISBLANK(Values!E165),"",IF(Values!J165, Values!$B$4, Values!$B$5))</f>
        <v/>
      </c>
      <c r="L166" s="41"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40" t="str">
        <f aca="false">IF(ISBLANK(Values!E165),"","Size-Color")</f>
        <v/>
      </c>
      <c r="Z166" s="32" t="str">
        <f aca="false">IF(ISBLANK(Values!E165),"","variation")</f>
        <v/>
      </c>
      <c r="AA166" s="36" t="str">
        <f aca="false">IF(ISBLANK(Values!E165),"",Values!$B$20)</f>
        <v/>
      </c>
      <c r="AB166" s="36" t="str">
        <f aca="false">IF(ISBLANK(Values!E165),"",Values!$B$29)</f>
        <v/>
      </c>
      <c r="AI166" s="42" t="str">
        <f aca="false">IF(ISBLANK(Values!E165),"",IF(Values!I165,Values!$B$23,Values!$B$33))</f>
        <v/>
      </c>
      <c r="AJ166" s="43"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9" t="str">
        <f aca="false">IF(ISBLANK(Values!E166),"","TellusRem")</f>
        <v/>
      </c>
      <c r="H167" s="27" t="str">
        <f aca="false">IF(ISBLANK(Values!E166),"",Values!$B$16)</f>
        <v/>
      </c>
      <c r="I167" s="27" t="str">
        <f aca="false">IF(ISBLANK(Values!E166),"","4730574031")</f>
        <v/>
      </c>
      <c r="J167" s="40" t="str">
        <f aca="false">IF(ISBLANK(Values!E166),"",Values!F166 )</f>
        <v/>
      </c>
      <c r="K167" s="28" t="str">
        <f aca="false">IF(ISBLANK(Values!E166),"",IF(Values!J166, Values!$B$4, Values!$B$5))</f>
        <v/>
      </c>
      <c r="L167" s="41"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40" t="str">
        <f aca="false">IF(ISBLANK(Values!E166),"","Size-Color")</f>
        <v/>
      </c>
      <c r="Z167" s="32" t="str">
        <f aca="false">IF(ISBLANK(Values!E166),"","variation")</f>
        <v/>
      </c>
      <c r="AA167" s="36" t="str">
        <f aca="false">IF(ISBLANK(Values!E166),"",Values!$B$20)</f>
        <v/>
      </c>
      <c r="AB167" s="36" t="str">
        <f aca="false">IF(ISBLANK(Values!E166),"",Values!$B$29)</f>
        <v/>
      </c>
      <c r="AI167" s="42" t="str">
        <f aca="false">IF(ISBLANK(Values!E166),"",IF(Values!I166,Values!$B$23,Values!$B$33))</f>
        <v/>
      </c>
      <c r="AJ167" s="43"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9" t="str">
        <f aca="false">IF(ISBLANK(Values!E167),"","TellusRem")</f>
        <v/>
      </c>
      <c r="H168" s="27" t="str">
        <f aca="false">IF(ISBLANK(Values!E167),"",Values!$B$16)</f>
        <v/>
      </c>
      <c r="I168" s="27" t="str">
        <f aca="false">IF(ISBLANK(Values!E167),"","4730574031")</f>
        <v/>
      </c>
      <c r="J168" s="40" t="str">
        <f aca="false">IF(ISBLANK(Values!E167),"",Values!F167 )</f>
        <v/>
      </c>
      <c r="K168" s="28" t="str">
        <f aca="false">IF(ISBLANK(Values!E167),"",IF(Values!J167, Values!$B$4, Values!$B$5))</f>
        <v/>
      </c>
      <c r="L168" s="41"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40" t="str">
        <f aca="false">IF(ISBLANK(Values!E167),"","Size-Color")</f>
        <v/>
      </c>
      <c r="Z168" s="32" t="str">
        <f aca="false">IF(ISBLANK(Values!E167),"","variation")</f>
        <v/>
      </c>
      <c r="AA168" s="36" t="str">
        <f aca="false">IF(ISBLANK(Values!E167),"",Values!$B$20)</f>
        <v/>
      </c>
      <c r="AB168" s="36" t="str">
        <f aca="false">IF(ISBLANK(Values!E167),"",Values!$B$29)</f>
        <v/>
      </c>
      <c r="AI168" s="42" t="str">
        <f aca="false">IF(ISBLANK(Values!E167),"",IF(Values!I167,Values!$B$23,Values!$B$33))</f>
        <v/>
      </c>
      <c r="AJ168" s="43"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9" t="str">
        <f aca="false">IF(ISBLANK(Values!E168),"","TellusRem")</f>
        <v/>
      </c>
      <c r="H169" s="27" t="str">
        <f aca="false">IF(ISBLANK(Values!E168),"",Values!$B$16)</f>
        <v/>
      </c>
      <c r="I169" s="27" t="str">
        <f aca="false">IF(ISBLANK(Values!E168),"","4730574031")</f>
        <v/>
      </c>
      <c r="J169" s="40" t="str">
        <f aca="false">IF(ISBLANK(Values!E168),"",Values!F168 )</f>
        <v/>
      </c>
      <c r="K169" s="28" t="str">
        <f aca="false">IF(ISBLANK(Values!E168),"",IF(Values!J168, Values!$B$4, Values!$B$5))</f>
        <v/>
      </c>
      <c r="L169" s="41"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40" t="str">
        <f aca="false">IF(ISBLANK(Values!E168),"","Size-Color")</f>
        <v/>
      </c>
      <c r="Z169" s="32" t="str">
        <f aca="false">IF(ISBLANK(Values!E168),"","variation")</f>
        <v/>
      </c>
      <c r="AA169" s="36" t="str">
        <f aca="false">IF(ISBLANK(Values!E168),"",Values!$B$20)</f>
        <v/>
      </c>
      <c r="AB169" s="36" t="str">
        <f aca="false">IF(ISBLANK(Values!E168),"",Values!$B$29)</f>
        <v/>
      </c>
      <c r="AI169" s="42" t="str">
        <f aca="false">IF(ISBLANK(Values!E168),"",IF(Values!I168,Values!$B$23,Values!$B$33))</f>
        <v/>
      </c>
      <c r="AJ169" s="43"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9" t="str">
        <f aca="false">IF(ISBLANK(Values!E169),"","TellusRem")</f>
        <v/>
      </c>
      <c r="H170" s="27" t="str">
        <f aca="false">IF(ISBLANK(Values!E169),"",Values!$B$16)</f>
        <v/>
      </c>
      <c r="I170" s="27" t="str">
        <f aca="false">IF(ISBLANK(Values!E169),"","4730574031")</f>
        <v/>
      </c>
      <c r="J170" s="40" t="str">
        <f aca="false">IF(ISBLANK(Values!E169),"",Values!F169 )</f>
        <v/>
      </c>
      <c r="K170" s="28" t="str">
        <f aca="false">IF(ISBLANK(Values!E169),"",IF(Values!J169, Values!$B$4, Values!$B$5))</f>
        <v/>
      </c>
      <c r="L170" s="41"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40" t="str">
        <f aca="false">IF(ISBLANK(Values!E169),"","Size-Color")</f>
        <v/>
      </c>
      <c r="Z170" s="32" t="str">
        <f aca="false">IF(ISBLANK(Values!E169),"","variation")</f>
        <v/>
      </c>
      <c r="AA170" s="36" t="str">
        <f aca="false">IF(ISBLANK(Values!E169),"",Values!$B$20)</f>
        <v/>
      </c>
      <c r="AB170" s="36" t="str">
        <f aca="false">IF(ISBLANK(Values!E169),"",Values!$B$29)</f>
        <v/>
      </c>
      <c r="AI170" s="42" t="str">
        <f aca="false">IF(ISBLANK(Values!E169),"",IF(Values!I169,Values!$B$23,Values!$B$33))</f>
        <v/>
      </c>
      <c r="AJ170" s="43"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9" t="str">
        <f aca="false">IF(ISBLANK(Values!E170),"","TellusRem")</f>
        <v/>
      </c>
      <c r="H171" s="27" t="str">
        <f aca="false">IF(ISBLANK(Values!E170),"",Values!$B$16)</f>
        <v/>
      </c>
      <c r="I171" s="27" t="str">
        <f aca="false">IF(ISBLANK(Values!E170),"","4730574031")</f>
        <v/>
      </c>
      <c r="J171" s="40" t="str">
        <f aca="false">IF(ISBLANK(Values!E170),"",Values!F170 )</f>
        <v/>
      </c>
      <c r="K171" s="28" t="str">
        <f aca="false">IF(ISBLANK(Values!E170),"",IF(Values!J170, Values!$B$4, Values!$B$5))</f>
        <v/>
      </c>
      <c r="L171" s="41"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40" t="str">
        <f aca="false">IF(ISBLANK(Values!E170),"","Size-Color")</f>
        <v/>
      </c>
      <c r="Z171" s="32" t="str">
        <f aca="false">IF(ISBLANK(Values!E170),"","variation")</f>
        <v/>
      </c>
      <c r="AA171" s="36" t="str">
        <f aca="false">IF(ISBLANK(Values!E170),"",Values!$B$20)</f>
        <v/>
      </c>
      <c r="AB171" s="36" t="str">
        <f aca="false">IF(ISBLANK(Values!E170),"",Values!$B$29)</f>
        <v/>
      </c>
      <c r="AI171" s="42" t="str">
        <f aca="false">IF(ISBLANK(Values!E170),"",IF(Values!I170,Values!$B$23,Values!$B$33))</f>
        <v/>
      </c>
      <c r="AJ171" s="43"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9" t="str">
        <f aca="false">IF(ISBLANK(Values!E171),"","TellusRem")</f>
        <v/>
      </c>
      <c r="H172" s="27" t="str">
        <f aca="false">IF(ISBLANK(Values!E171),"",Values!$B$16)</f>
        <v/>
      </c>
      <c r="I172" s="27" t="str">
        <f aca="false">IF(ISBLANK(Values!E171),"","4730574031")</f>
        <v/>
      </c>
      <c r="J172" s="40" t="str">
        <f aca="false">IF(ISBLANK(Values!E171),"",Values!F171 )</f>
        <v/>
      </c>
      <c r="K172" s="28" t="str">
        <f aca="false">IF(ISBLANK(Values!E171),"",IF(Values!J171, Values!$B$4, Values!$B$5))</f>
        <v/>
      </c>
      <c r="L172" s="41"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40" t="str">
        <f aca="false">IF(ISBLANK(Values!E171),"","Size-Color")</f>
        <v/>
      </c>
      <c r="Z172" s="32" t="str">
        <f aca="false">IF(ISBLANK(Values!E171),"","variation")</f>
        <v/>
      </c>
      <c r="AA172" s="36" t="str">
        <f aca="false">IF(ISBLANK(Values!E171),"",Values!$B$20)</f>
        <v/>
      </c>
      <c r="AB172" s="36" t="str">
        <f aca="false">IF(ISBLANK(Values!E171),"",Values!$B$29)</f>
        <v/>
      </c>
      <c r="AI172" s="42" t="str">
        <f aca="false">IF(ISBLANK(Values!E171),"",IF(Values!I171,Values!$B$23,Values!$B$33))</f>
        <v/>
      </c>
      <c r="AJ172" s="43"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9" t="str">
        <f aca="false">IF(ISBLANK(Values!E172),"","TellusRem")</f>
        <v/>
      </c>
      <c r="H173" s="27" t="str">
        <f aca="false">IF(ISBLANK(Values!E172),"",Values!$B$16)</f>
        <v/>
      </c>
      <c r="I173" s="27" t="str">
        <f aca="false">IF(ISBLANK(Values!E172),"","4730574031")</f>
        <v/>
      </c>
      <c r="J173" s="40" t="str">
        <f aca="false">IF(ISBLANK(Values!E172),"",Values!F172 )</f>
        <v/>
      </c>
      <c r="K173" s="28" t="str">
        <f aca="false">IF(ISBLANK(Values!E172),"",IF(Values!J172, Values!$B$4, Values!$B$5))</f>
        <v/>
      </c>
      <c r="L173" s="41"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40" t="str">
        <f aca="false">IF(ISBLANK(Values!E172),"","Size-Color")</f>
        <v/>
      </c>
      <c r="Z173" s="32" t="str">
        <f aca="false">IF(ISBLANK(Values!E172),"","variation")</f>
        <v/>
      </c>
      <c r="AA173" s="36" t="str">
        <f aca="false">IF(ISBLANK(Values!E172),"",Values!$B$20)</f>
        <v/>
      </c>
      <c r="AB173" s="36" t="str">
        <f aca="false">IF(ISBLANK(Values!E172),"",Values!$B$29)</f>
        <v/>
      </c>
      <c r="AI173" s="42" t="str">
        <f aca="false">IF(ISBLANK(Values!E172),"",IF(Values!I172,Values!$B$23,Values!$B$33))</f>
        <v/>
      </c>
      <c r="AJ173" s="43"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9" t="str">
        <f aca="false">IF(ISBLANK(Values!E173),"","TellusRem")</f>
        <v/>
      </c>
      <c r="H174" s="27" t="str">
        <f aca="false">IF(ISBLANK(Values!E173),"",Values!$B$16)</f>
        <v/>
      </c>
      <c r="I174" s="27" t="str">
        <f aca="false">IF(ISBLANK(Values!E173),"","4730574031")</f>
        <v/>
      </c>
      <c r="J174" s="40" t="str">
        <f aca="false">IF(ISBLANK(Values!E173),"",Values!F173 )</f>
        <v/>
      </c>
      <c r="K174" s="28" t="str">
        <f aca="false">IF(ISBLANK(Values!E173),"",IF(Values!J173, Values!$B$4, Values!$B$5))</f>
        <v/>
      </c>
      <c r="L174" s="41"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40" t="str">
        <f aca="false">IF(ISBLANK(Values!E173),"","Size-Color")</f>
        <v/>
      </c>
      <c r="Z174" s="32" t="str">
        <f aca="false">IF(ISBLANK(Values!E173),"","variation")</f>
        <v/>
      </c>
      <c r="AA174" s="36" t="str">
        <f aca="false">IF(ISBLANK(Values!E173),"",Values!$B$20)</f>
        <v/>
      </c>
      <c r="AB174" s="36" t="str">
        <f aca="false">IF(ISBLANK(Values!E173),"",Values!$B$29)</f>
        <v/>
      </c>
      <c r="AI174" s="42" t="str">
        <f aca="false">IF(ISBLANK(Values!E173),"",IF(Values!I173,Values!$B$23,Values!$B$33))</f>
        <v/>
      </c>
      <c r="AJ174" s="43"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9" t="str">
        <f aca="false">IF(ISBLANK(Values!E174),"","TellusRem")</f>
        <v/>
      </c>
      <c r="H175" s="27" t="str">
        <f aca="false">IF(ISBLANK(Values!E174),"",Values!$B$16)</f>
        <v/>
      </c>
      <c r="I175" s="27" t="str">
        <f aca="false">IF(ISBLANK(Values!E174),"","4730574031")</f>
        <v/>
      </c>
      <c r="J175" s="40" t="str">
        <f aca="false">IF(ISBLANK(Values!E174),"",Values!F174 )</f>
        <v/>
      </c>
      <c r="K175" s="28" t="str">
        <f aca="false">IF(ISBLANK(Values!E174),"",IF(Values!J174, Values!$B$4, Values!$B$5))</f>
        <v/>
      </c>
      <c r="L175" s="41"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40" t="str">
        <f aca="false">IF(ISBLANK(Values!E174),"","Size-Color")</f>
        <v/>
      </c>
      <c r="Z175" s="32" t="str">
        <f aca="false">IF(ISBLANK(Values!E174),"","variation")</f>
        <v/>
      </c>
      <c r="AA175" s="36" t="str">
        <f aca="false">IF(ISBLANK(Values!E174),"",Values!$B$20)</f>
        <v/>
      </c>
      <c r="AB175" s="36" t="str">
        <f aca="false">IF(ISBLANK(Values!E174),"",Values!$B$29)</f>
        <v/>
      </c>
      <c r="AI175" s="42" t="str">
        <f aca="false">IF(ISBLANK(Values!E174),"",IF(Values!I174,Values!$B$23,Values!$B$33))</f>
        <v/>
      </c>
      <c r="AJ175" s="43"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9" t="str">
        <f aca="false">IF(ISBLANK(Values!E175),"","TellusRem")</f>
        <v/>
      </c>
      <c r="H176" s="27" t="str">
        <f aca="false">IF(ISBLANK(Values!E175),"",Values!$B$16)</f>
        <v/>
      </c>
      <c r="I176" s="27" t="str">
        <f aca="false">IF(ISBLANK(Values!E175),"","4730574031")</f>
        <v/>
      </c>
      <c r="J176" s="40" t="str">
        <f aca="false">IF(ISBLANK(Values!E175),"",Values!F175 )</f>
        <v/>
      </c>
      <c r="K176" s="28" t="str">
        <f aca="false">IF(ISBLANK(Values!E175),"",IF(Values!J175, Values!$B$4, Values!$B$5))</f>
        <v/>
      </c>
      <c r="L176" s="41"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40" t="str">
        <f aca="false">IF(ISBLANK(Values!E175),"","Size-Color")</f>
        <v/>
      </c>
      <c r="Z176" s="32" t="str">
        <f aca="false">IF(ISBLANK(Values!E175),"","variation")</f>
        <v/>
      </c>
      <c r="AA176" s="36" t="str">
        <f aca="false">IF(ISBLANK(Values!E175),"",Values!$B$20)</f>
        <v/>
      </c>
      <c r="AB176" s="36" t="str">
        <f aca="false">IF(ISBLANK(Values!E175),"",Values!$B$29)</f>
        <v/>
      </c>
      <c r="AI176" s="42" t="str">
        <f aca="false">IF(ISBLANK(Values!E175),"",IF(Values!I175,Values!$B$23,Values!$B$33))</f>
        <v/>
      </c>
      <c r="AJ176" s="43"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9" t="str">
        <f aca="false">IF(ISBLANK(Values!E176),"","TellusRem")</f>
        <v/>
      </c>
      <c r="H177" s="27" t="str">
        <f aca="false">IF(ISBLANK(Values!E176),"",Values!$B$16)</f>
        <v/>
      </c>
      <c r="I177" s="27" t="str">
        <f aca="false">IF(ISBLANK(Values!E176),"","4730574031")</f>
        <v/>
      </c>
      <c r="J177" s="40" t="str">
        <f aca="false">IF(ISBLANK(Values!E176),"",Values!F176 )</f>
        <v/>
      </c>
      <c r="K177" s="28" t="str">
        <f aca="false">IF(ISBLANK(Values!E176),"",IF(Values!J176, Values!$B$4, Values!$B$5))</f>
        <v/>
      </c>
      <c r="L177" s="41"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40" t="str">
        <f aca="false">IF(ISBLANK(Values!E176),"","Size-Color")</f>
        <v/>
      </c>
      <c r="Z177" s="32" t="str">
        <f aca="false">IF(ISBLANK(Values!E176),"","variation")</f>
        <v/>
      </c>
      <c r="AA177" s="36" t="str">
        <f aca="false">IF(ISBLANK(Values!E176),"",Values!$B$20)</f>
        <v/>
      </c>
      <c r="AB177" s="36" t="str">
        <f aca="false">IF(ISBLANK(Values!E176),"",Values!$B$29)</f>
        <v/>
      </c>
      <c r="AI177" s="42" t="str">
        <f aca="false">IF(ISBLANK(Values!E176),"",IF(Values!I176,Values!$B$23,Values!$B$33))</f>
        <v/>
      </c>
      <c r="AJ177" s="43"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9" t="str">
        <f aca="false">IF(ISBLANK(Values!E177),"","TellusRem")</f>
        <v/>
      </c>
      <c r="H178" s="27" t="str">
        <f aca="false">IF(ISBLANK(Values!E177),"",Values!$B$16)</f>
        <v/>
      </c>
      <c r="I178" s="27" t="str">
        <f aca="false">IF(ISBLANK(Values!E177),"","4730574031")</f>
        <v/>
      </c>
      <c r="J178" s="40" t="str">
        <f aca="false">IF(ISBLANK(Values!E177),"",Values!F177 )</f>
        <v/>
      </c>
      <c r="K178" s="28" t="str">
        <f aca="false">IF(ISBLANK(Values!E177),"",IF(Values!J177, Values!$B$4, Values!$B$5))</f>
        <v/>
      </c>
      <c r="L178" s="41"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40" t="str">
        <f aca="false">IF(ISBLANK(Values!E177),"","Size-Color")</f>
        <v/>
      </c>
      <c r="Z178" s="32" t="str">
        <f aca="false">IF(ISBLANK(Values!E177),"","variation")</f>
        <v/>
      </c>
      <c r="AA178" s="36" t="str">
        <f aca="false">IF(ISBLANK(Values!E177),"",Values!$B$20)</f>
        <v/>
      </c>
      <c r="AB178" s="36" t="str">
        <f aca="false">IF(ISBLANK(Values!E177),"",Values!$B$29)</f>
        <v/>
      </c>
      <c r="AI178" s="42" t="str">
        <f aca="false">IF(ISBLANK(Values!E177),"",IF(Values!I177,Values!$B$23,Values!$B$33))</f>
        <v/>
      </c>
      <c r="AJ178" s="43"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9" t="str">
        <f aca="false">IF(ISBLANK(Values!E178),"","TellusRem")</f>
        <v/>
      </c>
      <c r="H179" s="27" t="str">
        <f aca="false">IF(ISBLANK(Values!E178),"",Values!$B$16)</f>
        <v/>
      </c>
      <c r="I179" s="27" t="str">
        <f aca="false">IF(ISBLANK(Values!E178),"","4730574031")</f>
        <v/>
      </c>
      <c r="J179" s="40" t="str">
        <f aca="false">IF(ISBLANK(Values!E178),"",Values!F178 )</f>
        <v/>
      </c>
      <c r="K179" s="28" t="str">
        <f aca="false">IF(ISBLANK(Values!E178),"",IF(Values!J178, Values!$B$4, Values!$B$5))</f>
        <v/>
      </c>
      <c r="L179" s="41"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40" t="str">
        <f aca="false">IF(ISBLANK(Values!E178),"","Size-Color")</f>
        <v/>
      </c>
      <c r="Z179" s="32" t="str">
        <f aca="false">IF(ISBLANK(Values!E178),"","variation")</f>
        <v/>
      </c>
      <c r="AA179" s="36" t="str">
        <f aca="false">IF(ISBLANK(Values!E178),"",Values!$B$20)</f>
        <v/>
      </c>
      <c r="AB179" s="36" t="str">
        <f aca="false">IF(ISBLANK(Values!E178),"",Values!$B$29)</f>
        <v/>
      </c>
      <c r="AI179" s="42" t="str">
        <f aca="false">IF(ISBLANK(Values!E178),"",IF(Values!I178,Values!$B$23,Values!$B$33))</f>
        <v/>
      </c>
      <c r="AJ179" s="43"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9" t="str">
        <f aca="false">IF(ISBLANK(Values!E179),"","TellusRem")</f>
        <v/>
      </c>
      <c r="H180" s="27" t="str">
        <f aca="false">IF(ISBLANK(Values!E179),"",Values!$B$16)</f>
        <v/>
      </c>
      <c r="I180" s="27" t="str">
        <f aca="false">IF(ISBLANK(Values!E179),"","4730574031")</f>
        <v/>
      </c>
      <c r="J180" s="40" t="str">
        <f aca="false">IF(ISBLANK(Values!E179),"",Values!F179 )</f>
        <v/>
      </c>
      <c r="K180" s="28" t="str">
        <f aca="false">IF(ISBLANK(Values!E179),"",IF(Values!J179, Values!$B$4, Values!$B$5))</f>
        <v/>
      </c>
      <c r="L180" s="41"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40" t="str">
        <f aca="false">IF(ISBLANK(Values!E179),"","Size-Color")</f>
        <v/>
      </c>
      <c r="Z180" s="32" t="str">
        <f aca="false">IF(ISBLANK(Values!E179),"","variation")</f>
        <v/>
      </c>
      <c r="AA180" s="36" t="str">
        <f aca="false">IF(ISBLANK(Values!E179),"",Values!$B$20)</f>
        <v/>
      </c>
      <c r="AB180" s="36" t="str">
        <f aca="false">IF(ISBLANK(Values!E179),"",Values!$B$29)</f>
        <v/>
      </c>
      <c r="AI180" s="42" t="str">
        <f aca="false">IF(ISBLANK(Values!E179),"",IF(Values!I179,Values!$B$23,Values!$B$33))</f>
        <v/>
      </c>
      <c r="AJ180" s="43"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9" t="str">
        <f aca="false">IF(ISBLANK(Values!E180),"","TellusRem")</f>
        <v/>
      </c>
      <c r="H181" s="27" t="str">
        <f aca="false">IF(ISBLANK(Values!E180),"",Values!$B$16)</f>
        <v/>
      </c>
      <c r="I181" s="27" t="str">
        <f aca="false">IF(ISBLANK(Values!E180),"","4730574031")</f>
        <v/>
      </c>
      <c r="J181" s="40" t="str">
        <f aca="false">IF(ISBLANK(Values!E180),"",Values!F180 )</f>
        <v/>
      </c>
      <c r="K181" s="28" t="str">
        <f aca="false">IF(ISBLANK(Values!E180),"",IF(Values!J180, Values!$B$4, Values!$B$5))</f>
        <v/>
      </c>
      <c r="L181" s="41"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40" t="str">
        <f aca="false">IF(ISBLANK(Values!E180),"","Size-Color")</f>
        <v/>
      </c>
      <c r="Z181" s="32" t="str">
        <f aca="false">IF(ISBLANK(Values!E180),"","variation")</f>
        <v/>
      </c>
      <c r="AA181" s="36" t="str">
        <f aca="false">IF(ISBLANK(Values!E180),"",Values!$B$20)</f>
        <v/>
      </c>
      <c r="AB181" s="36" t="str">
        <f aca="false">IF(ISBLANK(Values!E180),"",Values!$B$29)</f>
        <v/>
      </c>
      <c r="AI181" s="42" t="str">
        <f aca="false">IF(ISBLANK(Values!E180),"",IF(Values!I180,Values!$B$23,Values!$B$33))</f>
        <v/>
      </c>
      <c r="AJ181" s="43"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9" t="str">
        <f aca="false">IF(ISBLANK(Values!E181),"","TellusRem")</f>
        <v/>
      </c>
      <c r="H182" s="27" t="str">
        <f aca="false">IF(ISBLANK(Values!E181),"",Values!$B$16)</f>
        <v/>
      </c>
      <c r="I182" s="27" t="str">
        <f aca="false">IF(ISBLANK(Values!E181),"","4730574031")</f>
        <v/>
      </c>
      <c r="J182" s="40" t="str">
        <f aca="false">IF(ISBLANK(Values!E181),"",Values!F181 )</f>
        <v/>
      </c>
      <c r="K182" s="28" t="str">
        <f aca="false">IF(ISBLANK(Values!E181),"",IF(Values!J181, Values!$B$4, Values!$B$5))</f>
        <v/>
      </c>
      <c r="L182" s="41"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40" t="str">
        <f aca="false">IF(ISBLANK(Values!E181),"","Size-Color")</f>
        <v/>
      </c>
      <c r="Z182" s="32" t="str">
        <f aca="false">IF(ISBLANK(Values!E181),"","variation")</f>
        <v/>
      </c>
      <c r="AA182" s="36" t="str">
        <f aca="false">IF(ISBLANK(Values!E181),"",Values!$B$20)</f>
        <v/>
      </c>
      <c r="AB182" s="36" t="str">
        <f aca="false">IF(ISBLANK(Values!E181),"",Values!$B$29)</f>
        <v/>
      </c>
      <c r="AI182" s="42" t="str">
        <f aca="false">IF(ISBLANK(Values!E181),"",IF(Values!I181,Values!$B$23,Values!$B$33))</f>
        <v/>
      </c>
      <c r="AJ182" s="43"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9" t="str">
        <f aca="false">IF(ISBLANK(Values!E182),"","TellusRem")</f>
        <v/>
      </c>
      <c r="H183" s="27" t="str">
        <f aca="false">IF(ISBLANK(Values!E182),"",Values!$B$16)</f>
        <v/>
      </c>
      <c r="I183" s="27" t="str">
        <f aca="false">IF(ISBLANK(Values!E182),"","4730574031")</f>
        <v/>
      </c>
      <c r="J183" s="40" t="str">
        <f aca="false">IF(ISBLANK(Values!E182),"",Values!F182 )</f>
        <v/>
      </c>
      <c r="K183" s="28" t="str">
        <f aca="false">IF(ISBLANK(Values!E182),"",IF(Values!J182, Values!$B$4, Values!$B$5))</f>
        <v/>
      </c>
      <c r="L183" s="41"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40" t="str">
        <f aca="false">IF(ISBLANK(Values!E182),"","Size-Color")</f>
        <v/>
      </c>
      <c r="Z183" s="32" t="str">
        <f aca="false">IF(ISBLANK(Values!E182),"","variation")</f>
        <v/>
      </c>
      <c r="AA183" s="36" t="str">
        <f aca="false">IF(ISBLANK(Values!E182),"",Values!$B$20)</f>
        <v/>
      </c>
      <c r="AB183" s="36" t="str">
        <f aca="false">IF(ISBLANK(Values!E182),"",Values!$B$29)</f>
        <v/>
      </c>
      <c r="AI183" s="42" t="str">
        <f aca="false">IF(ISBLANK(Values!E182),"",IF(Values!I182,Values!$B$23,Values!$B$33))</f>
        <v/>
      </c>
      <c r="AJ183" s="43"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9" t="str">
        <f aca="false">IF(ISBLANK(Values!E183),"","TellusRem")</f>
        <v/>
      </c>
      <c r="H184" s="27" t="str">
        <f aca="false">IF(ISBLANK(Values!E183),"",Values!$B$16)</f>
        <v/>
      </c>
      <c r="I184" s="27" t="str">
        <f aca="false">IF(ISBLANK(Values!E183),"","4730574031")</f>
        <v/>
      </c>
      <c r="J184" s="40" t="str">
        <f aca="false">IF(ISBLANK(Values!E183),"",Values!F183 &amp; " variations")</f>
        <v/>
      </c>
      <c r="K184" s="28" t="str">
        <f aca="false">IF(ISBLANK(Values!E183),"",IF(Values!J183, Values!$B$4, Values!$B$5))</f>
        <v/>
      </c>
      <c r="L184" s="41"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40" t="str">
        <f aca="false">IF(ISBLANK(Values!E183),"","Size-Color")</f>
        <v/>
      </c>
      <c r="Z184" s="32" t="str">
        <f aca="false">IF(ISBLANK(Values!E183),"","variation")</f>
        <v/>
      </c>
      <c r="AA184" s="36" t="str">
        <f aca="false">IF(ISBLANK(Values!E183),"",Values!$B$20)</f>
        <v/>
      </c>
      <c r="AB184" s="36" t="str">
        <f aca="false">IF(ISBLANK(Values!E183),"",Values!$B$29)</f>
        <v/>
      </c>
      <c r="AI184" s="42" t="str">
        <f aca="false">IF(ISBLANK(Values!E183),"",IF(Values!I183,Values!$B$23,Values!$B$33))</f>
        <v/>
      </c>
      <c r="AJ184" s="43"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9" t="str">
        <f aca="false">IF(ISBLANK(Values!E184),"","TellusRem")</f>
        <v/>
      </c>
      <c r="H185" s="27" t="str">
        <f aca="false">IF(ISBLANK(Values!E184),"",Values!$B$16)</f>
        <v/>
      </c>
      <c r="I185" s="27" t="str">
        <f aca="false">IF(ISBLANK(Values!E184),"","4730574031")</f>
        <v/>
      </c>
      <c r="J185" s="40" t="str">
        <f aca="false">IF(ISBLANK(Values!E184),"",Values!F184 &amp; " variations")</f>
        <v/>
      </c>
      <c r="K185" s="28" t="str">
        <f aca="false">IF(ISBLANK(Values!E184),"",IF(Values!J184, Values!$B$4, Values!$B$5))</f>
        <v/>
      </c>
      <c r="L185" s="41"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40" t="str">
        <f aca="false">IF(ISBLANK(Values!E184),"","Size-Color")</f>
        <v/>
      </c>
      <c r="Z185" s="32" t="str">
        <f aca="false">IF(ISBLANK(Values!E184),"","variation")</f>
        <v/>
      </c>
      <c r="AA185" s="36" t="str">
        <f aca="false">IF(ISBLANK(Values!E184),"",Values!$B$20)</f>
        <v/>
      </c>
      <c r="AB185" s="36" t="str">
        <f aca="false">IF(ISBLANK(Values!E184),"",Values!$B$29)</f>
        <v/>
      </c>
      <c r="AI185" s="42" t="str">
        <f aca="false">IF(ISBLANK(Values!E184),"",IF(Values!I184,Values!$B$23,Values!$B$33))</f>
        <v/>
      </c>
      <c r="AJ185" s="43"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9" t="str">
        <f aca="false">IF(ISBLANK(Values!E185),"","TellusRem")</f>
        <v/>
      </c>
      <c r="H186" s="27" t="str">
        <f aca="false">IF(ISBLANK(Values!E185),"",Values!$B$16)</f>
        <v/>
      </c>
      <c r="I186" s="27" t="str">
        <f aca="false">IF(ISBLANK(Values!E185),"","4730574031")</f>
        <v/>
      </c>
      <c r="J186" s="40" t="str">
        <f aca="false">IF(ISBLANK(Values!E185),"",Values!F185 &amp; " variations")</f>
        <v/>
      </c>
      <c r="K186" s="28" t="str">
        <f aca="false">IF(ISBLANK(Values!E185),"",IF(Values!J185, Values!$B$4, Values!$B$5))</f>
        <v/>
      </c>
      <c r="L186" s="41"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40" t="str">
        <f aca="false">IF(ISBLANK(Values!E185),"","Size-Color")</f>
        <v/>
      </c>
      <c r="Z186" s="32" t="str">
        <f aca="false">IF(ISBLANK(Values!E185),"","variation")</f>
        <v/>
      </c>
      <c r="AA186" s="36" t="str">
        <f aca="false">IF(ISBLANK(Values!E185),"",Values!$B$20)</f>
        <v/>
      </c>
      <c r="AB186" s="36" t="str">
        <f aca="false">IF(ISBLANK(Values!E185),"",Values!$B$29)</f>
        <v/>
      </c>
      <c r="AI186" s="42" t="str">
        <f aca="false">IF(ISBLANK(Values!E185),"",IF(Values!I185,Values!$B$23,Values!$B$33))</f>
        <v/>
      </c>
      <c r="AJ186" s="43"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9" t="str">
        <f aca="false">IF(ISBLANK(Values!E186),"","TellusRem")</f>
        <v/>
      </c>
      <c r="H187" s="27" t="str">
        <f aca="false">IF(ISBLANK(Values!E186),"",Values!$B$16)</f>
        <v/>
      </c>
      <c r="I187" s="27" t="str">
        <f aca="false">IF(ISBLANK(Values!E186),"","4730574031")</f>
        <v/>
      </c>
      <c r="J187" s="40" t="str">
        <f aca="false">IF(ISBLANK(Values!E186),"",Values!F186 &amp; " variations")</f>
        <v/>
      </c>
      <c r="K187" s="28" t="str">
        <f aca="false">IF(ISBLANK(Values!E186),"",IF(Values!J186, Values!$B$4, Values!$B$5))</f>
        <v/>
      </c>
      <c r="L187" s="41"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40" t="str">
        <f aca="false">IF(ISBLANK(Values!E186),"","Size-Color")</f>
        <v/>
      </c>
      <c r="Z187" s="32" t="str">
        <f aca="false">IF(ISBLANK(Values!E186),"","variation")</f>
        <v/>
      </c>
      <c r="AA187" s="36" t="str">
        <f aca="false">IF(ISBLANK(Values!E186),"",Values!$B$20)</f>
        <v/>
      </c>
      <c r="AB187" s="36" t="str">
        <f aca="false">IF(ISBLANK(Values!E186),"",Values!$B$29)</f>
        <v/>
      </c>
      <c r="AI187" s="42" t="str">
        <f aca="false">IF(ISBLANK(Values!E186),"",IF(Values!I186,Values!$B$23,Values!$B$33))</f>
        <v/>
      </c>
      <c r="AJ187" s="43"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9" t="str">
        <f aca="false">IF(ISBLANK(Values!E187),"","TellusRem")</f>
        <v/>
      </c>
      <c r="H188" s="27" t="str">
        <f aca="false">IF(ISBLANK(Values!E187),"",Values!$B$16)</f>
        <v/>
      </c>
      <c r="I188" s="27" t="str">
        <f aca="false">IF(ISBLANK(Values!E187),"","4730574031")</f>
        <v/>
      </c>
      <c r="J188" s="40" t="str">
        <f aca="false">IF(ISBLANK(Values!E187),"",Values!F187 &amp; " variations")</f>
        <v/>
      </c>
      <c r="K188" s="28" t="str">
        <f aca="false">IF(ISBLANK(Values!E187),"",IF(Values!J187, Values!$B$4, Values!$B$5))</f>
        <v/>
      </c>
      <c r="L188" s="41"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40" t="str">
        <f aca="false">IF(ISBLANK(Values!E187),"","Size-Color")</f>
        <v/>
      </c>
      <c r="Z188" s="32" t="str">
        <f aca="false">IF(ISBLANK(Values!E187),"","variation")</f>
        <v/>
      </c>
      <c r="AA188" s="36" t="str">
        <f aca="false">IF(ISBLANK(Values!E187),"",Values!$B$20)</f>
        <v/>
      </c>
      <c r="AB188" s="36" t="str">
        <f aca="false">IF(ISBLANK(Values!E187),"",Values!$B$29)</f>
        <v/>
      </c>
      <c r="AI188" s="42" t="str">
        <f aca="false">IF(ISBLANK(Values!E187),"",IF(Values!I187,Values!$B$23,Values!$B$33))</f>
        <v/>
      </c>
      <c r="AJ188" s="43"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9" t="str">
        <f aca="false">IF(ISBLANK(Values!E188),"","TellusRem")</f>
        <v/>
      </c>
      <c r="H189" s="27" t="str">
        <f aca="false">IF(ISBLANK(Values!E188),"",Values!$B$16)</f>
        <v/>
      </c>
      <c r="I189" s="27" t="str">
        <f aca="false">IF(ISBLANK(Values!E188),"","4730574031")</f>
        <v/>
      </c>
      <c r="J189" s="40" t="str">
        <f aca="false">IF(ISBLANK(Values!E188),"",Values!F188 &amp; " variations")</f>
        <v/>
      </c>
      <c r="K189" s="28" t="str">
        <f aca="false">IF(ISBLANK(Values!E188),"",IF(Values!J188, Values!$B$4, Values!$B$5))</f>
        <v/>
      </c>
      <c r="L189" s="41"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40" t="str">
        <f aca="false">IF(ISBLANK(Values!E188),"","Size-Color")</f>
        <v/>
      </c>
      <c r="Z189" s="32" t="str">
        <f aca="false">IF(ISBLANK(Values!E188),"","variation")</f>
        <v/>
      </c>
      <c r="AA189" s="36" t="str">
        <f aca="false">IF(ISBLANK(Values!E188),"",Values!$B$20)</f>
        <v/>
      </c>
      <c r="AB189" s="36" t="str">
        <f aca="false">IF(ISBLANK(Values!E188),"",Values!$B$29)</f>
        <v/>
      </c>
      <c r="AI189" s="42" t="str">
        <f aca="false">IF(ISBLANK(Values!E188),"",IF(Values!I188,Values!$B$23,Values!$B$33))</f>
        <v/>
      </c>
      <c r="AJ189" s="43"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9" t="str">
        <f aca="false">IF(ISBLANK(Values!E189),"","TellusRem")</f>
        <v/>
      </c>
      <c r="H190" s="27" t="str">
        <f aca="false">IF(ISBLANK(Values!E189),"",Values!$B$16)</f>
        <v/>
      </c>
      <c r="I190" s="27" t="str">
        <f aca="false">IF(ISBLANK(Values!E189),"","4730574031")</f>
        <v/>
      </c>
      <c r="J190" s="40" t="str">
        <f aca="false">IF(ISBLANK(Values!E189),"",Values!F189 &amp; " variations")</f>
        <v/>
      </c>
      <c r="K190" s="28" t="str">
        <f aca="false">IF(ISBLANK(Values!E189),"",IF(Values!J189, Values!$B$4, Values!$B$5))</f>
        <v/>
      </c>
      <c r="L190" s="41"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40" t="str">
        <f aca="false">IF(ISBLANK(Values!E189),"","Size-Color")</f>
        <v/>
      </c>
      <c r="Z190" s="32" t="str">
        <f aca="false">IF(ISBLANK(Values!E189),"","variation")</f>
        <v/>
      </c>
      <c r="AA190" s="36" t="str">
        <f aca="false">IF(ISBLANK(Values!E189),"",Values!$B$20)</f>
        <v/>
      </c>
      <c r="AB190" s="36" t="str">
        <f aca="false">IF(ISBLANK(Values!E189),"",Values!$B$29)</f>
        <v/>
      </c>
      <c r="AI190" s="42" t="str">
        <f aca="false">IF(ISBLANK(Values!E189),"",IF(Values!I189,Values!$B$23,Values!$B$33))</f>
        <v/>
      </c>
      <c r="AJ190" s="43"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9" t="str">
        <f aca="false">IF(ISBLANK(Values!E190),"","TellusRem")</f>
        <v/>
      </c>
      <c r="H191" s="27" t="str">
        <f aca="false">IF(ISBLANK(Values!E190),"",Values!$B$16)</f>
        <v/>
      </c>
      <c r="I191" s="27" t="str">
        <f aca="false">IF(ISBLANK(Values!E190),"","4730574031")</f>
        <v/>
      </c>
      <c r="J191" s="40" t="str">
        <f aca="false">IF(ISBLANK(Values!E190),"",Values!F190 &amp; " variations")</f>
        <v/>
      </c>
      <c r="K191" s="28" t="str">
        <f aca="false">IF(ISBLANK(Values!E190),"",IF(Values!J190, Values!$B$4, Values!$B$5))</f>
        <v/>
      </c>
      <c r="L191" s="41"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40" t="str">
        <f aca="false">IF(ISBLANK(Values!E190),"","Size-Color")</f>
        <v/>
      </c>
      <c r="Z191" s="32" t="str">
        <f aca="false">IF(ISBLANK(Values!E190),"","variation")</f>
        <v/>
      </c>
      <c r="AA191" s="36" t="str">
        <f aca="false">IF(ISBLANK(Values!E190),"",Values!$B$20)</f>
        <v/>
      </c>
      <c r="AB191" s="36" t="str">
        <f aca="false">IF(ISBLANK(Values!E190),"",Values!$B$29)</f>
        <v/>
      </c>
      <c r="AI191" s="42" t="str">
        <f aca="false">IF(ISBLANK(Values!E190),"",IF(Values!I190,Values!$B$23,Values!$B$33))</f>
        <v/>
      </c>
      <c r="AJ191" s="43"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9" t="str">
        <f aca="false">IF(ISBLANK(Values!E191),"","TellusRem")</f>
        <v/>
      </c>
      <c r="H192" s="27" t="str">
        <f aca="false">IF(ISBLANK(Values!E191),"",Values!$B$16)</f>
        <v/>
      </c>
      <c r="I192" s="27" t="str">
        <f aca="false">IF(ISBLANK(Values!E191),"","4730574031")</f>
        <v/>
      </c>
      <c r="J192" s="40" t="str">
        <f aca="false">IF(ISBLANK(Values!E191),"",Values!F191 &amp; " variations")</f>
        <v/>
      </c>
      <c r="K192" s="28" t="str">
        <f aca="false">IF(ISBLANK(Values!E191),"",IF(Values!J191, Values!$B$4, Values!$B$5))</f>
        <v/>
      </c>
      <c r="L192" s="41"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40" t="str">
        <f aca="false">IF(ISBLANK(Values!E191),"","Size-Color")</f>
        <v/>
      </c>
      <c r="Z192" s="32" t="str">
        <f aca="false">IF(ISBLANK(Values!E191),"","variation")</f>
        <v/>
      </c>
      <c r="AA192" s="36" t="str">
        <f aca="false">IF(ISBLANK(Values!E191),"",Values!$B$20)</f>
        <v/>
      </c>
      <c r="AB192" s="36" t="str">
        <f aca="false">IF(ISBLANK(Values!E191),"",Values!$B$29)</f>
        <v/>
      </c>
      <c r="AI192" s="42" t="str">
        <f aca="false">IF(ISBLANK(Values!E191),"",IF(Values!I191,Values!$B$23,Values!$B$33))</f>
        <v/>
      </c>
      <c r="AJ192" s="43"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9" t="str">
        <f aca="false">IF(ISBLANK(Values!E192),"","TellusRem")</f>
        <v/>
      </c>
      <c r="H193" s="27" t="str">
        <f aca="false">IF(ISBLANK(Values!E192),"",Values!$B$16)</f>
        <v/>
      </c>
      <c r="I193" s="27" t="str">
        <f aca="false">IF(ISBLANK(Values!E192),"","4730574031")</f>
        <v/>
      </c>
      <c r="J193" s="40" t="str">
        <f aca="false">IF(ISBLANK(Values!E192),"",Values!F192 &amp; " variations")</f>
        <v/>
      </c>
      <c r="K193" s="28" t="str">
        <f aca="false">IF(ISBLANK(Values!E192),"",IF(Values!J192, Values!$B$4, Values!$B$5))</f>
        <v/>
      </c>
      <c r="L193" s="41"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40" t="str">
        <f aca="false">IF(ISBLANK(Values!E192),"","Size-Color")</f>
        <v/>
      </c>
      <c r="Z193" s="32" t="str">
        <f aca="false">IF(ISBLANK(Values!E192),"","variation")</f>
        <v/>
      </c>
      <c r="AA193" s="36" t="str">
        <f aca="false">IF(ISBLANK(Values!E192),"",Values!$B$20)</f>
        <v/>
      </c>
      <c r="AB193" s="36" t="str">
        <f aca="false">IF(ISBLANK(Values!E192),"",Values!$B$29)</f>
        <v/>
      </c>
      <c r="AI193" s="42" t="str">
        <f aca="false">IF(ISBLANK(Values!E192),"",IF(Values!I192,Values!$B$23,Values!$B$33))</f>
        <v/>
      </c>
      <c r="AJ193" s="43"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9" t="str">
        <f aca="false">IF(ISBLANK(Values!E193),"","TellusRem")</f>
        <v/>
      </c>
      <c r="H194" s="27" t="str">
        <f aca="false">IF(ISBLANK(Values!E193),"",Values!$B$16)</f>
        <v/>
      </c>
      <c r="I194" s="27" t="str">
        <f aca="false">IF(ISBLANK(Values!E193),"","4730574031")</f>
        <v/>
      </c>
      <c r="J194" s="40" t="str">
        <f aca="false">IF(ISBLANK(Values!E193),"",Values!F193 &amp; " variations")</f>
        <v/>
      </c>
      <c r="K194" s="28" t="str">
        <f aca="false">IF(ISBLANK(Values!E193),"",IF(Values!J193, Values!$B$4, Values!$B$5))</f>
        <v/>
      </c>
      <c r="L194" s="41"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40" t="str">
        <f aca="false">IF(ISBLANK(Values!E193),"","Size-Color")</f>
        <v/>
      </c>
      <c r="Z194" s="32" t="str">
        <f aca="false">IF(ISBLANK(Values!E193),"","variation")</f>
        <v/>
      </c>
      <c r="AA194" s="36" t="str">
        <f aca="false">IF(ISBLANK(Values!E193),"",Values!$B$20)</f>
        <v/>
      </c>
      <c r="AB194" s="36" t="str">
        <f aca="false">IF(ISBLANK(Values!E193),"",Values!$B$29)</f>
        <v/>
      </c>
      <c r="AI194" s="42" t="str">
        <f aca="false">IF(ISBLANK(Values!E193),"",IF(Values!I193,Values!$B$23,Values!$B$33))</f>
        <v/>
      </c>
      <c r="AJ194" s="43"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9" t="str">
        <f aca="false">IF(ISBLANK(Values!E194),"","TellusRem")</f>
        <v/>
      </c>
      <c r="H195" s="27" t="str">
        <f aca="false">IF(ISBLANK(Values!E194),"",Values!$B$16)</f>
        <v/>
      </c>
      <c r="I195" s="27" t="str">
        <f aca="false">IF(ISBLANK(Values!E194),"","4730574031")</f>
        <v/>
      </c>
      <c r="J195" s="40" t="str">
        <f aca="false">IF(ISBLANK(Values!E194),"",Values!F194 &amp; " variations")</f>
        <v/>
      </c>
      <c r="K195" s="28" t="str">
        <f aca="false">IF(ISBLANK(Values!E194),"",IF(Values!J194, Values!$B$4, Values!$B$5))</f>
        <v/>
      </c>
      <c r="L195" s="41"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40" t="str">
        <f aca="false">IF(ISBLANK(Values!E194),"","Size-Color")</f>
        <v/>
      </c>
      <c r="Z195" s="32" t="str">
        <f aca="false">IF(ISBLANK(Values!E194),"","variation")</f>
        <v/>
      </c>
      <c r="AA195" s="36" t="str">
        <f aca="false">IF(ISBLANK(Values!E194),"",Values!$B$20)</f>
        <v/>
      </c>
      <c r="AB195" s="36" t="str">
        <f aca="false">IF(ISBLANK(Values!E194),"",Values!$B$29)</f>
        <v/>
      </c>
      <c r="AI195" s="42" t="str">
        <f aca="false">IF(ISBLANK(Values!E194),"",IF(Values!I194,Values!$B$23,Values!$B$33))</f>
        <v/>
      </c>
      <c r="AJ195" s="43"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9" t="str">
        <f aca="false">IF(ISBLANK(Values!E195),"","TellusRem")</f>
        <v/>
      </c>
      <c r="H196" s="27" t="str">
        <f aca="false">IF(ISBLANK(Values!E195),"",Values!$B$16)</f>
        <v/>
      </c>
      <c r="I196" s="27" t="str">
        <f aca="false">IF(ISBLANK(Values!E195),"","4730574031")</f>
        <v/>
      </c>
      <c r="J196" s="40" t="str">
        <f aca="false">IF(ISBLANK(Values!E195),"",Values!F195 &amp; " variations")</f>
        <v/>
      </c>
      <c r="K196" s="28" t="str">
        <f aca="false">IF(ISBLANK(Values!E195),"",IF(Values!J195, Values!$B$4, Values!$B$5))</f>
        <v/>
      </c>
      <c r="L196" s="41"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40" t="str">
        <f aca="false">IF(ISBLANK(Values!E195),"","Size-Color")</f>
        <v/>
      </c>
      <c r="Z196" s="32" t="str">
        <f aca="false">IF(ISBLANK(Values!E195),"","variation")</f>
        <v/>
      </c>
      <c r="AA196" s="36" t="str">
        <f aca="false">IF(ISBLANK(Values!E195),"",Values!$B$20)</f>
        <v/>
      </c>
      <c r="AB196" s="36" t="str">
        <f aca="false">IF(ISBLANK(Values!E195),"",Values!$B$29)</f>
        <v/>
      </c>
      <c r="AI196" s="42" t="str">
        <f aca="false">IF(ISBLANK(Values!E195),"",IF(Values!I195,Values!$B$23,Values!$B$33))</f>
        <v/>
      </c>
      <c r="AJ196" s="43"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9" t="str">
        <f aca="false">IF(ISBLANK(Values!E196),"","TellusRem")</f>
        <v/>
      </c>
      <c r="H197" s="27" t="str">
        <f aca="false">IF(ISBLANK(Values!E196),"",Values!$B$16)</f>
        <v/>
      </c>
      <c r="I197" s="27" t="str">
        <f aca="false">IF(ISBLANK(Values!E196),"","4730574031")</f>
        <v/>
      </c>
      <c r="J197" s="40" t="str">
        <f aca="false">IF(ISBLANK(Values!E196),"",Values!F196 &amp; " variations")</f>
        <v/>
      </c>
      <c r="K197" s="28" t="str">
        <f aca="false">IF(ISBLANK(Values!E196),"",IF(Values!J196, Values!$B$4, Values!$B$5))</f>
        <v/>
      </c>
      <c r="L197" s="41"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40" t="str">
        <f aca="false">IF(ISBLANK(Values!E196),"","Size-Color")</f>
        <v/>
      </c>
      <c r="Z197" s="32" t="str">
        <f aca="false">IF(ISBLANK(Values!E196),"","variation")</f>
        <v/>
      </c>
      <c r="AA197" s="36" t="str">
        <f aca="false">IF(ISBLANK(Values!E196),"",Values!$B$20)</f>
        <v/>
      </c>
      <c r="AB197" s="36" t="str">
        <f aca="false">IF(ISBLANK(Values!E196),"",Values!$B$29)</f>
        <v/>
      </c>
      <c r="AI197" s="42" t="str">
        <f aca="false">IF(ISBLANK(Values!E196),"",IF(Values!I196,Values!$B$23,Values!$B$33))</f>
        <v/>
      </c>
      <c r="AJ197" s="43"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9" t="str">
        <f aca="false">IF(ISBLANK(Values!E197),"","TellusRem")</f>
        <v/>
      </c>
      <c r="H198" s="27" t="str">
        <f aca="false">IF(ISBLANK(Values!E197),"",Values!$B$16)</f>
        <v/>
      </c>
      <c r="I198" s="27" t="str">
        <f aca="false">IF(ISBLANK(Values!E197),"","4730574031")</f>
        <v/>
      </c>
      <c r="J198" s="40" t="str">
        <f aca="false">IF(ISBLANK(Values!E197),"",Values!F197 &amp; " variations")</f>
        <v/>
      </c>
      <c r="K198" s="28" t="str">
        <f aca="false">IF(ISBLANK(Values!E197),"",IF(Values!J197, Values!$B$4, Values!$B$5))</f>
        <v/>
      </c>
      <c r="L198" s="41"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40" t="str">
        <f aca="false">IF(ISBLANK(Values!E197),"","Size-Color")</f>
        <v/>
      </c>
      <c r="Z198" s="32" t="str">
        <f aca="false">IF(ISBLANK(Values!E197),"","variation")</f>
        <v/>
      </c>
      <c r="AA198" s="36" t="str">
        <f aca="false">IF(ISBLANK(Values!E197),"",Values!$B$20)</f>
        <v/>
      </c>
      <c r="AB198" s="36" t="str">
        <f aca="false">IF(ISBLANK(Values!E197),"",Values!$B$29)</f>
        <v/>
      </c>
      <c r="AI198" s="42" t="str">
        <f aca="false">IF(ISBLANK(Values!E197),"",IF(Values!I197,Values!$B$23,Values!$B$33))</f>
        <v/>
      </c>
      <c r="AJ198" s="43"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9" t="str">
        <f aca="false">IF(ISBLANK(Values!E198),"","TellusRem")</f>
        <v/>
      </c>
      <c r="H199" s="27" t="str">
        <f aca="false">IF(ISBLANK(Values!E198),"",Values!$B$16)</f>
        <v/>
      </c>
      <c r="I199" s="27" t="str">
        <f aca="false">IF(ISBLANK(Values!E198),"","4730574031")</f>
        <v/>
      </c>
      <c r="J199" s="40" t="str">
        <f aca="false">IF(ISBLANK(Values!E198),"",Values!F198 &amp; " variations")</f>
        <v/>
      </c>
      <c r="K199" s="28" t="str">
        <f aca="false">IF(ISBLANK(Values!E198),"",IF(Values!J198, Values!$B$4, Values!$B$5))</f>
        <v/>
      </c>
      <c r="L199" s="41"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40" t="str">
        <f aca="false">IF(ISBLANK(Values!E198),"","Size-Color")</f>
        <v/>
      </c>
      <c r="Z199" s="32" t="str">
        <f aca="false">IF(ISBLANK(Values!E198),"","variation")</f>
        <v/>
      </c>
      <c r="AA199" s="36" t="str">
        <f aca="false">IF(ISBLANK(Values!E198),"",Values!$B$20)</f>
        <v/>
      </c>
      <c r="AB199" s="36" t="str">
        <f aca="false">IF(ISBLANK(Values!E198),"",Values!$B$29)</f>
        <v/>
      </c>
      <c r="AI199" s="42" t="str">
        <f aca="false">IF(ISBLANK(Values!E198),"",IF(Values!I198,Values!$B$23,Values!$B$33))</f>
        <v/>
      </c>
      <c r="AJ199" s="43"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9" t="str">
        <f aca="false">IF(ISBLANK(Values!E199),"","TellusRem")</f>
        <v/>
      </c>
      <c r="H200" s="27" t="str">
        <f aca="false">IF(ISBLANK(Values!E199),"",Values!$B$16)</f>
        <v/>
      </c>
      <c r="I200" s="27" t="str">
        <f aca="false">IF(ISBLANK(Values!E199),"","4730574031")</f>
        <v/>
      </c>
      <c r="J200" s="40" t="str">
        <f aca="false">IF(ISBLANK(Values!E199),"",Values!F199 &amp; " variations")</f>
        <v/>
      </c>
      <c r="K200" s="28" t="str">
        <f aca="false">IF(ISBLANK(Values!E199),"",IF(Values!J199, Values!$B$4, Values!$B$5))</f>
        <v/>
      </c>
      <c r="L200" s="41"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40" t="str">
        <f aca="false">IF(ISBLANK(Values!E199),"","Size-Color")</f>
        <v/>
      </c>
      <c r="Z200" s="32" t="str">
        <f aca="false">IF(ISBLANK(Values!E199),"","variation")</f>
        <v/>
      </c>
      <c r="AA200" s="36" t="str">
        <f aca="false">IF(ISBLANK(Values!E199),"",Values!$B$20)</f>
        <v/>
      </c>
      <c r="AB200" s="36" t="str">
        <f aca="false">IF(ISBLANK(Values!E199),"",Values!$B$29)</f>
        <v/>
      </c>
      <c r="AI200" s="42" t="str">
        <f aca="false">IF(ISBLANK(Values!E199),"",IF(Values!I199,Values!$B$23,Values!$B$33))</f>
        <v/>
      </c>
      <c r="AJ200" s="43"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9" t="str">
        <f aca="false">IF(ISBLANK(Values!E200),"","TellusRem")</f>
        <v/>
      </c>
      <c r="H201" s="27" t="str">
        <f aca="false">IF(ISBLANK(Values!E200),"",Values!$B$16)</f>
        <v/>
      </c>
      <c r="I201" s="27" t="str">
        <f aca="false">IF(ISBLANK(Values!E200),"","4730574031")</f>
        <v/>
      </c>
      <c r="J201" s="40" t="str">
        <f aca="false">IF(ISBLANK(Values!E200),"",Values!F200 &amp; " variations")</f>
        <v/>
      </c>
      <c r="K201" s="28" t="str">
        <f aca="false">IF(ISBLANK(Values!E200),"",IF(Values!J200, Values!$B$4, Values!$B$5))</f>
        <v/>
      </c>
      <c r="L201" s="41"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40" t="str">
        <f aca="false">IF(ISBLANK(Values!E200),"","Size-Color")</f>
        <v/>
      </c>
      <c r="Z201" s="32" t="str">
        <f aca="false">IF(ISBLANK(Values!E200),"","variation")</f>
        <v/>
      </c>
      <c r="AA201" s="36" t="str">
        <f aca="false">IF(ISBLANK(Values!E200),"",Values!$B$20)</f>
        <v/>
      </c>
      <c r="AB201" s="36" t="str">
        <f aca="false">IF(ISBLANK(Values!E200),"",Values!$B$29)</f>
        <v/>
      </c>
      <c r="AI201" s="42" t="str">
        <f aca="false">IF(ISBLANK(Values!E200),"",IF(Values!I200,Values!$B$23,Values!$B$33))</f>
        <v/>
      </c>
      <c r="AJ201" s="43"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9" t="str">
        <f aca="false">IF(ISBLANK(Values!E201),"","TellusRem")</f>
        <v/>
      </c>
      <c r="H202" s="27" t="str">
        <f aca="false">IF(ISBLANK(Values!E201),"",Values!$B$16)</f>
        <v/>
      </c>
      <c r="I202" s="27" t="str">
        <f aca="false">IF(ISBLANK(Values!E201),"","4730574031")</f>
        <v/>
      </c>
      <c r="J202" s="40" t="str">
        <f aca="false">IF(ISBLANK(Values!E201),"",Values!F201 &amp; " variations")</f>
        <v/>
      </c>
      <c r="K202" s="28" t="str">
        <f aca="false">IF(ISBLANK(Values!E201),"",IF(Values!J201, Values!$B$4, Values!$B$5))</f>
        <v/>
      </c>
      <c r="L202" s="41"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40" t="str">
        <f aca="false">IF(ISBLANK(Values!E201),"","Size-Color")</f>
        <v/>
      </c>
      <c r="Z202" s="32" t="str">
        <f aca="false">IF(ISBLANK(Values!E201),"","variation")</f>
        <v/>
      </c>
      <c r="AA202" s="36" t="str">
        <f aca="false">IF(ISBLANK(Values!E201),"",Values!$B$20)</f>
        <v/>
      </c>
      <c r="AB202" s="36" t="str">
        <f aca="false">IF(ISBLANK(Values!E201),"",Values!$B$29)</f>
        <v/>
      </c>
      <c r="AI202" s="42" t="str">
        <f aca="false">IF(ISBLANK(Values!E201),"",IF(Values!I201,Values!$B$23,Values!$B$33))</f>
        <v/>
      </c>
      <c r="AJ202" s="43"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9" t="str">
        <f aca="false">IF(ISBLANK(Values!E202),"","TellusRem")</f>
        <v/>
      </c>
      <c r="H203" s="27" t="str">
        <f aca="false">IF(ISBLANK(Values!E202),"",Values!$B$16)</f>
        <v/>
      </c>
      <c r="I203" s="27" t="str">
        <f aca="false">IF(ISBLANK(Values!E202),"","4730574031")</f>
        <v/>
      </c>
      <c r="J203" s="40" t="str">
        <f aca="false">IF(ISBLANK(Values!E202),"",Values!F202 &amp; " variations")</f>
        <v/>
      </c>
      <c r="K203" s="28" t="str">
        <f aca="false">IF(ISBLANK(Values!E202),"",IF(Values!J202, Values!$B$4, Values!$B$5))</f>
        <v/>
      </c>
      <c r="L203" s="41"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40" t="str">
        <f aca="false">IF(ISBLANK(Values!E202),"","Size-Color")</f>
        <v/>
      </c>
      <c r="Z203" s="32" t="str">
        <f aca="false">IF(ISBLANK(Values!E202),"","variation")</f>
        <v/>
      </c>
      <c r="AA203" s="36" t="str">
        <f aca="false">IF(ISBLANK(Values!E202),"",Values!$B$20)</f>
        <v/>
      </c>
      <c r="AB203" s="36" t="str">
        <f aca="false">IF(ISBLANK(Values!E202),"",Values!$B$29)</f>
        <v/>
      </c>
      <c r="AI203" s="42" t="str">
        <f aca="false">IF(ISBLANK(Values!E202),"",IF(Values!I202,Values!$B$23,Values!$B$33))</f>
        <v/>
      </c>
      <c r="AJ203" s="43"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9" t="str">
        <f aca="false">IF(ISBLANK(Values!E203),"","TellusRem")</f>
        <v/>
      </c>
      <c r="H204" s="27" t="str">
        <f aca="false">IF(ISBLANK(Values!E203),"",Values!$B$16)</f>
        <v/>
      </c>
      <c r="I204" s="27" t="str">
        <f aca="false">IF(ISBLANK(Values!E203),"","4730574031")</f>
        <v/>
      </c>
      <c r="J204" s="40" t="str">
        <f aca="false">IF(ISBLANK(Values!E203),"",Values!F203 &amp; " variations")</f>
        <v/>
      </c>
      <c r="K204" s="28" t="str">
        <f aca="false">IF(ISBLANK(Values!E203),"",IF(Values!J203, Values!$B$4, Values!$B$5))</f>
        <v/>
      </c>
      <c r="L204" s="41"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40" t="str">
        <f aca="false">IF(ISBLANK(Values!E203),"","Size-Color")</f>
        <v/>
      </c>
      <c r="Z204" s="32" t="str">
        <f aca="false">IF(ISBLANK(Values!E203),"","variation")</f>
        <v/>
      </c>
      <c r="AA204" s="36" t="str">
        <f aca="false">IF(ISBLANK(Values!E203),"",Values!$B$20)</f>
        <v/>
      </c>
      <c r="AB204" s="36" t="str">
        <f aca="false">IF(ISBLANK(Values!E203),"",Values!$B$29)</f>
        <v/>
      </c>
      <c r="AI204" s="42" t="str">
        <f aca="false">IF(ISBLANK(Values!E203),"",IF(Values!I203,Values!$B$23,Values!$B$33))</f>
        <v/>
      </c>
      <c r="AJ204" s="43"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3"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3"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3"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3"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3"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3"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3"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3"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3"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3"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3"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3"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3"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3"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3"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3"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3"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7" activeCellId="0" sqref="B37"/>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55.29"/>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50" t="s">
        <v>354</v>
      </c>
      <c r="F1" s="50"/>
      <c r="G1" s="50"/>
      <c r="H1" s="51"/>
      <c r="I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V3" s="0" t="s">
        <v>371</v>
      </c>
    </row>
    <row r="4" customFormat="false" ht="23.85" hidden="false" customHeight="false" outlineLevel="0" collapsed="false">
      <c r="A4" s="48" t="s">
        <v>372</v>
      </c>
      <c r="B4" s="53" t="n">
        <v>64.99</v>
      </c>
      <c r="C4" s="54" t="n">
        <f aca="false">FALSE()</f>
        <v>0</v>
      </c>
      <c r="D4" s="54" t="n">
        <f aca="false">TRUE()</f>
        <v>1</v>
      </c>
      <c r="E4" s="55" t="n">
        <v>5714401473015</v>
      </c>
      <c r="F4" s="55" t="s">
        <v>373</v>
      </c>
      <c r="G4" s="56"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7" t="n">
        <f aca="false">TRUE()</f>
        <v>1</v>
      </c>
      <c r="J4" s="58" t="n">
        <f aca="false">FALSE()</f>
        <v>0</v>
      </c>
      <c r="K4" s="55" t="s">
        <v>375</v>
      </c>
      <c r="L4" s="59" t="n">
        <f aca="false">TRUE()</f>
        <v>1</v>
      </c>
      <c r="M4" s="60" t="str">
        <f aca="false">IF(ISBLANK(K4),"",IF(L4, "https://raw.githubusercontent.com/PatrickVibild/TellusAmazonPictures/master/pictures/"&amp;K4&amp;"/1.jpg","https://download.lenovo.com/Images/Parts/"&amp;K4&amp;"/"&amp;K4&amp;"_A.jpg"))</f>
        <v>https://raw.githubusercontent.com/PatrickVibild/TellusAmazonPictures/master/pictures/Lenovo/T470/BL/DE/1.jpg</v>
      </c>
      <c r="N4" s="60" t="str">
        <f aca="false">IF(ISBLANK(K4),"",IF(L4, "https://raw.githubusercontent.com/PatrickVibild/TellusAmazonPictures/master/pictures/"&amp;K4&amp;"/2.jpg","https://download.lenovo.com/Images/Parts/"&amp;K4&amp;"/"&amp;K4&amp;"_B.jpg"))</f>
        <v>https://raw.githubusercontent.com/PatrickVibild/TellusAmazonPictures/master/pictures/Lenovo/T470/BL/DE/2.jpg</v>
      </c>
      <c r="O4" s="61" t="str">
        <f aca="false">IF(ISBLANK(K4),"",IF(L4, "https://raw.githubusercontent.com/PatrickVibild/TellusAmazonPictures/master/pictures/"&amp;K4&amp;"/3.jpg","https://download.lenovo.com/Images/Parts/"&amp;K4&amp;"/"&amp;K4&amp;"_details.jpg"))</f>
        <v>https://raw.githubusercontent.com/PatrickVibild/TellusAmazonPictures/master/pictures/Lenovo/T470/BL/DE/3.jpg</v>
      </c>
      <c r="P4" s="0" t="str">
        <f aca="false">IF(ISBLANK(K4),"",IF(L4, "https://raw.githubusercontent.com/PatrickVibild/TellusAmazonPictures/master/pictures/"&amp;K4&amp;"/4.jpg", ""))</f>
        <v>https://raw.githubusercontent.com/PatrickVibild/TellusAmazonPictures/master/pictures/Lenovo/T470/BL/DE/4.jpg</v>
      </c>
      <c r="Q4" s="0" t="str">
        <f aca="false">IF(ISBLANK(K4),"",IF(L4, "https://raw.githubusercontent.com/PatrickVibild/TellusAmazonPictures/master/pictures/"&amp;K4&amp;"/5.jpg", ""))</f>
        <v>https://raw.githubusercontent.com/PatrickVibild/TellusAmazonPictures/master/pictures/Lenovo/T470/BL/DE/5.jpg</v>
      </c>
      <c r="R4" s="0" t="str">
        <f aca="false">IF(ISBLANK(K4),"",IF(L4, "https://raw.githubusercontent.com/PatrickVibild/TellusAmazonPictures/master/pictures/"&amp;K4&amp;"/6.jpg", ""))</f>
        <v>https://raw.githubusercontent.com/PatrickVibild/TellusAmazonPictures/master/pictures/Lenovo/T470/BL/DE/6.jpg</v>
      </c>
      <c r="S4" s="0" t="str">
        <f aca="false">IF(ISBLANK(K4),"",IF(L4, "https://raw.githubusercontent.com/PatrickVibild/TellusAmazonPictures/master/pictures/"&amp;K4&amp;"/7.jpg", ""))</f>
        <v>https://raw.githubusercontent.com/PatrickVibild/TellusAmazonPictures/master/pictures/Lenovo/T470/BL/DE/7.jpg</v>
      </c>
      <c r="T4" s="0" t="str">
        <f aca="false">IF(ISBLANK(K4),"",IF(L4, "https://raw.githubusercontent.com/PatrickVibild/TellusAmazonPictures/master/pictures/"&amp;K4&amp;"/8.jpg",""))</f>
        <v>https://raw.githubusercontent.com/PatrickVibild/TellusAmazonPictures/master/pictures/Lenovo/T470/BL/DE/8.jpg</v>
      </c>
      <c r="U4" s="0" t="str">
        <f aca="false">IF(ISBLANK(K4),"",IF(L4, "https://raw.githubusercontent.com/PatrickVibild/TellusAmazonPictures/master/pictures/"&amp;K4&amp;"/9.jpg",""))</f>
        <v>https://raw.githubusercontent.com/PatrickVibild/TellusAmazonPictures/master/pictures/Lenovo/T470/BL/DE/9.jpg</v>
      </c>
      <c r="V4" s="62" t="n">
        <f aca="false">MATCH(G4,options!$D$1:$D$20,0)</f>
        <v>1</v>
      </c>
      <c r="X4" s="54"/>
    </row>
    <row r="5" customFormat="false" ht="23.85" hidden="false" customHeight="false" outlineLevel="0" collapsed="false">
      <c r="A5" s="48" t="s">
        <v>376</v>
      </c>
      <c r="B5" s="53" t="n">
        <v>54.99</v>
      </c>
      <c r="C5" s="54" t="n">
        <f aca="false">FALSE()</f>
        <v>0</v>
      </c>
      <c r="D5" s="54" t="n">
        <f aca="false">TRUE()</f>
        <v>1</v>
      </c>
      <c r="E5" s="55" t="n">
        <v>5714401473022</v>
      </c>
      <c r="F5" s="55" t="s">
        <v>377</v>
      </c>
      <c r="G5" s="56"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7" t="n">
        <f aca="false">TRUE()</f>
        <v>1</v>
      </c>
      <c r="J5" s="58" t="n">
        <f aca="false">FALSE()</f>
        <v>0</v>
      </c>
      <c r="K5" s="55" t="s">
        <v>379</v>
      </c>
      <c r="L5" s="59" t="n">
        <f aca="false">TRUE()</f>
        <v>1</v>
      </c>
      <c r="M5" s="60" t="str">
        <f aca="false">IF(ISBLANK(K5),"",IF(L5, "https://raw.githubusercontent.com/PatrickVibild/TellusAmazonPictures/master/pictures/"&amp;K5&amp;"/1.jpg","https://download.lenovo.com/Images/Parts/"&amp;K5&amp;"/"&amp;K5&amp;"_A.jpg"))</f>
        <v>https://raw.githubusercontent.com/PatrickVibild/TellusAmazonPictures/master/pictures/Lenovo/T470/BL/FR/1.jpg</v>
      </c>
      <c r="N5" s="60" t="str">
        <f aca="false">IF(ISBLANK(K5),"",IF(L5, "https://raw.githubusercontent.com/PatrickVibild/TellusAmazonPictures/master/pictures/"&amp;K5&amp;"/2.jpg","https://download.lenovo.com/Images/Parts/"&amp;K5&amp;"/"&amp;K5&amp;"_B.jpg"))</f>
        <v>https://raw.githubusercontent.com/PatrickVibild/TellusAmazonPictures/master/pictures/Lenovo/T470/BL/FR/2.jpg</v>
      </c>
      <c r="O5" s="61" t="str">
        <f aca="false">IF(ISBLANK(K5),"",IF(L5, "https://raw.githubusercontent.com/PatrickVibild/TellusAmazonPictures/master/pictures/"&amp;K5&amp;"/3.jpg","https://download.lenovo.com/Images/Parts/"&amp;K5&amp;"/"&amp;K5&amp;"_details.jpg"))</f>
        <v>https://raw.githubusercontent.com/PatrickVibild/TellusAmazonPictures/master/pictures/Lenovo/T470/BL/FR/3.jpg</v>
      </c>
      <c r="P5" s="0" t="str">
        <f aca="false">IF(ISBLANK(K5),"",IF(L5, "https://raw.githubusercontent.com/PatrickVibild/TellusAmazonPictures/master/pictures/"&amp;K5&amp;"/4.jpg", ""))</f>
        <v>https://raw.githubusercontent.com/PatrickVibild/TellusAmazonPictures/master/pictures/Lenovo/T470/BL/FR/4.jpg</v>
      </c>
      <c r="Q5" s="0" t="str">
        <f aca="false">IF(ISBLANK(K5),"",IF(L5, "https://raw.githubusercontent.com/PatrickVibild/TellusAmazonPictures/master/pictures/"&amp;K5&amp;"/5.jpg", ""))</f>
        <v>https://raw.githubusercontent.com/PatrickVibild/TellusAmazonPictures/master/pictures/Lenovo/T470/BL/FR/5.jpg</v>
      </c>
      <c r="R5" s="0" t="str">
        <f aca="false">IF(ISBLANK(K5),"",IF(L5, "https://raw.githubusercontent.com/PatrickVibild/TellusAmazonPictures/master/pictures/"&amp;K5&amp;"/6.jpg", ""))</f>
        <v>https://raw.githubusercontent.com/PatrickVibild/TellusAmazonPictures/master/pictures/Lenovo/T470/BL/FR/6.jpg</v>
      </c>
      <c r="S5" s="0" t="str">
        <f aca="false">IF(ISBLANK(K5),"",IF(L5, "https://raw.githubusercontent.com/PatrickVibild/TellusAmazonPictures/master/pictures/"&amp;K5&amp;"/7.jpg", ""))</f>
        <v>https://raw.githubusercontent.com/PatrickVibild/TellusAmazonPictures/master/pictures/Lenovo/T470/BL/FR/7.jpg</v>
      </c>
      <c r="T5" s="0" t="str">
        <f aca="false">IF(ISBLANK(K5),"",IF(L5, "https://raw.githubusercontent.com/PatrickVibild/TellusAmazonPictures/master/pictures/"&amp;K5&amp;"/8.jpg",""))</f>
        <v>https://raw.githubusercontent.com/PatrickVibild/TellusAmazonPictures/master/pictures/Lenovo/T470/BL/FR/8.jpg</v>
      </c>
      <c r="U5" s="0" t="str">
        <f aca="false">IF(ISBLANK(K5),"",IF(L5, "https://raw.githubusercontent.com/PatrickVibild/TellusAmazonPictures/master/pictures/"&amp;K5&amp;"/9.jpg",""))</f>
        <v>https://raw.githubusercontent.com/PatrickVibild/TellusAmazonPictures/master/pictures/Lenovo/T470/BL/FR/9.jpg</v>
      </c>
      <c r="V5" s="62" t="n">
        <f aca="false">MATCH(G5,options!$D$1:$D$20,0)</f>
        <v>2</v>
      </c>
    </row>
    <row r="6" customFormat="false" ht="23.85" hidden="false" customHeight="false" outlineLevel="0" collapsed="false">
      <c r="A6" s="48" t="s">
        <v>380</v>
      </c>
      <c r="B6" s="63" t="s">
        <v>381</v>
      </c>
      <c r="C6" s="54" t="n">
        <f aca="false">FALSE()</f>
        <v>0</v>
      </c>
      <c r="D6" s="54" t="n">
        <f aca="false">TRUE()</f>
        <v>1</v>
      </c>
      <c r="E6" s="55" t="n">
        <v>5714401473039</v>
      </c>
      <c r="F6" s="55" t="s">
        <v>382</v>
      </c>
      <c r="G6" s="56"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7" t="n">
        <f aca="false">TRUE()</f>
        <v>1</v>
      </c>
      <c r="J6" s="58" t="n">
        <f aca="false">FALSE()</f>
        <v>0</v>
      </c>
      <c r="K6" s="55" t="s">
        <v>384</v>
      </c>
      <c r="L6" s="59" t="n">
        <f aca="false">TRUE()</f>
        <v>1</v>
      </c>
      <c r="M6" s="60" t="str">
        <f aca="false">IF(ISBLANK(K6),"",IF(L6, "https://raw.githubusercontent.com/PatrickVibild/TellusAmazonPictures/master/pictures/"&amp;K6&amp;"/1.jpg","https://download.lenovo.com/Images/Parts/"&amp;K6&amp;"/"&amp;K6&amp;"_A.jpg"))</f>
        <v>https://raw.githubusercontent.com/PatrickVibild/TellusAmazonPictures/master/pictures/Lenovo/T470/BL/IT/1.jpg</v>
      </c>
      <c r="N6" s="60" t="str">
        <f aca="false">IF(ISBLANK(K6),"",IF(L6, "https://raw.githubusercontent.com/PatrickVibild/TellusAmazonPictures/master/pictures/"&amp;K6&amp;"/2.jpg","https://download.lenovo.com/Images/Parts/"&amp;K6&amp;"/"&amp;K6&amp;"_B.jpg"))</f>
        <v>https://raw.githubusercontent.com/PatrickVibild/TellusAmazonPictures/master/pictures/Lenovo/T470/BL/IT/2.jpg</v>
      </c>
      <c r="O6" s="61" t="str">
        <f aca="false">IF(ISBLANK(K6),"",IF(L6, "https://raw.githubusercontent.com/PatrickVibild/TellusAmazonPictures/master/pictures/"&amp;K6&amp;"/3.jpg","https://download.lenovo.com/Images/Parts/"&amp;K6&amp;"/"&amp;K6&amp;"_details.jpg"))</f>
        <v>https://raw.githubusercontent.com/PatrickVibild/TellusAmazonPictures/master/pictures/Lenovo/T470/BL/IT/3.jpg</v>
      </c>
      <c r="P6" s="0" t="str">
        <f aca="false">IF(ISBLANK(K6),"",IF(L6, "https://raw.githubusercontent.com/PatrickVibild/TellusAmazonPictures/master/pictures/"&amp;K6&amp;"/4.jpg", ""))</f>
        <v>https://raw.githubusercontent.com/PatrickVibild/TellusAmazonPictures/master/pictures/Lenovo/T470/BL/IT/4.jpg</v>
      </c>
      <c r="Q6" s="0" t="str">
        <f aca="false">IF(ISBLANK(K6),"",IF(L6, "https://raw.githubusercontent.com/PatrickVibild/TellusAmazonPictures/master/pictures/"&amp;K6&amp;"/5.jpg", ""))</f>
        <v>https://raw.githubusercontent.com/PatrickVibild/TellusAmazonPictures/master/pictures/Lenovo/T470/BL/IT/5.jpg</v>
      </c>
      <c r="R6" s="0" t="str">
        <f aca="false">IF(ISBLANK(K6),"",IF(L6, "https://raw.githubusercontent.com/PatrickVibild/TellusAmazonPictures/master/pictures/"&amp;K6&amp;"/6.jpg", ""))</f>
        <v>https://raw.githubusercontent.com/PatrickVibild/TellusAmazonPictures/master/pictures/Lenovo/T470/BL/IT/6.jpg</v>
      </c>
      <c r="S6" s="0" t="str">
        <f aca="false">IF(ISBLANK(K6),"",IF(L6, "https://raw.githubusercontent.com/PatrickVibild/TellusAmazonPictures/master/pictures/"&amp;K6&amp;"/7.jpg", ""))</f>
        <v>https://raw.githubusercontent.com/PatrickVibild/TellusAmazonPictures/master/pictures/Lenovo/T470/BL/IT/7.jpg</v>
      </c>
      <c r="T6" s="0" t="str">
        <f aca="false">IF(ISBLANK(K6),"",IF(L6, "https://raw.githubusercontent.com/PatrickVibild/TellusAmazonPictures/master/pictures/"&amp;K6&amp;"/8.jpg",""))</f>
        <v>https://raw.githubusercontent.com/PatrickVibild/TellusAmazonPictures/master/pictures/Lenovo/T470/BL/IT/8.jpg</v>
      </c>
      <c r="U6" s="0" t="str">
        <f aca="false">IF(ISBLANK(K6),"",IF(L6, "https://raw.githubusercontent.com/PatrickVibild/TellusAmazonPictures/master/pictures/"&amp;K6&amp;"/9.jpg",""))</f>
        <v>https://raw.githubusercontent.com/PatrickVibild/TellusAmazonPictures/master/pictures/Lenovo/T470/BL/IT/9.jpg</v>
      </c>
      <c r="V6" s="62" t="n">
        <f aca="false">MATCH(G6,options!$D$1:$D$20,0)</f>
        <v>3</v>
      </c>
      <c r="X6" s="60"/>
    </row>
    <row r="7" customFormat="false" ht="23.85" hidden="false" customHeight="false" outlineLevel="0" collapsed="false">
      <c r="A7" s="48" t="s">
        <v>385</v>
      </c>
      <c r="B7" s="64" t="str">
        <f aca="false">IF(B6=options!C1,"41","41")</f>
        <v>41</v>
      </c>
      <c r="C7" s="54" t="n">
        <f aca="false">FALSE()</f>
        <v>0</v>
      </c>
      <c r="D7" s="54" t="n">
        <f aca="false">TRUE()</f>
        <v>1</v>
      </c>
      <c r="E7" s="55" t="n">
        <v>5714401473046</v>
      </c>
      <c r="F7" s="55" t="s">
        <v>386</v>
      </c>
      <c r="G7" s="56"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7" t="n">
        <f aca="false">TRUE()</f>
        <v>1</v>
      </c>
      <c r="J7" s="58" t="n">
        <f aca="false">FALSE()</f>
        <v>0</v>
      </c>
      <c r="K7" s="55" t="s">
        <v>388</v>
      </c>
      <c r="L7" s="59" t="n">
        <f aca="false">TRUE()</f>
        <v>1</v>
      </c>
      <c r="M7" s="60" t="str">
        <f aca="false">IF(ISBLANK(K7),"",IF(L7, "https://raw.githubusercontent.com/PatrickVibild/TellusAmazonPictures/master/pictures/"&amp;K7&amp;"/1.jpg","https://download.lenovo.com/Images/Parts/"&amp;K7&amp;"/"&amp;K7&amp;"_A.jpg"))</f>
        <v>https://raw.githubusercontent.com/PatrickVibild/TellusAmazonPictures/master/pictures/Lenovo/T470/BL/ES/1.jpg</v>
      </c>
      <c r="N7" s="60" t="str">
        <f aca="false">IF(ISBLANK(K7),"",IF(L7, "https://raw.githubusercontent.com/PatrickVibild/TellusAmazonPictures/master/pictures/"&amp;K7&amp;"/2.jpg","https://download.lenovo.com/Images/Parts/"&amp;K7&amp;"/"&amp;K7&amp;"_B.jpg"))</f>
        <v>https://raw.githubusercontent.com/PatrickVibild/TellusAmazonPictures/master/pictures/Lenovo/T470/BL/ES/2.jpg</v>
      </c>
      <c r="O7" s="61" t="str">
        <f aca="false">IF(ISBLANK(K7),"",IF(L7, "https://raw.githubusercontent.com/PatrickVibild/TellusAmazonPictures/master/pictures/"&amp;K7&amp;"/3.jpg","https://download.lenovo.com/Images/Parts/"&amp;K7&amp;"/"&amp;K7&amp;"_details.jpg"))</f>
        <v>https://raw.githubusercontent.com/PatrickVibild/TellusAmazonPictures/master/pictures/Lenovo/T470/BL/ES/3.jpg</v>
      </c>
      <c r="P7" s="0" t="str">
        <f aca="false">IF(ISBLANK(K7),"",IF(L7, "https://raw.githubusercontent.com/PatrickVibild/TellusAmazonPictures/master/pictures/"&amp;K7&amp;"/4.jpg", ""))</f>
        <v>https://raw.githubusercontent.com/PatrickVibild/TellusAmazonPictures/master/pictures/Lenovo/T470/BL/ES/4.jpg</v>
      </c>
      <c r="Q7" s="0" t="str">
        <f aca="false">IF(ISBLANK(K7),"",IF(L7, "https://raw.githubusercontent.com/PatrickVibild/TellusAmazonPictures/master/pictures/"&amp;K7&amp;"/5.jpg", ""))</f>
        <v>https://raw.githubusercontent.com/PatrickVibild/TellusAmazonPictures/master/pictures/Lenovo/T470/BL/ES/5.jpg</v>
      </c>
      <c r="R7" s="0" t="str">
        <f aca="false">IF(ISBLANK(K7),"",IF(L7, "https://raw.githubusercontent.com/PatrickVibild/TellusAmazonPictures/master/pictures/"&amp;K7&amp;"/6.jpg", ""))</f>
        <v>https://raw.githubusercontent.com/PatrickVibild/TellusAmazonPictures/master/pictures/Lenovo/T470/BL/ES/6.jpg</v>
      </c>
      <c r="S7" s="0" t="str">
        <f aca="false">IF(ISBLANK(K7),"",IF(L7, "https://raw.githubusercontent.com/PatrickVibild/TellusAmazonPictures/master/pictures/"&amp;K7&amp;"/7.jpg", ""))</f>
        <v>https://raw.githubusercontent.com/PatrickVibild/TellusAmazonPictures/master/pictures/Lenovo/T470/BL/ES/7.jpg</v>
      </c>
      <c r="T7" s="0" t="str">
        <f aca="false">IF(ISBLANK(K7),"",IF(L7, "https://raw.githubusercontent.com/PatrickVibild/TellusAmazonPictures/master/pictures/"&amp;K7&amp;"/8.jpg",""))</f>
        <v>https://raw.githubusercontent.com/PatrickVibild/TellusAmazonPictures/master/pictures/Lenovo/T470/BL/ES/8.jpg</v>
      </c>
      <c r="U7" s="0" t="str">
        <f aca="false">IF(ISBLANK(K7),"",IF(L7, "https://raw.githubusercontent.com/PatrickVibild/TellusAmazonPictures/master/pictures/"&amp;K7&amp;"/9.jpg",""))</f>
        <v>https://raw.githubusercontent.com/PatrickVibild/TellusAmazonPictures/master/pictures/Lenovo/T470/BL/ES/9.jpg</v>
      </c>
      <c r="V7" s="62" t="n">
        <f aca="false">MATCH(G7,options!$D$1:$D$20,0)</f>
        <v>4</v>
      </c>
    </row>
    <row r="8" customFormat="false" ht="23.85" hidden="false" customHeight="false" outlineLevel="0" collapsed="false">
      <c r="A8" s="48" t="s">
        <v>389</v>
      </c>
      <c r="B8" s="64" t="str">
        <f aca="false">IF(B6=options!C1,"17","17")</f>
        <v>17</v>
      </c>
      <c r="C8" s="54" t="n">
        <f aca="false">FALSE()</f>
        <v>0</v>
      </c>
      <c r="D8" s="54" t="n">
        <f aca="false">TRUE()</f>
        <v>1</v>
      </c>
      <c r="E8" s="55" t="n">
        <v>5714401473053</v>
      </c>
      <c r="F8" s="55" t="s">
        <v>390</v>
      </c>
      <c r="G8" s="56"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7" t="n">
        <f aca="false">TRUE()</f>
        <v>1</v>
      </c>
      <c r="J8" s="58" t="n">
        <f aca="false">FALSE()</f>
        <v>0</v>
      </c>
      <c r="K8" s="55" t="s">
        <v>392</v>
      </c>
      <c r="L8" s="59" t="n">
        <f aca="false">TRUE()</f>
        <v>1</v>
      </c>
      <c r="M8" s="60" t="str">
        <f aca="false">IF(ISBLANK(K8),"",IF(L8, "https://raw.githubusercontent.com/PatrickVibild/TellusAmazonPictures/master/pictures/"&amp;K8&amp;"/1.jpg","https://download.lenovo.com/Images/Parts/"&amp;K8&amp;"/"&amp;K8&amp;"_A.jpg"))</f>
        <v>https://raw.githubusercontent.com/PatrickVibild/TellusAmazonPictures/master/pictures/Lenovo/T470/BL/UK/1.jpg</v>
      </c>
      <c r="N8" s="60" t="str">
        <f aca="false">IF(ISBLANK(K8),"",IF(L8, "https://raw.githubusercontent.com/PatrickVibild/TellusAmazonPictures/master/pictures/"&amp;K8&amp;"/2.jpg","https://download.lenovo.com/Images/Parts/"&amp;K8&amp;"/"&amp;K8&amp;"_B.jpg"))</f>
        <v>https://raw.githubusercontent.com/PatrickVibild/TellusAmazonPictures/master/pictures/Lenovo/T470/BL/UK/2.jpg</v>
      </c>
      <c r="O8" s="61" t="str">
        <f aca="false">IF(ISBLANK(K8),"",IF(L8, "https://raw.githubusercontent.com/PatrickVibild/TellusAmazonPictures/master/pictures/"&amp;K8&amp;"/3.jpg","https://download.lenovo.com/Images/Parts/"&amp;K8&amp;"/"&amp;K8&amp;"_details.jpg"))</f>
        <v>https://raw.githubusercontent.com/PatrickVibild/TellusAmazonPictures/master/pictures/Lenovo/T470/BL/UK/3.jpg</v>
      </c>
      <c r="P8" s="0" t="str">
        <f aca="false">IF(ISBLANK(K8),"",IF(L8, "https://raw.githubusercontent.com/PatrickVibild/TellusAmazonPictures/master/pictures/"&amp;K8&amp;"/4.jpg", ""))</f>
        <v>https://raw.githubusercontent.com/PatrickVibild/TellusAmazonPictures/master/pictures/Lenovo/T470/BL/UK/4.jpg</v>
      </c>
      <c r="Q8" s="0" t="str">
        <f aca="false">IF(ISBLANK(K8),"",IF(L8, "https://raw.githubusercontent.com/PatrickVibild/TellusAmazonPictures/master/pictures/"&amp;K8&amp;"/5.jpg", ""))</f>
        <v>https://raw.githubusercontent.com/PatrickVibild/TellusAmazonPictures/master/pictures/Lenovo/T470/BL/UK/5.jpg</v>
      </c>
      <c r="R8" s="0" t="str">
        <f aca="false">IF(ISBLANK(K8),"",IF(L8, "https://raw.githubusercontent.com/PatrickVibild/TellusAmazonPictures/master/pictures/"&amp;K8&amp;"/6.jpg", ""))</f>
        <v>https://raw.githubusercontent.com/PatrickVibild/TellusAmazonPictures/master/pictures/Lenovo/T470/BL/UK/6.jpg</v>
      </c>
      <c r="S8" s="0" t="str">
        <f aca="false">IF(ISBLANK(K8),"",IF(L8, "https://raw.githubusercontent.com/PatrickVibild/TellusAmazonPictures/master/pictures/"&amp;K8&amp;"/7.jpg", ""))</f>
        <v>https://raw.githubusercontent.com/PatrickVibild/TellusAmazonPictures/master/pictures/Lenovo/T470/BL/UK/7.jpg</v>
      </c>
      <c r="T8" s="0" t="str">
        <f aca="false">IF(ISBLANK(K8),"",IF(L8, "https://raw.githubusercontent.com/PatrickVibild/TellusAmazonPictures/master/pictures/"&amp;K8&amp;"/8.jpg",""))</f>
        <v>https://raw.githubusercontent.com/PatrickVibild/TellusAmazonPictures/master/pictures/Lenovo/T470/BL/UK/8.jpg</v>
      </c>
      <c r="U8" s="0" t="str">
        <f aca="false">IF(ISBLANK(K8),"",IF(L8, "https://raw.githubusercontent.com/PatrickVibild/TellusAmazonPictures/master/pictures/"&amp;K8&amp;"/9.jpg",""))</f>
        <v>https://raw.githubusercontent.com/PatrickVibild/TellusAmazonPictures/master/pictures/Lenovo/T470/BL/UK/9.jpg</v>
      </c>
      <c r="V8" s="62" t="n">
        <f aca="false">MATCH(G8,options!$D$1:$D$20,0)</f>
        <v>5</v>
      </c>
    </row>
    <row r="9" customFormat="false" ht="12.8" hidden="false" customHeight="false" outlineLevel="0" collapsed="false">
      <c r="A9" s="48" t="s">
        <v>393</v>
      </c>
      <c r="B9" s="64" t="str">
        <f aca="false">IF(B6=options!C1,"5","5")</f>
        <v>5</v>
      </c>
      <c r="C9" s="54" t="n">
        <f aca="false">FALSE()</f>
        <v>0</v>
      </c>
      <c r="D9" s="54" t="n">
        <f aca="false">FALSE()</f>
        <v>0</v>
      </c>
      <c r="E9" s="55" t="n">
        <v>5714401473060</v>
      </c>
      <c r="F9" s="55" t="s">
        <v>394</v>
      </c>
      <c r="G9" s="56"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7" t="n">
        <f aca="false">TRUE()</f>
        <v>1</v>
      </c>
      <c r="J9" s="58" t="n">
        <f aca="false">FALSE()</f>
        <v>0</v>
      </c>
      <c r="K9" s="55" t="s">
        <v>396</v>
      </c>
      <c r="L9" s="59" t="b">
        <v>0</v>
      </c>
      <c r="M9" s="60" t="str">
        <f aca="false">IF(ISBLANK(K9),"",IF(L9, "https://raw.githubusercontent.com/PatrickVibild/TellusAmazonPictures/master/pictures/"&amp;K9&amp;"/1.jpg","https://download.lenovo.com/Images/Parts/"&amp;K9&amp;"/"&amp;K9&amp;"_A.jpg"))</f>
        <v>https://download.lenovo.com/Images/Parts/01ER581/01ER581_A.jpg</v>
      </c>
      <c r="N9" s="60" t="str">
        <f aca="false">IF(ISBLANK(K9),"",IF(L9, "https://raw.githubusercontent.com/PatrickVibild/TellusAmazonPictures/master/pictures/"&amp;K9&amp;"/2.jpg","https://download.lenovo.com/Images/Parts/"&amp;K9&amp;"/"&amp;K9&amp;"_B.jpg"))</f>
        <v>https://download.lenovo.com/Images/Parts/01ER581/01ER581_B.jpg</v>
      </c>
      <c r="O9" s="61" t="str">
        <f aca="false">IF(ISBLANK(K9),"",IF(L9, "https://raw.githubusercontent.com/PatrickVibild/TellusAmazonPictures/master/pictures/"&amp;K9&amp;"/3.jpg","https://download.lenovo.com/Images/Parts/"&amp;K9&amp;"/"&amp;K9&amp;"_details.jpg"))</f>
        <v>https://download.lenovo.com/Images/Parts/01ER581/01ER581_details.jpg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f>
        <v/>
      </c>
      <c r="V9" s="62" t="n">
        <f aca="false">MATCH(G9,options!$D$1:$D$20,0)</f>
        <v>6</v>
      </c>
    </row>
    <row r="10" customFormat="false" ht="12.8" hidden="false" customHeight="false" outlineLevel="0" collapsed="false">
      <c r="A10" s="0" t="s">
        <v>397</v>
      </c>
      <c r="B10" s="65"/>
      <c r="C10" s="54" t="n">
        <f aca="false">FALSE()</f>
        <v>0</v>
      </c>
      <c r="D10" s="54" t="n">
        <f aca="false">FALSE()</f>
        <v>0</v>
      </c>
      <c r="E10" s="55" t="n">
        <v>5714401473077</v>
      </c>
      <c r="F10" s="55" t="s">
        <v>398</v>
      </c>
      <c r="G10" s="56"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7" t="n">
        <f aca="false">TRUE()</f>
        <v>1</v>
      </c>
      <c r="J10" s="58" t="n">
        <f aca="false">FALSE()</f>
        <v>0</v>
      </c>
      <c r="K10" s="55" t="s">
        <v>400</v>
      </c>
      <c r="L10" s="59" t="n">
        <f aca="false">FALSE()</f>
        <v>0</v>
      </c>
      <c r="M10" s="60" t="str">
        <f aca="false">IF(ISBLANK(K10),"",IF(L10, "https://raw.githubusercontent.com/PatrickVibild/TellusAmazonPictures/master/pictures/"&amp;K10&amp;"/1.jpg","https://download.lenovo.com/Images/Parts/"&amp;K10&amp;"/"&amp;K10&amp;"_A.jpg"))</f>
        <v>https://download.lenovo.com/Images/Parts/01EN934/01EN934_A.jpg</v>
      </c>
      <c r="N10" s="60" t="str">
        <f aca="false">IF(ISBLANK(K10),"",IF(L10, "https://raw.githubusercontent.com/PatrickVibild/TellusAmazonPictures/master/pictures/"&amp;K10&amp;"/2.jpg","https://download.lenovo.com/Images/Parts/"&amp;K10&amp;"/"&amp;K10&amp;"_B.jpg"))</f>
        <v>https://download.lenovo.com/Images/Parts/01EN934/01EN934_B.jpg</v>
      </c>
      <c r="O10" s="61" t="str">
        <f aca="false">IF(ISBLANK(K10),"",IF(L10, "https://raw.githubusercontent.com/PatrickVibild/TellusAmazonPictures/master/pictures/"&amp;K10&amp;"/3.jpg","https://download.lenovo.com/Images/Parts/"&amp;K10&amp;"/"&amp;K10&amp;"_details.jpg"))</f>
        <v>https://download.lenovo.com/Images/Parts/01EN934/01EN934_details.jpg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f>
        <v/>
      </c>
      <c r="V10" s="62" t="n">
        <f aca="false">MATCH(G10,options!$D$1:$D$20,0)</f>
        <v>7</v>
      </c>
    </row>
    <row r="11" customFormat="false" ht="12.8" hidden="false" customHeight="false" outlineLevel="0" collapsed="false">
      <c r="A11" s="48" t="s">
        <v>401</v>
      </c>
      <c r="B11" s="66" t="n">
        <v>150</v>
      </c>
      <c r="C11" s="54" t="n">
        <f aca="false">FALSE()</f>
        <v>0</v>
      </c>
      <c r="D11" s="54" t="n">
        <f aca="false">FALSE()</f>
        <v>0</v>
      </c>
      <c r="E11" s="55" t="n">
        <v>5714401473084</v>
      </c>
      <c r="F11" s="55" t="s">
        <v>402</v>
      </c>
      <c r="G11" s="56"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7" t="n">
        <f aca="false">TRUE()</f>
        <v>1</v>
      </c>
      <c r="J11" s="58" t="n">
        <f aca="false">FALSE()</f>
        <v>0</v>
      </c>
      <c r="K11" s="55" t="s">
        <v>404</v>
      </c>
      <c r="L11" s="59" t="n">
        <f aca="false">FALSE()</f>
        <v>0</v>
      </c>
      <c r="M11" s="67" t="str">
        <f aca="false">IF(ISBLANK(K11),"",IF(L11, "https://raw.githubusercontent.com/PatrickVibild/TellusAmazonPictures/master/pictures/"&amp;K11&amp;"/1.jpg","https://download.lenovo.com/Images/Parts/"&amp;K11&amp;"/"&amp;K11&amp;"_A.jpg"))</f>
        <v>https://download.lenovo.com/Images/Parts/01EN935/01EN935_A.jpg</v>
      </c>
      <c r="N11" s="60" t="str">
        <f aca="false">IF(ISBLANK(K11),"",IF(L11, "https://raw.githubusercontent.com/PatrickVibild/TellusAmazonPictures/master/pictures/"&amp;K11&amp;"/2.jpg","https://download.lenovo.com/Images/Parts/"&amp;K11&amp;"/"&amp;K11&amp;"_B.jpg"))</f>
        <v>https://download.lenovo.com/Images/Parts/01EN935/01EN935_B.jpg</v>
      </c>
      <c r="O11" s="61" t="str">
        <f aca="false">IF(ISBLANK(K11),"",IF(L11, "https://raw.githubusercontent.com/PatrickVibild/TellusAmazonPictures/master/pictures/"&amp;K11&amp;"/3.jpg","https://download.lenovo.com/Images/Parts/"&amp;K11&amp;"/"&amp;K11&amp;"_details.jpg"))</f>
        <v>https://download.lenovo.com/Images/Parts/01EN935/01EN935_details.jpg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f>
        <v/>
      </c>
      <c r="V11" s="62" t="n">
        <f aca="false">MATCH(G11,options!$D$1:$D$20,0)</f>
        <v>8</v>
      </c>
    </row>
    <row r="12" customFormat="false" ht="12.8" hidden="false" customHeight="false" outlineLevel="0" collapsed="false">
      <c r="B12" s="65"/>
      <c r="C12" s="54" t="n">
        <f aca="false">FALSE()</f>
        <v>0</v>
      </c>
      <c r="D12" s="54" t="n">
        <f aca="false">FALSE()</f>
        <v>0</v>
      </c>
      <c r="E12" s="55" t="n">
        <v>5714401473091</v>
      </c>
      <c r="F12" s="55" t="s">
        <v>405</v>
      </c>
      <c r="G12" s="56" t="s">
        <v>406</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7" t="n">
        <f aca="false">TRUE()</f>
        <v>1</v>
      </c>
      <c r="J12" s="58" t="n">
        <f aca="false">FALSE()</f>
        <v>0</v>
      </c>
      <c r="K12" s="55" t="s">
        <v>407</v>
      </c>
      <c r="L12" s="59" t="n">
        <f aca="false">FALSE()</f>
        <v>0</v>
      </c>
      <c r="M12" s="60" t="str">
        <f aca="false">IF(ISBLANK(K12),"",IF(L12, "https://raw.githubusercontent.com/PatrickVibild/TellusAmazonPictures/master/pictures/"&amp;K12&amp;"/1.jpg","https://download.lenovo.com/Images/Parts/"&amp;K12&amp;"/"&amp;K12&amp;"_A.jpg"))</f>
        <v>https://download.lenovo.com/Images/Parts/01ER508/01ER508_A.jpg</v>
      </c>
      <c r="N12" s="60" t="str">
        <f aca="false">IF(ISBLANK(K12),"",IF(L12, "https://raw.githubusercontent.com/PatrickVibild/TellusAmazonPictures/master/pictures/"&amp;K12&amp;"/2.jpg","https://download.lenovo.com/Images/Parts/"&amp;K12&amp;"/"&amp;K12&amp;"_B.jpg"))</f>
        <v>https://download.lenovo.com/Images/Parts/01ER508/01ER508_B.jpg</v>
      </c>
      <c r="O12" s="61" t="str">
        <f aca="false">IF(ISBLANK(K12),"",IF(L12, "https://raw.githubusercontent.com/PatrickVibild/TellusAmazonPictures/master/pictures/"&amp;K12&amp;"/3.jpg","https://download.lenovo.com/Images/Parts/"&amp;K12&amp;"/"&amp;K12&amp;"_details.jpg"))</f>
        <v>https://download.lenovo.com/Images/Parts/01ER508/01ER508_details.jpg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f>
        <v/>
      </c>
      <c r="V12" s="62" t="n">
        <f aca="false">MATCH(G12,options!$D$1:$D$20,0)</f>
        <v>20</v>
      </c>
    </row>
    <row r="13" customFormat="false" ht="12.8" hidden="false" customHeight="false" outlineLevel="0" collapsed="false">
      <c r="A13" s="48" t="s">
        <v>408</v>
      </c>
      <c r="B13" s="55" t="s">
        <v>409</v>
      </c>
      <c r="C13" s="54" t="n">
        <f aca="false">FALSE()</f>
        <v>0</v>
      </c>
      <c r="D13" s="54" t="n">
        <f aca="false">FALSE()</f>
        <v>0</v>
      </c>
      <c r="E13" s="55" t="n">
        <v>5714401473107</v>
      </c>
      <c r="F13" s="55" t="s">
        <v>410</v>
      </c>
      <c r="G13" s="56" t="s">
        <v>411</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7" t="n">
        <f aca="false">TRUE()</f>
        <v>1</v>
      </c>
      <c r="J13" s="58" t="n">
        <f aca="false">FALSE()</f>
        <v>0</v>
      </c>
      <c r="K13" s="55" t="s">
        <v>412</v>
      </c>
      <c r="L13" s="59" t="n">
        <f aca="false">FALSE()</f>
        <v>0</v>
      </c>
      <c r="M13" s="60" t="str">
        <f aca="false">IF(ISBLANK(K13),"",IF(L13, "https://raw.githubusercontent.com/PatrickVibild/TellusAmazonPictures/master/pictures/"&amp;K13&amp;"/1.jpg","https://download.lenovo.com/Images/Parts/"&amp;K13&amp;"/"&amp;K13&amp;"_A.jpg"))</f>
        <v>https://download.lenovo.com/Images/Parts/01ER509/01ER509_A.jpg</v>
      </c>
      <c r="N13" s="60" t="str">
        <f aca="false">IF(ISBLANK(K13),"",IF(L13, "https://raw.githubusercontent.com/PatrickVibild/TellusAmazonPictures/master/pictures/"&amp;K13&amp;"/2.jpg","https://download.lenovo.com/Images/Parts/"&amp;K13&amp;"/"&amp;K13&amp;"_B.jpg"))</f>
        <v>https://download.lenovo.com/Images/Parts/01ER509/01ER509_B.jpg</v>
      </c>
      <c r="O13" s="61" t="str">
        <f aca="false">IF(ISBLANK(K13),"",IF(L13, "https://raw.githubusercontent.com/PatrickVibild/TellusAmazonPictures/master/pictures/"&amp;K13&amp;"/3.jpg","https://download.lenovo.com/Images/Parts/"&amp;K13&amp;"/"&amp;K13&amp;"_details.jpg"))</f>
        <v>https://download.lenovo.com/Images/Parts/01ER509/01ER509_details.jpg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f>
        <v/>
      </c>
      <c r="V13" s="62" t="n">
        <f aca="false">MATCH(G13,options!$D$1:$D$20,0)</f>
        <v>9</v>
      </c>
    </row>
    <row r="14" customFormat="false" ht="12.8" hidden="false" customHeight="false" outlineLevel="0" collapsed="false">
      <c r="A14" s="48" t="s">
        <v>413</v>
      </c>
      <c r="B14" s="55" t="n">
        <v>5714401470991</v>
      </c>
      <c r="C14" s="54" t="n">
        <f aca="false">FALSE()</f>
        <v>0</v>
      </c>
      <c r="D14" s="54" t="n">
        <f aca="false">FALSE()</f>
        <v>0</v>
      </c>
      <c r="E14" s="55" t="n">
        <v>5714401473114</v>
      </c>
      <c r="F14" s="55" t="s">
        <v>414</v>
      </c>
      <c r="G14" s="56" t="s">
        <v>415</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7" t="n">
        <f aca="false">TRUE()</f>
        <v>1</v>
      </c>
      <c r="J14" s="58" t="n">
        <f aca="false">FALSE()</f>
        <v>0</v>
      </c>
      <c r="K14" s="55" t="s">
        <v>416</v>
      </c>
      <c r="L14" s="59" t="n">
        <f aca="false">FALSE()</f>
        <v>0</v>
      </c>
      <c r="M14" s="60" t="str">
        <f aca="false">IF(ISBLANK(K14),"",IF(L14, "https://raw.githubusercontent.com/PatrickVibild/TellusAmazonPictures/master/pictures/"&amp;K14&amp;"/1.jpg","https://download.lenovo.com/Images/Parts/"&amp;K14&amp;"/"&amp;K14&amp;"_A.jpg"))</f>
        <v>https://download.lenovo.com/Images/Parts/01EN943/01EN943_A.jpg</v>
      </c>
      <c r="N14" s="60" t="str">
        <f aca="false">IF(ISBLANK(K14),"",IF(L14, "https://raw.githubusercontent.com/PatrickVibild/TellusAmazonPictures/master/pictures/"&amp;K14&amp;"/2.jpg","https://download.lenovo.com/Images/Parts/"&amp;K14&amp;"/"&amp;K14&amp;"_B.jpg"))</f>
        <v>https://download.lenovo.com/Images/Parts/01EN943/01EN943_B.jpg</v>
      </c>
      <c r="O14" s="61" t="str">
        <f aca="false">IF(ISBLANK(K14),"",IF(L14, "https://raw.githubusercontent.com/PatrickVibild/TellusAmazonPictures/master/pictures/"&amp;K14&amp;"/3.jpg","https://download.lenovo.com/Images/Parts/"&amp;K14&amp;"/"&amp;K14&amp;"_details.jpg"))</f>
        <v>https://download.lenovo.com/Images/Parts/01EN943/01EN943_details.jpg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f>
        <v/>
      </c>
      <c r="V14" s="62" t="n">
        <f aca="false">MATCH(G14,options!$D$1:$D$20,0)</f>
        <v>19</v>
      </c>
    </row>
    <row r="15" customFormat="false" ht="12.8" hidden="false" customHeight="false" outlineLevel="0" collapsed="false">
      <c r="B15" s="65"/>
      <c r="C15" s="54" t="n">
        <f aca="false">FALSE()</f>
        <v>0</v>
      </c>
      <c r="D15" s="54" t="n">
        <f aca="false">FALSE()</f>
        <v>0</v>
      </c>
      <c r="E15" s="55" t="n">
        <v>5714401473121</v>
      </c>
      <c r="F15" s="55" t="s">
        <v>417</v>
      </c>
      <c r="G15" s="56" t="s">
        <v>418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7" t="n">
        <f aca="false">TRUE()</f>
        <v>1</v>
      </c>
      <c r="J15" s="58" t="n">
        <f aca="false">FALSE()</f>
        <v>0</v>
      </c>
      <c r="K15" s="55" t="s">
        <v>419</v>
      </c>
      <c r="L15" s="59" t="n">
        <f aca="false">FALSE()</f>
        <v>0</v>
      </c>
      <c r="M15" s="60" t="str">
        <f aca="false">IF(ISBLANK(K15),"",IF(L15, "https://raw.githubusercontent.com/PatrickVibild/TellusAmazonPictures/master/pictures/"&amp;K15&amp;"/1.jpg","https://download.lenovo.com/Images/Parts/"&amp;K15&amp;"/"&amp;K15&amp;"_A.jpg"))</f>
        <v>https://download.lenovo.com/Images/Parts/01EN947/01EN947_A.jpg</v>
      </c>
      <c r="N15" s="60" t="str">
        <f aca="false">IF(ISBLANK(K15),"",IF(L15, "https://raw.githubusercontent.com/PatrickVibild/TellusAmazonPictures/master/pictures/"&amp;K15&amp;"/2.jpg","https://download.lenovo.com/Images/Parts/"&amp;K15&amp;"/"&amp;K15&amp;"_B.jpg"))</f>
        <v>https://download.lenovo.com/Images/Parts/01EN947/01EN947_B.jpg</v>
      </c>
      <c r="O15" s="61" t="str">
        <f aca="false">IF(ISBLANK(K15),"",IF(L15, "https://raw.githubusercontent.com/PatrickVibild/TellusAmazonPictures/master/pictures/"&amp;K15&amp;"/3.jpg","https://download.lenovo.com/Images/Parts/"&amp;K15&amp;"/"&amp;K15&amp;"_details.jpg"))</f>
        <v>https://download.lenovo.com/Images/Parts/01EN947/01EN947_details.jpg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f>
        <v/>
      </c>
      <c r="V15" s="62" t="n">
        <f aca="false">MATCH(G15,options!$D$1:$D$20,0)</f>
        <v>10</v>
      </c>
    </row>
    <row r="16" customFormat="false" ht="12.8" hidden="false" customHeight="false" outlineLevel="0" collapsed="false">
      <c r="A16" s="48" t="s">
        <v>420</v>
      </c>
      <c r="B16" s="49" t="s">
        <v>421</v>
      </c>
      <c r="C16" s="54" t="n">
        <f aca="false">FALSE()</f>
        <v>0</v>
      </c>
      <c r="D16" s="54" t="n">
        <f aca="false">FALSE()</f>
        <v>0</v>
      </c>
      <c r="E16" s="55" t="n">
        <v>5714401473138</v>
      </c>
      <c r="F16" s="55" t="s">
        <v>422</v>
      </c>
      <c r="G16" s="56" t="s">
        <v>423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7" t="n">
        <f aca="false">TRUE()</f>
        <v>1</v>
      </c>
      <c r="J16" s="58" t="n">
        <f aca="false">FALSE()</f>
        <v>0</v>
      </c>
      <c r="K16" s="55" t="s">
        <v>424</v>
      </c>
      <c r="L16" s="59" t="n">
        <f aca="false">FALSE()</f>
        <v>0</v>
      </c>
      <c r="M16" s="60" t="str">
        <f aca="false">IF(ISBLANK(K16),"",IF(L16, "https://raw.githubusercontent.com/PatrickVibild/TellusAmazonPictures/master/pictures/"&amp;K16&amp;"/1.jpg","https://download.lenovo.com/Images/Parts/"&amp;K16&amp;"/"&amp;K16&amp;"_A.jpg"))</f>
        <v>https://download.lenovo.com/Images/Parts/01ER520/01ER520_A.jpg</v>
      </c>
      <c r="N16" s="60" t="str">
        <f aca="false">IF(ISBLANK(K16),"",IF(L16, "https://raw.githubusercontent.com/PatrickVibild/TellusAmazonPictures/master/pictures/"&amp;K16&amp;"/2.jpg","https://download.lenovo.com/Images/Parts/"&amp;K16&amp;"/"&amp;K16&amp;"_B.jpg"))</f>
        <v>https://download.lenovo.com/Images/Parts/01ER520/01ER520_B.jpg</v>
      </c>
      <c r="O16" s="61" t="str">
        <f aca="false">IF(ISBLANK(K16),"",IF(L16, "https://raw.githubusercontent.com/PatrickVibild/TellusAmazonPictures/master/pictures/"&amp;K16&amp;"/3.jpg","https://download.lenovo.com/Images/Parts/"&amp;K16&amp;"/"&amp;K16&amp;"_details.jpg"))</f>
        <v>https://download.lenovo.com/Images/Parts/01ER520/01ER520_details.jpg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f>
        <v/>
      </c>
      <c r="V16" s="62" t="n">
        <f aca="false">MATCH(G16,options!$D$1:$D$20,0)</f>
        <v>11</v>
      </c>
    </row>
    <row r="17" customFormat="false" ht="12.8" hidden="false" customHeight="false" outlineLevel="0" collapsed="false">
      <c r="B17" s="65"/>
      <c r="C17" s="54" t="n">
        <f aca="false">FALSE()</f>
        <v>0</v>
      </c>
      <c r="D17" s="54" t="n">
        <f aca="false">FALSE()</f>
        <v>0</v>
      </c>
      <c r="E17" s="55" t="n">
        <v>5714401473145</v>
      </c>
      <c r="F17" s="55" t="s">
        <v>425</v>
      </c>
      <c r="G17" s="56" t="s">
        <v>426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7" t="n">
        <f aca="false">TRUE()</f>
        <v>1</v>
      </c>
      <c r="J17" s="58" t="n">
        <f aca="false">FALSE()</f>
        <v>0</v>
      </c>
      <c r="K17" s="55"/>
      <c r="L17" s="59" t="n">
        <f aca="false">FALSE()</f>
        <v>0</v>
      </c>
      <c r="M17" s="60" t="str">
        <f aca="false">IF(ISBLANK(K17),"",IF(L17, "https://raw.githubusercontent.com/PatrickVibild/TellusAmazonPictures/master/pictures/"&amp;K17&amp;"/1.jpg","https://download.lenovo.com/Images/Parts/"&amp;K17&amp;"/"&amp;K17&amp;"_A.jpg"))</f>
        <v/>
      </c>
      <c r="N17" s="60" t="str">
        <f aca="false">IF(ISBLANK(K17),"",IF(L17, "https://raw.githubusercontent.com/PatrickVibild/TellusAmazonPictures/master/pictures/"&amp;K17&amp;"/2.jpg","https://download.lenovo.com/Images/Parts/"&amp;K17&amp;"/"&amp;K17&amp;"_B.jpg"))</f>
        <v/>
      </c>
      <c r="O17" s="61"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f>
        <v/>
      </c>
      <c r="V17" s="62" t="n">
        <f aca="false">MATCH(G17,options!$D$1:$D$20,0)</f>
        <v>12</v>
      </c>
    </row>
    <row r="18" customFormat="false" ht="12.8" hidden="false" customHeight="false" outlineLevel="0" collapsed="false">
      <c r="A18" s="48" t="s">
        <v>427</v>
      </c>
      <c r="B18" s="66" t="n">
        <v>5</v>
      </c>
      <c r="C18" s="54" t="n">
        <f aca="false">FALSE()</f>
        <v>0</v>
      </c>
      <c r="D18" s="54" t="n">
        <f aca="false">FALSE()</f>
        <v>0</v>
      </c>
      <c r="E18" s="55" t="n">
        <v>5714401473152</v>
      </c>
      <c r="F18" s="55" t="s">
        <v>428</v>
      </c>
      <c r="G18" s="56"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7" t="n">
        <f aca="false">TRUE()</f>
        <v>1</v>
      </c>
      <c r="J18" s="58" t="n">
        <f aca="false">FALSE()</f>
        <v>0</v>
      </c>
      <c r="K18" s="55" t="s">
        <v>430</v>
      </c>
      <c r="L18" s="59" t="n">
        <f aca="false">FALSE()</f>
        <v>0</v>
      </c>
      <c r="M18" s="60" t="str">
        <f aca="false">IF(ISBLANK(K18),"",IF(L18, "https://raw.githubusercontent.com/PatrickVibild/TellusAmazonPictures/master/pictures/"&amp;K18&amp;"/1.jpg","https://download.lenovo.com/Images/Parts/"&amp;K18&amp;"/"&amp;K18&amp;"_A.jpg"))</f>
        <v>https://download.lenovo.com/Images/Parts/01EN950/01EN950_A.jpg</v>
      </c>
      <c r="N18" s="60" t="str">
        <f aca="false">IF(ISBLANK(K18),"",IF(L18, "https://raw.githubusercontent.com/PatrickVibild/TellusAmazonPictures/master/pictures/"&amp;K18&amp;"/2.jpg","https://download.lenovo.com/Images/Parts/"&amp;K18&amp;"/"&amp;K18&amp;"_B.jpg"))</f>
        <v>https://download.lenovo.com/Images/Parts/01EN950/01EN950_B.jpg</v>
      </c>
      <c r="O18" s="61" t="str">
        <f aca="false">IF(ISBLANK(K18),"",IF(L18, "https://raw.githubusercontent.com/PatrickVibild/TellusAmazonPictures/master/pictures/"&amp;K18&amp;"/3.jpg","https://download.lenovo.com/Images/Parts/"&amp;K18&amp;"/"&amp;K18&amp;"_details.jpg"))</f>
        <v>https://download.lenovo.com/Images/Parts/01EN950/01EN950_details.jpg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f>
        <v/>
      </c>
      <c r="V18" s="62" t="n">
        <f aca="false">MATCH(G18,options!$D$1:$D$20,0)</f>
        <v>13</v>
      </c>
    </row>
    <row r="19" customFormat="false" ht="12.8" hidden="false" customHeight="false" outlineLevel="0" collapsed="false">
      <c r="B19" s="65"/>
      <c r="C19" s="54" t="n">
        <f aca="false">FALSE()</f>
        <v>0</v>
      </c>
      <c r="D19" s="54" t="n">
        <f aca="false">FALSE()</f>
        <v>0</v>
      </c>
      <c r="E19" s="55" t="n">
        <v>5714401473169</v>
      </c>
      <c r="F19" s="55" t="s">
        <v>431</v>
      </c>
      <c r="G19" s="56"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7" t="n">
        <f aca="false">TRUE()</f>
        <v>1</v>
      </c>
      <c r="J19" s="58" t="n">
        <f aca="false">FALSE()</f>
        <v>0</v>
      </c>
      <c r="K19" s="55" t="s">
        <v>433</v>
      </c>
      <c r="L19" s="59" t="n">
        <f aca="false">FALSE()</f>
        <v>0</v>
      </c>
      <c r="M19" s="60" t="str">
        <f aca="false">IF(ISBLANK(K19),"",IF(L19, "https://raw.githubusercontent.com/PatrickVibild/TellusAmazonPictures/master/pictures/"&amp;K19&amp;"/1.jpg","https://download.lenovo.com/Images/Parts/"&amp;K19&amp;"/"&amp;K19&amp;"_A.jpg"))</f>
        <v>https://download.lenovo.com/Images/Parts/01EN954/01EN954_A.jpg</v>
      </c>
      <c r="N19" s="60" t="str">
        <f aca="false">IF(ISBLANK(K19),"",IF(L19, "https://raw.githubusercontent.com/PatrickVibild/TellusAmazonPictures/master/pictures/"&amp;K19&amp;"/2.jpg","https://download.lenovo.com/Images/Parts/"&amp;K19&amp;"/"&amp;K19&amp;"_B.jpg"))</f>
        <v>https://download.lenovo.com/Images/Parts/01EN954/01EN954_B.jpg</v>
      </c>
      <c r="O19" s="61" t="str">
        <f aca="false">IF(ISBLANK(K19),"",IF(L19, "https://raw.githubusercontent.com/PatrickVibild/TellusAmazonPictures/master/pictures/"&amp;K19&amp;"/3.jpg","https://download.lenovo.com/Images/Parts/"&amp;K19&amp;"/"&amp;K19&amp;"_details.jpg"))</f>
        <v>https://download.lenovo.com/Images/Parts/01EN954/01EN954_details.jpg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f>
        <v/>
      </c>
      <c r="V19" s="62" t="n">
        <f aca="false">MATCH(G19,options!$D$1:$D$20,0)</f>
        <v>14</v>
      </c>
    </row>
    <row r="20" customFormat="false" ht="12.8" hidden="false" customHeight="false" outlineLevel="0" collapsed="false">
      <c r="A20" s="48" t="s">
        <v>434</v>
      </c>
      <c r="B20" s="68" t="s">
        <v>435</v>
      </c>
      <c r="C20" s="54" t="n">
        <f aca="false">FALSE()</f>
        <v>0</v>
      </c>
      <c r="D20" s="54" t="n">
        <f aca="false">FALSE()</f>
        <v>0</v>
      </c>
      <c r="E20" s="55" t="n">
        <v>5714401473176</v>
      </c>
      <c r="F20" s="55" t="s">
        <v>436</v>
      </c>
      <c r="G20" s="56"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7" t="n">
        <f aca="false">TRUE()</f>
        <v>1</v>
      </c>
      <c r="J20" s="58" t="n">
        <f aca="false">FALSE()</f>
        <v>0</v>
      </c>
      <c r="K20" s="55" t="s">
        <v>438</v>
      </c>
      <c r="L20" s="59" t="n">
        <f aca="false">FALSE()</f>
        <v>0</v>
      </c>
      <c r="M20" s="60" t="str">
        <f aca="false">IF(ISBLANK(K20),"",IF(L20, "https://raw.githubusercontent.com/PatrickVibild/TellusAmazonPictures/master/pictures/"&amp;K20&amp;"/1.jpg","https://download.lenovo.com/Images/Parts/"&amp;K20&amp;"/"&amp;K20&amp;"_A.jpg"))</f>
        <v>https://download.lenovo.com/Images/Parts/01EN955/01EN955_A.jpg</v>
      </c>
      <c r="N20" s="60" t="str">
        <f aca="false">IF(ISBLANK(K20),"",IF(L20, "https://raw.githubusercontent.com/PatrickVibild/TellusAmazonPictures/master/pictures/"&amp;K20&amp;"/2.jpg","https://download.lenovo.com/Images/Parts/"&amp;K20&amp;"/"&amp;K20&amp;"_B.jpg"))</f>
        <v>https://download.lenovo.com/Images/Parts/01EN955/01EN955_B.jpg</v>
      </c>
      <c r="O20" s="61" t="str">
        <f aca="false">IF(ISBLANK(K20),"",IF(L20, "https://raw.githubusercontent.com/PatrickVibild/TellusAmazonPictures/master/pictures/"&amp;K20&amp;"/3.jpg","https://download.lenovo.com/Images/Parts/"&amp;K20&amp;"/"&amp;K20&amp;"_details.jpg"))</f>
        <v>https://download.lenovo.com/Images/Parts/01EN955/01EN955_details.jpg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f>
        <v/>
      </c>
      <c r="V20" s="62" t="n">
        <f aca="false">MATCH(G20,options!$D$1:$D$20,0)</f>
        <v>15</v>
      </c>
    </row>
    <row r="21" customFormat="false" ht="23.85" hidden="false" customHeight="false" outlineLevel="0" collapsed="false">
      <c r="B21" s="65"/>
      <c r="C21" s="54" t="n">
        <f aca="false">FALSE()</f>
        <v>0</v>
      </c>
      <c r="D21" s="54" t="n">
        <f aca="false">FALSE()</f>
        <v>0</v>
      </c>
      <c r="E21" s="55" t="n">
        <v>5714401473183</v>
      </c>
      <c r="F21" s="55" t="s">
        <v>439</v>
      </c>
      <c r="G21" s="56"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7" t="n">
        <f aca="false">TRUE()</f>
        <v>1</v>
      </c>
      <c r="J21" s="58" t="n">
        <f aca="false">FALSE()</f>
        <v>0</v>
      </c>
      <c r="K21" s="55" t="s">
        <v>441</v>
      </c>
      <c r="L21" s="59" t="n">
        <f aca="false">TRUE()</f>
        <v>1</v>
      </c>
      <c r="M21" s="60" t="str">
        <f aca="false">IF(ISBLANK(K21),"",IF(L21, "https://raw.githubusercontent.com/PatrickVibild/TellusAmazonPictures/master/pictures/"&amp;K21&amp;"/1.jpg","https://download.lenovo.com/Images/Parts/"&amp;K21&amp;"/"&amp;K21&amp;"_A.jpg"))</f>
        <v>https://raw.githubusercontent.com/PatrickVibild/TellusAmazonPictures/master/pictures/Lenovo/T470/BL/USI/1.jpg</v>
      </c>
      <c r="N21" s="60" t="str">
        <f aca="false">IF(ISBLANK(K21),"",IF(L21, "https://raw.githubusercontent.com/PatrickVibild/TellusAmazonPictures/master/pictures/"&amp;K21&amp;"/2.jpg","https://download.lenovo.com/Images/Parts/"&amp;K21&amp;"/"&amp;K21&amp;"_B.jpg"))</f>
        <v>https://raw.githubusercontent.com/PatrickVibild/TellusAmazonPictures/master/pictures/Lenovo/T470/BL/USI/2.jpg</v>
      </c>
      <c r="O21" s="61" t="str">
        <f aca="false">IF(ISBLANK(K21),"",IF(L21, "https://raw.githubusercontent.com/PatrickVibild/TellusAmazonPictures/master/pictures/"&amp;K21&amp;"/3.jpg","https://download.lenovo.com/Images/Parts/"&amp;K21&amp;"/"&amp;K21&amp;"_details.jpg"))</f>
        <v>https://raw.githubusercontent.com/PatrickVibild/TellusAmazonPictures/master/pictures/Lenovo/T470/BL/USI/3.jpg</v>
      </c>
      <c r="P21" s="0" t="str">
        <f aca="false">IF(ISBLANK(K21),"",IF(L21, "https://raw.githubusercontent.com/PatrickVibild/TellusAmazonPictures/master/pictures/"&amp;K21&amp;"/4.jpg", ""))</f>
        <v>https://raw.githubusercontent.com/PatrickVibild/TellusAmazonPictures/master/pictures/Lenovo/T470/BL/USI/4.jpg</v>
      </c>
      <c r="Q21" s="0" t="str">
        <f aca="false">IF(ISBLANK(K21),"",IF(L21, "https://raw.githubusercontent.com/PatrickVibild/TellusAmazonPictures/master/pictures/"&amp;K21&amp;"/5.jpg", ""))</f>
        <v>https://raw.githubusercontent.com/PatrickVibild/TellusAmazonPictures/master/pictures/Lenovo/T470/BL/USI/5.jpg</v>
      </c>
      <c r="R21" s="0" t="str">
        <f aca="false">IF(ISBLANK(K21),"",IF(L21, "https://raw.githubusercontent.com/PatrickVibild/TellusAmazonPictures/master/pictures/"&amp;K21&amp;"/6.jpg", ""))</f>
        <v>https://raw.githubusercontent.com/PatrickVibild/TellusAmazonPictures/master/pictures/Lenovo/T470/BL/USI/6.jpg</v>
      </c>
      <c r="S21" s="0" t="str">
        <f aca="false">IF(ISBLANK(K21),"",IF(L21, "https://raw.githubusercontent.com/PatrickVibild/TellusAmazonPictures/master/pictures/"&amp;K21&amp;"/7.jpg", ""))</f>
        <v>https://raw.githubusercontent.com/PatrickVibild/TellusAmazonPictures/master/pictures/Lenovo/T470/BL/USI/7.jpg</v>
      </c>
      <c r="T21" s="0" t="str">
        <f aca="false">IF(ISBLANK(K21),"",IF(L21, "https://raw.githubusercontent.com/PatrickVibild/TellusAmazonPictures/master/pictures/"&amp;K21&amp;"/8.jpg",""))</f>
        <v>https://raw.githubusercontent.com/PatrickVibild/TellusAmazonPictures/master/pictures/Lenovo/T470/BL/USI/8.jpg</v>
      </c>
      <c r="U21" s="0" t="str">
        <f aca="false">IF(ISBLANK(K21),"",IF(L21, "https://raw.githubusercontent.com/PatrickVibild/TellusAmazonPictures/master/pictures/"&amp;K21&amp;"/9.jpg",""))</f>
        <v>https://raw.githubusercontent.com/PatrickVibild/TellusAmazonPictures/master/pictures/Lenovo/T470/BL/USI/9.jpg</v>
      </c>
      <c r="V21" s="62" t="n">
        <f aca="false">MATCH(G21,options!$D$1:$D$20,0)</f>
        <v>16</v>
      </c>
    </row>
    <row r="22" customFormat="false" ht="12.8" hidden="false" customHeight="false" outlineLevel="0" collapsed="false">
      <c r="B22" s="65"/>
      <c r="C22" s="54" t="n">
        <f aca="false">FALSE()</f>
        <v>0</v>
      </c>
      <c r="D22" s="54" t="n">
        <f aca="false">FALSE()</f>
        <v>0</v>
      </c>
      <c r="E22" s="55" t="n">
        <v>5714401473190</v>
      </c>
      <c r="F22" s="55" t="s">
        <v>442</v>
      </c>
      <c r="G22" s="56"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7" t="n">
        <f aca="false">TRUE()</f>
        <v>1</v>
      </c>
      <c r="J22" s="58" t="n">
        <f aca="false">FALSE()</f>
        <v>0</v>
      </c>
      <c r="K22" s="55" t="s">
        <v>444</v>
      </c>
      <c r="L22" s="59" t="n">
        <f aca="false">FALSE()</f>
        <v>0</v>
      </c>
      <c r="M22" s="60" t="str">
        <f aca="false">IF(ISBLANK(K22),"",IF(L22, "https://raw.githubusercontent.com/PatrickVibild/TellusAmazonPictures/master/pictures/"&amp;K22&amp;"/1.jpg","https://download.lenovo.com/Images/Parts/"&amp;K22&amp;"/"&amp;K22&amp;"_A.jpg"))</f>
        <v>https://download.lenovo.com/Images/Parts/01ER523/01ER523_A.jpg</v>
      </c>
      <c r="N22" s="60" t="str">
        <f aca="false">IF(ISBLANK(K22),"",IF(L22, "https://raw.githubusercontent.com/PatrickVibild/TellusAmazonPictures/master/pictures/"&amp;K22&amp;"/2.jpg","https://download.lenovo.com/Images/Parts/"&amp;K22&amp;"/"&amp;K22&amp;"_B.jpg"))</f>
        <v>https://download.lenovo.com/Images/Parts/01ER523/01ER523_B.jpg</v>
      </c>
      <c r="O22" s="61" t="str">
        <f aca="false">IF(ISBLANK(K22),"",IF(L22, "https://raw.githubusercontent.com/PatrickVibild/TellusAmazonPictures/master/pictures/"&amp;K22&amp;"/3.jpg","https://download.lenovo.com/Images/Parts/"&amp;K22&amp;"/"&amp;K22&amp;"_details.jpg"))</f>
        <v>https://download.lenovo.com/Images/Parts/01ER523/01ER523_details.jpg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f>
        <v/>
      </c>
      <c r="V22" s="62" t="n">
        <f aca="false">MATCH(G22,options!$D$1:$D$20,0)</f>
        <v>17</v>
      </c>
    </row>
    <row r="23" customFormat="false" ht="46.25" hidden="false" customHeight="false" outlineLevel="0" collapsed="false">
      <c r="A23" s="48" t="s">
        <v>445</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4" t="n">
        <f aca="false">TRUE()</f>
        <v>1</v>
      </c>
      <c r="D23" s="54" t="n">
        <f aca="false">FALSE()</f>
        <v>0</v>
      </c>
      <c r="E23" s="55" t="n">
        <v>5714401490203</v>
      </c>
      <c r="F23" s="55" t="s">
        <v>446</v>
      </c>
      <c r="G23" s="56"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7" t="n">
        <f aca="false">TRUE()</f>
        <v>1</v>
      </c>
      <c r="J23" s="58" t="n">
        <f aca="false">FALSE()</f>
        <v>0</v>
      </c>
      <c r="K23" s="55" t="s">
        <v>448</v>
      </c>
      <c r="L23" s="59" t="n">
        <f aca="false">TRUE()</f>
        <v>1</v>
      </c>
      <c r="M23" s="60" t="str">
        <f aca="false">IF(ISBLANK(K23),"",IF(L23, "https://raw.githubusercontent.com/PatrickVibild/TellusAmazonPictures/master/pictures/"&amp;K23&amp;"/1.jpg","https://download.lenovo.com/Images/Parts/"&amp;K23&amp;"/"&amp;K23&amp;"_A.jpg"))</f>
        <v>https://raw.githubusercontent.com/PatrickVibild/TellusAmazonPictures/master/pictures/Lenovo/T470/BL/US/1.jpg</v>
      </c>
      <c r="N23" s="60" t="str">
        <f aca="false">IF(ISBLANK(K23),"",IF(L23, "https://raw.githubusercontent.com/PatrickVibild/TellusAmazonPictures/master/pictures/"&amp;K23&amp;"/2.jpg","https://download.lenovo.com/Images/Parts/"&amp;K23&amp;"/"&amp;K23&amp;"_B.jpg"))</f>
        <v>https://raw.githubusercontent.com/PatrickVibild/TellusAmazonPictures/master/pictures/Lenovo/T470/BL/US/2.jpg</v>
      </c>
      <c r="O23" s="61" t="str">
        <f aca="false">IF(ISBLANK(K23),"",IF(L23, "https://raw.githubusercontent.com/PatrickVibild/TellusAmazonPictures/master/pictures/"&amp;K23&amp;"/3.jpg","https://download.lenovo.com/Images/Parts/"&amp;K23&amp;"/"&amp;K23&amp;"_details.jpg"))</f>
        <v>https://raw.githubusercontent.com/PatrickVibild/TellusAmazonPictures/master/pictures/Lenovo/T470/BL/US/3.jpg</v>
      </c>
      <c r="P23" s="0" t="str">
        <f aca="false">IF(ISBLANK(K23),"",IF(L23, "https://raw.githubusercontent.com/PatrickVibild/TellusAmazonPictures/master/pictures/"&amp;K23&amp;"/4.jpg", ""))</f>
        <v>https://raw.githubusercontent.com/PatrickVibild/TellusAmazonPictures/master/pictures/Lenovo/T470/BL/US/4.jpg</v>
      </c>
      <c r="Q23" s="0" t="str">
        <f aca="false">IF(ISBLANK(K23),"",IF(L23, "https://raw.githubusercontent.com/PatrickVibild/TellusAmazonPictures/master/pictures/"&amp;K23&amp;"/5.jpg", ""))</f>
        <v>https://raw.githubusercontent.com/PatrickVibild/TellusAmazonPictures/master/pictures/Lenovo/T470/BL/US/5.jpg</v>
      </c>
      <c r="R23" s="0" t="str">
        <f aca="false">IF(ISBLANK(K23),"",IF(L23, "https://raw.githubusercontent.com/PatrickVibild/TellusAmazonPictures/master/pictures/"&amp;K23&amp;"/6.jpg", ""))</f>
        <v>https://raw.githubusercontent.com/PatrickVibild/TellusAmazonPictures/master/pictures/Lenovo/T470/BL/US/6.jpg</v>
      </c>
      <c r="S23" s="0" t="str">
        <f aca="false">IF(ISBLANK(K23),"",IF(L23, "https://raw.githubusercontent.com/PatrickVibild/TellusAmazonPictures/master/pictures/"&amp;K23&amp;"/7.jpg", ""))</f>
        <v>https://raw.githubusercontent.com/PatrickVibild/TellusAmazonPictures/master/pictures/Lenovo/T470/BL/US/7.jpg</v>
      </c>
      <c r="T23" s="0" t="str">
        <f aca="false">IF(ISBLANK(K23),"",IF(L23, "https://raw.githubusercontent.com/PatrickVibild/TellusAmazonPictures/master/pictures/"&amp;K23&amp;"/8.jpg",""))</f>
        <v>https://raw.githubusercontent.com/PatrickVibild/TellusAmazonPictures/master/pictures/Lenovo/T470/BL/US/8.jpg</v>
      </c>
      <c r="U23" s="0" t="str">
        <f aca="false">IF(ISBLANK(K23),"",IF(L23, "https://raw.githubusercontent.com/PatrickVibild/TellusAmazonPictures/master/pictures/"&amp;K23&amp;"/9.jpg",""))</f>
        <v>https://raw.githubusercontent.com/PatrickVibild/TellusAmazonPictures/master/pictures/Lenovo/T470/BL/US/9.jpg</v>
      </c>
      <c r="V23" s="62" t="n">
        <f aca="false">MATCH(G23,options!$D$1:$D$20,0)</f>
        <v>18</v>
      </c>
    </row>
    <row r="24" customFormat="false" ht="46.25" hidden="false" customHeight="false" outlineLevel="0" collapsed="false">
      <c r="A24" s="48" t="s">
        <v>449</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4" t="n">
        <f aca="false">FALSE()</f>
        <v>0</v>
      </c>
      <c r="D24" s="54" t="n">
        <f aca="false">TRUE()</f>
        <v>1</v>
      </c>
      <c r="E24" s="55" t="n">
        <v>5714401470212</v>
      </c>
      <c r="F24" s="55" t="s">
        <v>450</v>
      </c>
      <c r="G24" s="56"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7" t="n">
        <f aca="false">TRUE()</f>
        <v>1</v>
      </c>
      <c r="J24" s="58" t="n">
        <f aca="false">TRUE()</f>
        <v>1</v>
      </c>
      <c r="K24" s="55" t="s">
        <v>375</v>
      </c>
      <c r="L24" s="59" t="n">
        <f aca="false">TRUE()</f>
        <v>1</v>
      </c>
      <c r="M24" s="60" t="str">
        <f aca="false">IF(ISBLANK(K24),"",IF(L24, "https://raw.githubusercontent.com/PatrickVibild/TellusAmazonPictures/master/pictures/"&amp;K24&amp;"/1.jpg","https://download.lenovo.com/Images/Parts/"&amp;K24&amp;"/"&amp;K24&amp;"_A.jpg"))</f>
        <v>https://raw.githubusercontent.com/PatrickVibild/TellusAmazonPictures/master/pictures/Lenovo/T470/BL/DE/1.jpg</v>
      </c>
      <c r="N24" s="60" t="str">
        <f aca="false">IF(ISBLANK(K24),"",IF(L24, "https://raw.githubusercontent.com/PatrickVibild/TellusAmazonPictures/master/pictures/"&amp;K24&amp;"/2.jpg","https://download.lenovo.com/Images/Parts/"&amp;K24&amp;"/"&amp;K24&amp;"_B.jpg"))</f>
        <v>https://raw.githubusercontent.com/PatrickVibild/TellusAmazonPictures/master/pictures/Lenovo/T470/BL/DE/2.jpg</v>
      </c>
      <c r="O24" s="61" t="str">
        <f aca="false">IF(ISBLANK(K24),"",IF(L24, "https://raw.githubusercontent.com/PatrickVibild/TellusAmazonPictures/master/pictures/"&amp;K24&amp;"/3.jpg","https://download.lenovo.com/Images/Parts/"&amp;K24&amp;"/"&amp;K24&amp;"_details.jpg"))</f>
        <v>https://raw.githubusercontent.com/PatrickVibild/TellusAmazonPictures/master/pictures/Lenovo/T470/BL/DE/3.jpg</v>
      </c>
      <c r="P24" s="0" t="str">
        <f aca="false">IF(ISBLANK(K24),"",IF(L24, "https://raw.githubusercontent.com/PatrickVibild/TellusAmazonPictures/master/pictures/"&amp;K24&amp;"/4.jpg", ""))</f>
        <v>https://raw.githubusercontent.com/PatrickVibild/TellusAmazonPictures/master/pictures/Lenovo/T470/BL/DE/4.jpg</v>
      </c>
      <c r="Q24" s="0" t="str">
        <f aca="false">IF(ISBLANK(K24),"",IF(L24, "https://raw.githubusercontent.com/PatrickVibild/TellusAmazonPictures/master/pictures/"&amp;K24&amp;"/5.jpg", ""))</f>
        <v>https://raw.githubusercontent.com/PatrickVibild/TellusAmazonPictures/master/pictures/Lenovo/T470/BL/DE/5.jpg</v>
      </c>
      <c r="R24" s="0" t="str">
        <f aca="false">IF(ISBLANK(K24),"",IF(L24, "https://raw.githubusercontent.com/PatrickVibild/TellusAmazonPictures/master/pictures/"&amp;K24&amp;"/6.jpg", ""))</f>
        <v>https://raw.githubusercontent.com/PatrickVibild/TellusAmazonPictures/master/pictures/Lenovo/T470/BL/DE/6.jpg</v>
      </c>
      <c r="S24" s="0" t="str">
        <f aca="false">IF(ISBLANK(K24),"",IF(L24, "https://raw.githubusercontent.com/PatrickVibild/TellusAmazonPictures/master/pictures/"&amp;K24&amp;"/7.jpg", ""))</f>
        <v>https://raw.githubusercontent.com/PatrickVibild/TellusAmazonPictures/master/pictures/Lenovo/T470/BL/DE/7.jpg</v>
      </c>
      <c r="T24" s="0" t="str">
        <f aca="false">IF(ISBLANK(K24),"",IF(L24, "https://raw.githubusercontent.com/PatrickVibild/TellusAmazonPictures/master/pictures/"&amp;K24&amp;"/8.jpg",""))</f>
        <v>https://raw.githubusercontent.com/PatrickVibild/TellusAmazonPictures/master/pictures/Lenovo/T470/BL/DE/8.jpg</v>
      </c>
      <c r="U24" s="0" t="str">
        <f aca="false">IF(ISBLANK(K24),"",IF(L24, "https://raw.githubusercontent.com/PatrickVibild/TellusAmazonPictures/master/pictures/"&amp;K24&amp;"/9.jpg",""))</f>
        <v>https://raw.githubusercontent.com/PatrickVibild/TellusAmazonPictures/master/pictures/Lenovo/T470/BL/DE/9.jpg</v>
      </c>
      <c r="V24" s="62" t="n">
        <f aca="false">MATCH(G24,options!$D$1:$D$20,0)</f>
        <v>1</v>
      </c>
    </row>
    <row r="25" customFormat="false" ht="46.25" hidden="false" customHeight="false" outlineLevel="0" collapsed="false">
      <c r="A25" s="48" t="s">
        <v>451</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4" t="n">
        <f aca="false">FALSE()</f>
        <v>0</v>
      </c>
      <c r="D25" s="54" t="n">
        <f aca="false">TRUE()</f>
        <v>1</v>
      </c>
      <c r="E25" s="55" t="n">
        <v>5714401470229</v>
      </c>
      <c r="F25" s="55" t="s">
        <v>452</v>
      </c>
      <c r="G25" s="56"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7" t="n">
        <f aca="false">TRUE()</f>
        <v>1</v>
      </c>
      <c r="J25" s="58" t="n">
        <f aca="false">TRUE()</f>
        <v>1</v>
      </c>
      <c r="K25" s="55" t="s">
        <v>379</v>
      </c>
      <c r="L25" s="59" t="n">
        <f aca="false">TRUE()</f>
        <v>1</v>
      </c>
      <c r="M25" s="60" t="str">
        <f aca="false">IF(ISBLANK(K25),"",IF(L25, "https://raw.githubusercontent.com/PatrickVibild/TellusAmazonPictures/master/pictures/"&amp;K25&amp;"/1.jpg","https://download.lenovo.com/Images/Parts/"&amp;K25&amp;"/"&amp;K25&amp;"_A.jpg"))</f>
        <v>https://raw.githubusercontent.com/PatrickVibild/TellusAmazonPictures/master/pictures/Lenovo/T470/BL/FR/1.jpg</v>
      </c>
      <c r="N25" s="60" t="str">
        <f aca="false">IF(ISBLANK(K25),"",IF(L25, "https://raw.githubusercontent.com/PatrickVibild/TellusAmazonPictures/master/pictures/"&amp;K25&amp;"/2.jpg","https://download.lenovo.com/Images/Parts/"&amp;K25&amp;"/"&amp;K25&amp;"_B.jpg"))</f>
        <v>https://raw.githubusercontent.com/PatrickVibild/TellusAmazonPictures/master/pictures/Lenovo/T470/BL/FR/2.jpg</v>
      </c>
      <c r="O25" s="61" t="str">
        <f aca="false">IF(ISBLANK(K25),"",IF(L25, "https://raw.githubusercontent.com/PatrickVibild/TellusAmazonPictures/master/pictures/"&amp;K25&amp;"/3.jpg","https://download.lenovo.com/Images/Parts/"&amp;K25&amp;"/"&amp;K25&amp;"_details.jpg"))</f>
        <v>https://raw.githubusercontent.com/PatrickVibild/TellusAmazonPictures/master/pictures/Lenovo/T470/BL/FR/3.jpg</v>
      </c>
      <c r="P25" s="0" t="str">
        <f aca="false">IF(ISBLANK(K25),"",IF(L25, "https://raw.githubusercontent.com/PatrickVibild/TellusAmazonPictures/master/pictures/"&amp;K25&amp;"/4.jpg", ""))</f>
        <v>https://raw.githubusercontent.com/PatrickVibild/TellusAmazonPictures/master/pictures/Lenovo/T470/BL/FR/4.jpg</v>
      </c>
      <c r="Q25" s="0" t="str">
        <f aca="false">IF(ISBLANK(K25),"",IF(L25, "https://raw.githubusercontent.com/PatrickVibild/TellusAmazonPictures/master/pictures/"&amp;K25&amp;"/5.jpg", ""))</f>
        <v>https://raw.githubusercontent.com/PatrickVibild/TellusAmazonPictures/master/pictures/Lenovo/T470/BL/FR/5.jpg</v>
      </c>
      <c r="R25" s="0" t="str">
        <f aca="false">IF(ISBLANK(K25),"",IF(L25, "https://raw.githubusercontent.com/PatrickVibild/TellusAmazonPictures/master/pictures/"&amp;K25&amp;"/6.jpg", ""))</f>
        <v>https://raw.githubusercontent.com/PatrickVibild/TellusAmazonPictures/master/pictures/Lenovo/T470/BL/FR/6.jpg</v>
      </c>
      <c r="S25" s="0" t="str">
        <f aca="false">IF(ISBLANK(K25),"",IF(L25, "https://raw.githubusercontent.com/PatrickVibild/TellusAmazonPictures/master/pictures/"&amp;K25&amp;"/7.jpg", ""))</f>
        <v>https://raw.githubusercontent.com/PatrickVibild/TellusAmazonPictures/master/pictures/Lenovo/T470/BL/FR/7.jpg</v>
      </c>
      <c r="T25" s="0" t="str">
        <f aca="false">IF(ISBLANK(K25),"",IF(L25, "https://raw.githubusercontent.com/PatrickVibild/TellusAmazonPictures/master/pictures/"&amp;K25&amp;"/8.jpg",""))</f>
        <v>https://raw.githubusercontent.com/PatrickVibild/TellusAmazonPictures/master/pictures/Lenovo/T470/BL/FR/8.jpg</v>
      </c>
      <c r="U25" s="0" t="str">
        <f aca="false">IF(ISBLANK(K25),"",IF(L25, "https://raw.githubusercontent.com/PatrickVibild/TellusAmazonPictures/master/pictures/"&amp;K25&amp;"/9.jpg",""))</f>
        <v>https://raw.githubusercontent.com/PatrickVibild/TellusAmazonPictures/master/pictures/Lenovo/T470/BL/FR/9.jpg</v>
      </c>
      <c r="V25" s="62" t="n">
        <f aca="false">MATCH(G25,options!$D$1:$D$20,0)</f>
        <v>2</v>
      </c>
    </row>
    <row r="26" customFormat="false" ht="23.85" hidden="false" customHeight="false" outlineLevel="0" collapsed="false">
      <c r="A26" s="48" t="s">
        <v>453</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4" t="n">
        <f aca="false">FALSE()</f>
        <v>0</v>
      </c>
      <c r="D26" s="54" t="n">
        <f aca="false">TRUE()</f>
        <v>1</v>
      </c>
      <c r="E26" s="55" t="n">
        <v>5714401470038</v>
      </c>
      <c r="F26" s="55" t="s">
        <v>454</v>
      </c>
      <c r="G26" s="56"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7" t="n">
        <f aca="false">TRUE()</f>
        <v>1</v>
      </c>
      <c r="J26" s="58" t="n">
        <f aca="false">TRUE()</f>
        <v>1</v>
      </c>
      <c r="K26" s="55" t="s">
        <v>384</v>
      </c>
      <c r="L26" s="59" t="n">
        <f aca="false">TRUE()</f>
        <v>1</v>
      </c>
      <c r="M26" s="60" t="str">
        <f aca="false">IF(ISBLANK(K26),"",IF(L26, "https://raw.githubusercontent.com/PatrickVibild/TellusAmazonPictures/master/pictures/"&amp;K26&amp;"/1.jpg","https://download.lenovo.com/Images/Parts/"&amp;K26&amp;"/"&amp;K26&amp;"_A.jpg"))</f>
        <v>https://raw.githubusercontent.com/PatrickVibild/TellusAmazonPictures/master/pictures/Lenovo/T470/BL/IT/1.jpg</v>
      </c>
      <c r="N26" s="60" t="str">
        <f aca="false">IF(ISBLANK(K26),"",IF(L26, "https://raw.githubusercontent.com/PatrickVibild/TellusAmazonPictures/master/pictures/"&amp;K26&amp;"/2.jpg","https://download.lenovo.com/Images/Parts/"&amp;K26&amp;"/"&amp;K26&amp;"_B.jpg"))</f>
        <v>https://raw.githubusercontent.com/PatrickVibild/TellusAmazonPictures/master/pictures/Lenovo/T470/BL/IT/2.jpg</v>
      </c>
      <c r="O26" s="61" t="str">
        <f aca="false">IF(ISBLANK(K26),"",IF(L26, "https://raw.githubusercontent.com/PatrickVibild/TellusAmazonPictures/master/pictures/"&amp;K26&amp;"/3.jpg","https://download.lenovo.com/Images/Parts/"&amp;K26&amp;"/"&amp;K26&amp;"_details.jpg"))</f>
        <v>https://raw.githubusercontent.com/PatrickVibild/TellusAmazonPictures/master/pictures/Lenovo/T470/BL/IT/3.jpg</v>
      </c>
      <c r="P26" s="0" t="str">
        <f aca="false">IF(ISBLANK(K26),"",IF(L26, "https://raw.githubusercontent.com/PatrickVibild/TellusAmazonPictures/master/pictures/"&amp;K26&amp;"/4.jpg", ""))</f>
        <v>https://raw.githubusercontent.com/PatrickVibild/TellusAmazonPictures/master/pictures/Lenovo/T470/BL/IT/4.jpg</v>
      </c>
      <c r="Q26" s="0" t="str">
        <f aca="false">IF(ISBLANK(K26),"",IF(L26, "https://raw.githubusercontent.com/PatrickVibild/TellusAmazonPictures/master/pictures/"&amp;K26&amp;"/5.jpg", ""))</f>
        <v>https://raw.githubusercontent.com/PatrickVibild/TellusAmazonPictures/master/pictures/Lenovo/T470/BL/IT/5.jpg</v>
      </c>
      <c r="R26" s="0" t="str">
        <f aca="false">IF(ISBLANK(K26),"",IF(L26, "https://raw.githubusercontent.com/PatrickVibild/TellusAmazonPictures/master/pictures/"&amp;K26&amp;"/6.jpg", ""))</f>
        <v>https://raw.githubusercontent.com/PatrickVibild/TellusAmazonPictures/master/pictures/Lenovo/T470/BL/IT/6.jpg</v>
      </c>
      <c r="S26" s="0" t="str">
        <f aca="false">IF(ISBLANK(K26),"",IF(L26, "https://raw.githubusercontent.com/PatrickVibild/TellusAmazonPictures/master/pictures/"&amp;K26&amp;"/7.jpg", ""))</f>
        <v>https://raw.githubusercontent.com/PatrickVibild/TellusAmazonPictures/master/pictures/Lenovo/T470/BL/IT/7.jpg</v>
      </c>
      <c r="T26" s="0" t="str">
        <f aca="false">IF(ISBLANK(K26),"",IF(L26, "https://raw.githubusercontent.com/PatrickVibild/TellusAmazonPictures/master/pictures/"&amp;K26&amp;"/8.jpg",""))</f>
        <v>https://raw.githubusercontent.com/PatrickVibild/TellusAmazonPictures/master/pictures/Lenovo/T470/BL/IT/8.jpg</v>
      </c>
      <c r="U26" s="0" t="str">
        <f aca="false">IF(ISBLANK(K26),"",IF(L26, "https://raw.githubusercontent.com/PatrickVibild/TellusAmazonPictures/master/pictures/"&amp;K26&amp;"/9.jpg",""))</f>
        <v>https://raw.githubusercontent.com/PatrickVibild/TellusAmazonPictures/master/pictures/Lenovo/T470/BL/IT/9.jpg</v>
      </c>
      <c r="V26" s="62" t="n">
        <f aca="false">MATCH(G26,options!$D$1:$D$20,0)</f>
        <v>3</v>
      </c>
    </row>
    <row r="27" customFormat="false" ht="35.05" hidden="false" customHeight="false" outlineLevel="0" collapsed="false">
      <c r="A27" s="48" t="s">
        <v>451</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4" t="n">
        <f aca="false">FALSE()</f>
        <v>0</v>
      </c>
      <c r="D27" s="54" t="n">
        <f aca="false">TRUE()</f>
        <v>1</v>
      </c>
      <c r="E27" s="55" t="n">
        <v>5714401470045</v>
      </c>
      <c r="F27" s="55" t="s">
        <v>455</v>
      </c>
      <c r="G27" s="56"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7" t="n">
        <f aca="false">TRUE()</f>
        <v>1</v>
      </c>
      <c r="J27" s="58" t="n">
        <f aca="false">TRUE()</f>
        <v>1</v>
      </c>
      <c r="K27" s="55" t="s">
        <v>388</v>
      </c>
      <c r="L27" s="59" t="n">
        <f aca="false">TRUE()</f>
        <v>1</v>
      </c>
      <c r="M27" s="60" t="str">
        <f aca="false">IF(ISBLANK(K27),"",IF(L27, "https://raw.githubusercontent.com/PatrickVibild/TellusAmazonPictures/master/pictures/"&amp;K27&amp;"/1.jpg","https://download.lenovo.com/Images/Parts/"&amp;K27&amp;"/"&amp;K27&amp;"_A.jpg"))</f>
        <v>https://raw.githubusercontent.com/PatrickVibild/TellusAmazonPictures/master/pictures/Lenovo/T470/BL/ES/1.jpg</v>
      </c>
      <c r="N27" s="60" t="str">
        <f aca="false">IF(ISBLANK(K27),"",IF(L27, "https://raw.githubusercontent.com/PatrickVibild/TellusAmazonPictures/master/pictures/"&amp;K27&amp;"/2.jpg","https://download.lenovo.com/Images/Parts/"&amp;K27&amp;"/"&amp;K27&amp;"_B.jpg"))</f>
        <v>https://raw.githubusercontent.com/PatrickVibild/TellusAmazonPictures/master/pictures/Lenovo/T470/BL/ES/2.jpg</v>
      </c>
      <c r="O27" s="61" t="str">
        <f aca="false">IF(ISBLANK(K27),"",IF(L27, "https://raw.githubusercontent.com/PatrickVibild/TellusAmazonPictures/master/pictures/"&amp;K27&amp;"/3.jpg","https://download.lenovo.com/Images/Parts/"&amp;K27&amp;"/"&amp;K27&amp;"_details.jpg"))</f>
        <v>https://raw.githubusercontent.com/PatrickVibild/TellusAmazonPictures/master/pictures/Lenovo/T470/BL/ES/3.jpg</v>
      </c>
      <c r="P27" s="0" t="str">
        <f aca="false">IF(ISBLANK(K27),"",IF(L27, "https://raw.githubusercontent.com/PatrickVibild/TellusAmazonPictures/master/pictures/"&amp;K27&amp;"/4.jpg", ""))</f>
        <v>https://raw.githubusercontent.com/PatrickVibild/TellusAmazonPictures/master/pictures/Lenovo/T470/BL/ES/4.jpg</v>
      </c>
      <c r="Q27" s="0" t="str">
        <f aca="false">IF(ISBLANK(K27),"",IF(L27, "https://raw.githubusercontent.com/PatrickVibild/TellusAmazonPictures/master/pictures/"&amp;K27&amp;"/5.jpg", ""))</f>
        <v>https://raw.githubusercontent.com/PatrickVibild/TellusAmazonPictures/master/pictures/Lenovo/T470/BL/ES/5.jpg</v>
      </c>
      <c r="R27" s="0" t="str">
        <f aca="false">IF(ISBLANK(K27),"",IF(L27, "https://raw.githubusercontent.com/PatrickVibild/TellusAmazonPictures/master/pictures/"&amp;K27&amp;"/6.jpg", ""))</f>
        <v>https://raw.githubusercontent.com/PatrickVibild/TellusAmazonPictures/master/pictures/Lenovo/T470/BL/ES/6.jpg</v>
      </c>
      <c r="S27" s="0" t="str">
        <f aca="false">IF(ISBLANK(K27),"",IF(L27, "https://raw.githubusercontent.com/PatrickVibild/TellusAmazonPictures/master/pictures/"&amp;K27&amp;"/7.jpg", ""))</f>
        <v>https://raw.githubusercontent.com/PatrickVibild/TellusAmazonPictures/master/pictures/Lenovo/T470/BL/ES/7.jpg</v>
      </c>
      <c r="T27" s="0" t="str">
        <f aca="false">IF(ISBLANK(K27),"",IF(L27, "https://raw.githubusercontent.com/PatrickVibild/TellusAmazonPictures/master/pictures/"&amp;K27&amp;"/8.jpg",""))</f>
        <v>https://raw.githubusercontent.com/PatrickVibild/TellusAmazonPictures/master/pictures/Lenovo/T470/BL/ES/8.jpg</v>
      </c>
      <c r="U27" s="0" t="str">
        <f aca="false">IF(ISBLANK(K27),"",IF(L27, "https://raw.githubusercontent.com/PatrickVibild/TellusAmazonPictures/master/pictures/"&amp;K27&amp;"/9.jpg",""))</f>
        <v>https://raw.githubusercontent.com/PatrickVibild/TellusAmazonPictures/master/pictures/Lenovo/T470/BL/ES/9.jpg</v>
      </c>
      <c r="V27" s="62" t="n">
        <f aca="false">MATCH(G27,options!$D$1:$D$20,0)</f>
        <v>4</v>
      </c>
    </row>
    <row r="28" customFormat="false" ht="23.85" hidden="false" customHeight="false" outlineLevel="0" collapsed="false">
      <c r="B28" s="69"/>
      <c r="C28" s="54" t="n">
        <f aca="false">FALSE()</f>
        <v>0</v>
      </c>
      <c r="D28" s="54" t="n">
        <f aca="false">TRUE()</f>
        <v>1</v>
      </c>
      <c r="E28" s="55" t="n">
        <v>5714401470052</v>
      </c>
      <c r="F28" s="55" t="s">
        <v>456</v>
      </c>
      <c r="G28" s="56"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7" t="n">
        <f aca="false">TRUE()</f>
        <v>1</v>
      </c>
      <c r="J28" s="58" t="n">
        <f aca="false">TRUE()</f>
        <v>1</v>
      </c>
      <c r="K28" s="55" t="s">
        <v>392</v>
      </c>
      <c r="L28" s="59" t="n">
        <f aca="false">TRUE()</f>
        <v>1</v>
      </c>
      <c r="M28" s="60" t="str">
        <f aca="false">IF(ISBLANK(K28),"",IF(L28, "https://raw.githubusercontent.com/PatrickVibild/TellusAmazonPictures/master/pictures/"&amp;K28&amp;"/1.jpg","https://download.lenovo.com/Images/Parts/"&amp;K28&amp;"/"&amp;K28&amp;"_A.jpg"))</f>
        <v>https://raw.githubusercontent.com/PatrickVibild/TellusAmazonPictures/master/pictures/Lenovo/T470/BL/UK/1.jpg</v>
      </c>
      <c r="N28" s="60" t="str">
        <f aca="false">IF(ISBLANK(K28),"",IF(L28, "https://raw.githubusercontent.com/PatrickVibild/TellusAmazonPictures/master/pictures/"&amp;K28&amp;"/2.jpg","https://download.lenovo.com/Images/Parts/"&amp;K28&amp;"/"&amp;K28&amp;"_B.jpg"))</f>
        <v>https://raw.githubusercontent.com/PatrickVibild/TellusAmazonPictures/master/pictures/Lenovo/T470/BL/UK/2.jpg</v>
      </c>
      <c r="O28" s="61" t="str">
        <f aca="false">IF(ISBLANK(K28),"",IF(L28, "https://raw.githubusercontent.com/PatrickVibild/TellusAmazonPictures/master/pictures/"&amp;K28&amp;"/3.jpg","https://download.lenovo.com/Images/Parts/"&amp;K28&amp;"/"&amp;K28&amp;"_details.jpg"))</f>
        <v>https://raw.githubusercontent.com/PatrickVibild/TellusAmazonPictures/master/pictures/Lenovo/T470/BL/UK/3.jpg</v>
      </c>
      <c r="P28" s="0" t="str">
        <f aca="false">IF(ISBLANK(K28),"",IF(L28, "https://raw.githubusercontent.com/PatrickVibild/TellusAmazonPictures/master/pictures/"&amp;K28&amp;"/4.jpg", ""))</f>
        <v>https://raw.githubusercontent.com/PatrickVibild/TellusAmazonPictures/master/pictures/Lenovo/T470/BL/UK/4.jpg</v>
      </c>
      <c r="Q28" s="0" t="str">
        <f aca="false">IF(ISBLANK(K28),"",IF(L28, "https://raw.githubusercontent.com/PatrickVibild/TellusAmazonPictures/master/pictures/"&amp;K28&amp;"/5.jpg", ""))</f>
        <v>https://raw.githubusercontent.com/PatrickVibild/TellusAmazonPictures/master/pictures/Lenovo/T470/BL/UK/5.jpg</v>
      </c>
      <c r="R28" s="0" t="str">
        <f aca="false">IF(ISBLANK(K28),"",IF(L28, "https://raw.githubusercontent.com/PatrickVibild/TellusAmazonPictures/master/pictures/"&amp;K28&amp;"/6.jpg", ""))</f>
        <v>https://raw.githubusercontent.com/PatrickVibild/TellusAmazonPictures/master/pictures/Lenovo/T470/BL/UK/6.jpg</v>
      </c>
      <c r="S28" s="0" t="str">
        <f aca="false">IF(ISBLANK(K28),"",IF(L28, "https://raw.githubusercontent.com/PatrickVibild/TellusAmazonPictures/master/pictures/"&amp;K28&amp;"/7.jpg", ""))</f>
        <v>https://raw.githubusercontent.com/PatrickVibild/TellusAmazonPictures/master/pictures/Lenovo/T470/BL/UK/7.jpg</v>
      </c>
      <c r="T28" s="0" t="str">
        <f aca="false">IF(ISBLANK(K28),"",IF(L28, "https://raw.githubusercontent.com/PatrickVibild/TellusAmazonPictures/master/pictures/"&amp;K28&amp;"/8.jpg",""))</f>
        <v>https://raw.githubusercontent.com/PatrickVibild/TellusAmazonPictures/master/pictures/Lenovo/T470/BL/UK/8.jpg</v>
      </c>
      <c r="U28" s="0" t="str">
        <f aca="false">IF(ISBLANK(K28),"",IF(L28, "https://raw.githubusercontent.com/PatrickVibild/TellusAmazonPictures/master/pictures/"&amp;K28&amp;"/9.jpg",""))</f>
        <v>https://raw.githubusercontent.com/PatrickVibild/TellusAmazonPictures/master/pictures/Lenovo/T470/BL/UK/9.jpg</v>
      </c>
      <c r="V28" s="62" t="n">
        <f aca="false">MATCH(G28,options!$D$1:$D$20,0)</f>
        <v>5</v>
      </c>
    </row>
    <row r="29" customFormat="false" ht="46.25" hidden="false" customHeight="false" outlineLevel="0" collapsed="false">
      <c r="A29" s="48" t="s">
        <v>457</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5" t="n">
        <v>5714401470069</v>
      </c>
      <c r="F29" s="55" t="s">
        <v>458</v>
      </c>
      <c r="G29" s="56"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7" t="n">
        <f aca="false">TRUE()</f>
        <v>1</v>
      </c>
      <c r="J29" s="58" t="n">
        <f aca="false">TRUE()</f>
        <v>1</v>
      </c>
      <c r="K29" s="55" t="s">
        <v>396</v>
      </c>
      <c r="L29" s="59" t="n">
        <f aca="false">FALSE()</f>
        <v>0</v>
      </c>
      <c r="M29" s="60" t="str">
        <f aca="false">IF(ISBLANK(K29),"",IF(L29, "https://raw.githubusercontent.com/PatrickVibild/TellusAmazonPictures/master/pictures/"&amp;K29&amp;"/1.jpg","https://download.lenovo.com/Images/Parts/"&amp;K29&amp;"/"&amp;K29&amp;"_A.jpg"))</f>
        <v>https://download.lenovo.com/Images/Parts/01ER581/01ER581_A.jpg</v>
      </c>
      <c r="N29" s="60" t="str">
        <f aca="false">IF(ISBLANK(K29),"",IF(L29, "https://raw.githubusercontent.com/PatrickVibild/TellusAmazonPictures/master/pictures/"&amp;K29&amp;"/2.jpg","https://download.lenovo.com/Images/Parts/"&amp;K29&amp;"/"&amp;K29&amp;"_B.jpg"))</f>
        <v>https://download.lenovo.com/Images/Parts/01ER581/01ER581_B.jpg</v>
      </c>
      <c r="O29" s="61" t="str">
        <f aca="false">IF(ISBLANK(K29),"",IF(L29, "https://raw.githubusercontent.com/PatrickVibild/TellusAmazonPictures/master/pictures/"&amp;K29&amp;"/3.jpg","https://download.lenovo.com/Images/Parts/"&amp;K29&amp;"/"&amp;K29&amp;"_details.jpg"))</f>
        <v>https://download.lenovo.com/Images/Parts/01ER581/01ER581_details.jpg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f>
        <v/>
      </c>
      <c r="V29" s="62" t="n">
        <f aca="false">MATCH(G29,options!$D$1:$D$20,0)</f>
        <v>6</v>
      </c>
    </row>
    <row r="30" customFormat="false" ht="12.8" hidden="false" customHeight="false" outlineLevel="0" collapsed="false">
      <c r="B30" s="69"/>
      <c r="C30" s="54" t="n">
        <f aca="false">FALSE()</f>
        <v>0</v>
      </c>
      <c r="D30" s="54" t="n">
        <f aca="false">FALSE()</f>
        <v>0</v>
      </c>
      <c r="E30" s="55" t="n">
        <v>5714401470076</v>
      </c>
      <c r="F30" s="55" t="s">
        <v>459</v>
      </c>
      <c r="G30" s="56"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7" t="n">
        <f aca="false">TRUE()</f>
        <v>1</v>
      </c>
      <c r="J30" s="58" t="n">
        <f aca="false">TRUE()</f>
        <v>1</v>
      </c>
      <c r="K30" s="55" t="s">
        <v>460</v>
      </c>
      <c r="L30" s="59" t="n">
        <f aca="false">FALSE()</f>
        <v>0</v>
      </c>
      <c r="M30" s="60" t="str">
        <f aca="false">IF(ISBLANK(K30),"",IF(L30, "https://raw.githubusercontent.com/PatrickVibild/TellusAmazonPictures/master/pictures/"&amp;K30&amp;"/1.jpg","https://download.lenovo.com/Images/Parts/"&amp;K30&amp;"/"&amp;K30&amp;"_A.jpg"))</f>
        <v>https://download.lenovo.com/Images/Parts/01ER547/01ER547_A.jpg</v>
      </c>
      <c r="N30" s="60" t="str">
        <f aca="false">IF(ISBLANK(K30),"",IF(L30, "https://raw.githubusercontent.com/PatrickVibild/TellusAmazonPictures/master/pictures/"&amp;K30&amp;"/2.jpg","https://download.lenovo.com/Images/Parts/"&amp;K30&amp;"/"&amp;K30&amp;"_B.jpg"))</f>
        <v>https://download.lenovo.com/Images/Parts/01ER547/01ER547_B.jpg</v>
      </c>
      <c r="O30" s="61" t="str">
        <f aca="false">IF(ISBLANK(K30),"",IF(L30, "https://raw.githubusercontent.com/PatrickVibild/TellusAmazonPictures/master/pictures/"&amp;K30&amp;"/3.jpg","https://download.lenovo.com/Images/Parts/"&amp;K30&amp;"/"&amp;K30&amp;"_details.jpg"))</f>
        <v>https://download.lenovo.com/Images/Parts/01ER547/01ER547_details.jpg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f>
        <v/>
      </c>
      <c r="V30" s="62" t="n">
        <f aca="false">MATCH(G30,options!$D$1:$D$20,0)</f>
        <v>7</v>
      </c>
    </row>
    <row r="31" customFormat="false" ht="35.05" hidden="false" customHeight="false" outlineLevel="0" collapsed="false">
      <c r="A31" s="48" t="s">
        <v>461</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5" t="n">
        <v>5714401470083</v>
      </c>
      <c r="F31" s="55" t="s">
        <v>462</v>
      </c>
      <c r="G31" s="56"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7" t="n">
        <f aca="false">TRUE()</f>
        <v>1</v>
      </c>
      <c r="J31" s="58" t="n">
        <f aca="false">TRUE()</f>
        <v>1</v>
      </c>
      <c r="K31" s="55" t="s">
        <v>463</v>
      </c>
      <c r="L31" s="59" t="n">
        <f aca="false">FALSE()</f>
        <v>0</v>
      </c>
      <c r="M31" s="60" t="str">
        <f aca="false">IF(ISBLANK(K31),"",IF(L31, "https://raw.githubusercontent.com/PatrickVibild/TellusAmazonPictures/master/pictures/"&amp;K31&amp;"/1.jpg","https://download.lenovo.com/Images/Parts/"&amp;K31&amp;"/"&amp;K31&amp;"_A.jpg"))</f>
        <v>https://download.lenovo.com/Images/Parts/01ER548/01ER548_A.jpg</v>
      </c>
      <c r="N31" s="60" t="str">
        <f aca="false">IF(ISBLANK(K31),"",IF(L31, "https://raw.githubusercontent.com/PatrickVibild/TellusAmazonPictures/master/pictures/"&amp;K31&amp;"/2.jpg","https://download.lenovo.com/Images/Parts/"&amp;K31&amp;"/"&amp;K31&amp;"_B.jpg"))</f>
        <v>https://download.lenovo.com/Images/Parts/01ER548/01ER548_B.jpg</v>
      </c>
      <c r="O31" s="61" t="str">
        <f aca="false">IF(ISBLANK(K31),"",IF(L31, "https://raw.githubusercontent.com/PatrickVibild/TellusAmazonPictures/master/pictures/"&amp;K31&amp;"/3.jpg","https://download.lenovo.com/Images/Parts/"&amp;K31&amp;"/"&amp;K31&amp;"_details.jpg"))</f>
        <v>https://download.lenovo.com/Images/Parts/01ER548/01ER548_details.jpg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f>
        <v/>
      </c>
      <c r="V31" s="62" t="n">
        <f aca="false">MATCH(G31,options!$D$1:$D$20,0)</f>
        <v>8</v>
      </c>
    </row>
    <row r="32" customFormat="false" ht="12.8" hidden="false" customHeight="false" outlineLevel="0" collapsed="false">
      <c r="C32" s="54" t="n">
        <f aca="false">FALSE()</f>
        <v>0</v>
      </c>
      <c r="D32" s="54" t="n">
        <f aca="false">FALSE()</f>
        <v>0</v>
      </c>
      <c r="E32" s="55" t="n">
        <v>5714401470090</v>
      </c>
      <c r="F32" s="55" t="s">
        <v>464</v>
      </c>
      <c r="G32" s="56" t="s">
        <v>406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7" t="n">
        <f aca="false">TRUE()</f>
        <v>1</v>
      </c>
      <c r="J32" s="58" t="n">
        <f aca="false">TRUE()</f>
        <v>1</v>
      </c>
      <c r="K32" s="55" t="s">
        <v>465</v>
      </c>
      <c r="L32" s="59" t="n">
        <f aca="false">FALSE()</f>
        <v>0</v>
      </c>
      <c r="M32" s="60" t="str">
        <f aca="false">IF(ISBLANK(K32),"",IF(L32, "https://raw.githubusercontent.com/PatrickVibild/TellusAmazonPictures/master/pictures/"&amp;K32&amp;"/1.jpg","https://download.lenovo.com/Images/Parts/"&amp;K32&amp;"/"&amp;K32&amp;"_A.jpg"))</f>
        <v>https://download.lenovo.com/Images/Parts/01ER549/01ER549_A.jpg</v>
      </c>
      <c r="N32" s="60" t="str">
        <f aca="false">IF(ISBLANK(K32),"",IF(L32, "https://raw.githubusercontent.com/PatrickVibild/TellusAmazonPictures/master/pictures/"&amp;K32&amp;"/2.jpg","https://download.lenovo.com/Images/Parts/"&amp;K32&amp;"/"&amp;K32&amp;"_B.jpg"))</f>
        <v>https://download.lenovo.com/Images/Parts/01ER549/01ER549_B.jpg</v>
      </c>
      <c r="O32" s="61" t="str">
        <f aca="false">IF(ISBLANK(K32),"",IF(L32, "https://raw.githubusercontent.com/PatrickVibild/TellusAmazonPictures/master/pictures/"&amp;K32&amp;"/3.jpg","https://download.lenovo.com/Images/Parts/"&amp;K32&amp;"/"&amp;K32&amp;"_details.jpg"))</f>
        <v>https://download.lenovo.com/Images/Parts/01ER549/01ER549_details.jpg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f>
        <v/>
      </c>
      <c r="V32" s="62" t="n">
        <f aca="false">MATCH(G32,options!$D$1:$D$20,0)</f>
        <v>20</v>
      </c>
    </row>
    <row r="33" customFormat="false" ht="12.8" hidden="false" customHeight="false" outlineLevel="0" collapsed="false">
      <c r="A33" s="48" t="s">
        <v>466</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4" t="n">
        <f aca="false">FALSE()</f>
        <v>0</v>
      </c>
      <c r="D33" s="54" t="n">
        <f aca="false">FALSE()</f>
        <v>0</v>
      </c>
      <c r="E33" s="55" t="n">
        <v>5714401470106</v>
      </c>
      <c r="F33" s="55" t="s">
        <v>467</v>
      </c>
      <c r="G33" s="56" t="s">
        <v>411</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7" t="n">
        <f aca="false">TRUE()</f>
        <v>1</v>
      </c>
      <c r="J33" s="58" t="n">
        <f aca="false">TRUE()</f>
        <v>1</v>
      </c>
      <c r="K33" s="55" t="s">
        <v>468</v>
      </c>
      <c r="L33" s="59" t="n">
        <f aca="false">FALSE()</f>
        <v>0</v>
      </c>
      <c r="M33" s="60" t="str">
        <f aca="false">IF(ISBLANK(K33),"",IF(L33, "https://raw.githubusercontent.com/PatrickVibild/TellusAmazonPictures/master/pictures/"&amp;K33&amp;"/1.jpg","https://download.lenovo.com/Images/Parts/"&amp;K33&amp;"/"&amp;K33&amp;"_A.jpg"))</f>
        <v>https://download.lenovo.com/Images/Parts/01ER591/01ER591_A.jpg</v>
      </c>
      <c r="N33" s="60" t="str">
        <f aca="false">IF(ISBLANK(K33),"",IF(L33, "https://raw.githubusercontent.com/PatrickVibild/TellusAmazonPictures/master/pictures/"&amp;K33&amp;"/2.jpg","https://download.lenovo.com/Images/Parts/"&amp;K33&amp;"/"&amp;K33&amp;"_B.jpg"))</f>
        <v>https://download.lenovo.com/Images/Parts/01ER591/01ER591_B.jpg</v>
      </c>
      <c r="O33" s="61" t="str">
        <f aca="false">IF(ISBLANK(K33),"",IF(L33, "https://raw.githubusercontent.com/PatrickVibild/TellusAmazonPictures/master/pictures/"&amp;K33&amp;"/3.jpg","https://download.lenovo.com/Images/Parts/"&amp;K33&amp;"/"&amp;K33&amp;"_details.jpg"))</f>
        <v>https://download.lenovo.com/Images/Parts/01ER591/01ER591_details.jpg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f>
        <v/>
      </c>
      <c r="V33" s="62" t="n">
        <f aca="false">MATCH(G33,options!$D$1:$D$20,0)</f>
        <v>9</v>
      </c>
    </row>
    <row r="34" customFormat="false" ht="12.8" hidden="false" customHeight="false" outlineLevel="0" collapsed="false">
      <c r="C34" s="54" t="n">
        <f aca="false">FALSE()</f>
        <v>0</v>
      </c>
      <c r="D34" s="54" t="n">
        <f aca="false">FALSE()</f>
        <v>0</v>
      </c>
      <c r="E34" s="55" t="n">
        <v>5714401470113</v>
      </c>
      <c r="F34" s="55" t="s">
        <v>469</v>
      </c>
      <c r="G34" s="56" t="s">
        <v>415</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7" t="n">
        <f aca="false">TRUE()</f>
        <v>1</v>
      </c>
      <c r="J34" s="58" t="n">
        <f aca="false">TRUE()</f>
        <v>1</v>
      </c>
      <c r="K34" s="55" t="s">
        <v>470</v>
      </c>
      <c r="L34" s="59" t="n">
        <f aca="false">FALSE()</f>
        <v>0</v>
      </c>
      <c r="M34" s="60" t="str">
        <f aca="false">IF(ISBLANK(K34),"",IF(L34, "https://raw.githubusercontent.com/PatrickVibild/TellusAmazonPictures/master/pictures/"&amp;K34&amp;"/1.jpg","https://download.lenovo.com/Images/Parts/"&amp;K34&amp;"/"&amp;K34&amp;"_A.jpg"))</f>
        <v>https://download.lenovo.com/Images/Parts/01ER556/01ER556_A.jpg</v>
      </c>
      <c r="N34" s="60" t="str">
        <f aca="false">IF(ISBLANK(K34),"",IF(L34, "https://raw.githubusercontent.com/PatrickVibild/TellusAmazonPictures/master/pictures/"&amp;K34&amp;"/2.jpg","https://download.lenovo.com/Images/Parts/"&amp;K34&amp;"/"&amp;K34&amp;"_B.jpg"))</f>
        <v>https://download.lenovo.com/Images/Parts/01ER556/01ER556_B.jpg</v>
      </c>
      <c r="O34" s="61" t="str">
        <f aca="false">IF(ISBLANK(K34),"",IF(L34, "https://raw.githubusercontent.com/PatrickVibild/TellusAmazonPictures/master/pictures/"&amp;K34&amp;"/3.jpg","https://download.lenovo.com/Images/Parts/"&amp;K34&amp;"/"&amp;K34&amp;"_details.jpg"))</f>
        <v>https://download.lenovo.com/Images/Parts/01ER556/01ER556_details.jpg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f>
        <v/>
      </c>
      <c r="V34" s="62" t="n">
        <f aca="false">MATCH(G34,options!$D$1:$D$20,0)</f>
        <v>19</v>
      </c>
    </row>
    <row r="35" customFormat="false" ht="12.8" hidden="false" customHeight="false" outlineLevel="0" collapsed="false">
      <c r="C35" s="54" t="n">
        <f aca="false">FALSE()</f>
        <v>0</v>
      </c>
      <c r="D35" s="54" t="n">
        <f aca="false">FALSE()</f>
        <v>0</v>
      </c>
      <c r="E35" s="55" t="n">
        <v>5714401470120</v>
      </c>
      <c r="F35" s="55" t="s">
        <v>471</v>
      </c>
      <c r="G35" s="56" t="s">
        <v>418</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7" t="n">
        <f aca="false">TRUE()</f>
        <v>1</v>
      </c>
      <c r="J35" s="58" t="n">
        <f aca="false">TRUE()</f>
        <v>1</v>
      </c>
      <c r="K35" s="55" t="s">
        <v>472</v>
      </c>
      <c r="L35" s="59" t="n">
        <f aca="false">FALSE()</f>
        <v>0</v>
      </c>
      <c r="M35" s="60" t="str">
        <f aca="false">IF(ISBLANK(K35),"",IF(L35, "https://raw.githubusercontent.com/PatrickVibild/TellusAmazonPictures/master/pictures/"&amp;K35&amp;"/1.jpg","https://download.lenovo.com/Images/Parts/"&amp;K35&amp;"/"&amp;K35&amp;"_A.jpg"))</f>
        <v>https://download.lenovo.com/Images/Parts/01ER601/01ER601_A.jpg</v>
      </c>
      <c r="N35" s="60" t="str">
        <f aca="false">IF(ISBLANK(K35),"",IF(L35, "https://raw.githubusercontent.com/PatrickVibild/TellusAmazonPictures/master/pictures/"&amp;K35&amp;"/2.jpg","https://download.lenovo.com/Images/Parts/"&amp;K35&amp;"/"&amp;K35&amp;"_B.jpg"))</f>
        <v>https://download.lenovo.com/Images/Parts/01ER601/01ER601_B.jpg</v>
      </c>
      <c r="O35" s="61" t="str">
        <f aca="false">IF(ISBLANK(K35),"",IF(L35, "https://raw.githubusercontent.com/PatrickVibild/TellusAmazonPictures/master/pictures/"&amp;K35&amp;"/3.jpg","https://download.lenovo.com/Images/Parts/"&amp;K35&amp;"/"&amp;K35&amp;"_details.jpg"))</f>
        <v>https://download.lenovo.com/Images/Parts/01ER601/01ER601_details.jpg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f>
        <v/>
      </c>
      <c r="V35" s="62" t="n">
        <f aca="false">MATCH(G35,options!$D$1:$D$20,0)</f>
        <v>10</v>
      </c>
    </row>
    <row r="36" customFormat="false" ht="12.8" hidden="false" customHeight="false" outlineLevel="0" collapsed="false">
      <c r="A36" s="48" t="s">
        <v>473</v>
      </c>
      <c r="B36" s="68" t="s">
        <v>374</v>
      </c>
      <c r="C36" s="54" t="n">
        <f aca="false">FALSE()</f>
        <v>0</v>
      </c>
      <c r="D36" s="54" t="n">
        <f aca="false">FALSE()</f>
        <v>0</v>
      </c>
      <c r="E36" s="55" t="n">
        <v>5714401470137</v>
      </c>
      <c r="F36" s="55" t="s">
        <v>474</v>
      </c>
      <c r="G36" s="56" t="s">
        <v>423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7" t="n">
        <f aca="false">TRUE()</f>
        <v>1</v>
      </c>
      <c r="J36" s="58" t="n">
        <f aca="false">TRUE()</f>
        <v>1</v>
      </c>
      <c r="K36" s="55" t="s">
        <v>475</v>
      </c>
      <c r="L36" s="59" t="n">
        <f aca="false">FALSE()</f>
        <v>0</v>
      </c>
      <c r="M36" s="60" t="str">
        <f aca="false">IF(ISBLANK(K36),"",IF(L36, "https://raw.githubusercontent.com/PatrickVibild/TellusAmazonPictures/master/pictures/"&amp;K36&amp;"/1.jpg","https://download.lenovo.com/Images/Parts/"&amp;K36&amp;"/"&amp;K36&amp;"_A.jpg"))</f>
        <v>https://download.lenovo.com/Images/Parts/01ER602/01ER602_A.jpg</v>
      </c>
      <c r="N36" s="60" t="str">
        <f aca="false">IF(ISBLANK(K36),"",IF(L36, "https://raw.githubusercontent.com/PatrickVibild/TellusAmazonPictures/master/pictures/"&amp;K36&amp;"/2.jpg","https://download.lenovo.com/Images/Parts/"&amp;K36&amp;"/"&amp;K36&amp;"_B.jpg"))</f>
        <v>https://download.lenovo.com/Images/Parts/01ER602/01ER602_B.jpg</v>
      </c>
      <c r="O36" s="61" t="str">
        <f aca="false">IF(ISBLANK(K36),"",IF(L36, "https://raw.githubusercontent.com/PatrickVibild/TellusAmazonPictures/master/pictures/"&amp;K36&amp;"/3.jpg","https://download.lenovo.com/Images/Parts/"&amp;K36&amp;"/"&amp;K36&amp;"_details.jpg"))</f>
        <v>https://download.lenovo.com/Images/Parts/01ER602/01ER602_details.jpg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f>
        <v/>
      </c>
      <c r="V36" s="62" t="n">
        <f aca="false">MATCH(G36,options!$D$1:$D$20,0)</f>
        <v>11</v>
      </c>
    </row>
    <row r="37" customFormat="false" ht="12.8" hidden="false" customHeight="false" outlineLevel="0" collapsed="false">
      <c r="A37" s="0" t="s">
        <v>476</v>
      </c>
      <c r="B37" s="68" t="s">
        <v>477</v>
      </c>
      <c r="C37" s="54" t="n">
        <f aca="false">FALSE()</f>
        <v>0</v>
      </c>
      <c r="D37" s="54" t="n">
        <f aca="false">FALSE()</f>
        <v>0</v>
      </c>
      <c r="E37" s="55" t="n">
        <v>5714401470144</v>
      </c>
      <c r="F37" s="55" t="s">
        <v>478</v>
      </c>
      <c r="G37" s="56" t="s">
        <v>426</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7" t="n">
        <f aca="false">TRUE()</f>
        <v>1</v>
      </c>
      <c r="J37" s="58" t="n">
        <f aca="false">TRUE()</f>
        <v>1</v>
      </c>
      <c r="K37" s="55"/>
      <c r="L37" s="59" t="n">
        <f aca="false">FALSE()</f>
        <v>0</v>
      </c>
      <c r="M37" s="60" t="str">
        <f aca="false">IF(ISBLANK(K37),"",IF(L37, "https://raw.githubusercontent.com/PatrickVibild/TellusAmazonPictures/master/pictures/"&amp;K37&amp;"/1.jpg","https://download.lenovo.com/Images/Parts/"&amp;K37&amp;"/"&amp;K37&amp;"_A.jpg"))</f>
        <v/>
      </c>
      <c r="N37" s="60" t="str">
        <f aca="false">IF(ISBLANK(K37),"",IF(L37, "https://raw.githubusercontent.com/PatrickVibild/TellusAmazonPictures/master/pictures/"&amp;K37&amp;"/2.jpg","https://download.lenovo.com/Images/Parts/"&amp;K37&amp;"/"&amp;K37&amp;"_B.jpg"))</f>
        <v/>
      </c>
      <c r="O37" s="61"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f>
        <v/>
      </c>
      <c r="V37" s="62" t="n">
        <f aca="false">MATCH(G37,options!$D$1:$D$20,0)</f>
        <v>12</v>
      </c>
    </row>
    <row r="38" customFormat="false" ht="12.8" hidden="false" customHeight="false" outlineLevel="0" collapsed="false">
      <c r="C38" s="54" t="n">
        <f aca="false">FALSE()</f>
        <v>0</v>
      </c>
      <c r="D38" s="54" t="n">
        <f aca="false">FALSE()</f>
        <v>0</v>
      </c>
      <c r="E38" s="55" t="n">
        <v>5714401470151</v>
      </c>
      <c r="F38" s="55" t="s">
        <v>479</v>
      </c>
      <c r="G38" s="56" t="s">
        <v>429</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7" t="n">
        <f aca="false">TRUE()</f>
        <v>1</v>
      </c>
      <c r="J38" s="58" t="n">
        <f aca="false">TRUE()</f>
        <v>1</v>
      </c>
      <c r="K38" s="55" t="s">
        <v>480</v>
      </c>
      <c r="L38" s="59" t="n">
        <f aca="false">FALSE()</f>
        <v>0</v>
      </c>
      <c r="M38" s="60" t="str">
        <f aca="false">IF(ISBLANK(K38),"",IF(L38, "https://raw.githubusercontent.com/PatrickVibild/TellusAmazonPictures/master/pictures/"&amp;K38&amp;"/1.jpg","https://download.lenovo.com/Images/Parts/"&amp;K38&amp;"/"&amp;K38&amp;"_A.jpg"))</f>
        <v>https://download.lenovo.com/Images/Parts/01ER563/01ER563_A.jpg</v>
      </c>
      <c r="N38" s="60" t="str">
        <f aca="false">IF(ISBLANK(K38),"",IF(L38, "https://raw.githubusercontent.com/PatrickVibild/TellusAmazonPictures/master/pictures/"&amp;K38&amp;"/2.jpg","https://download.lenovo.com/Images/Parts/"&amp;K38&amp;"/"&amp;K38&amp;"_B.jpg"))</f>
        <v>https://download.lenovo.com/Images/Parts/01ER563/01ER563_B.jpg</v>
      </c>
      <c r="O38" s="61" t="str">
        <f aca="false">IF(ISBLANK(K38),"",IF(L38, "https://raw.githubusercontent.com/PatrickVibild/TellusAmazonPictures/master/pictures/"&amp;K38&amp;"/3.jpg","https://download.lenovo.com/Images/Parts/"&amp;K38&amp;"/"&amp;K38&amp;"_details.jpg"))</f>
        <v>https://download.lenovo.com/Images/Parts/01ER563/01ER563_details.jpg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f>
        <v/>
      </c>
      <c r="V38" s="62" t="n">
        <f aca="false">MATCH(G38,options!$D$1:$D$20,0)</f>
        <v>13</v>
      </c>
    </row>
    <row r="39" customFormat="false" ht="12.8" hidden="false" customHeight="false" outlineLevel="0" collapsed="false">
      <c r="C39" s="54" t="n">
        <f aca="false">FALSE()</f>
        <v>0</v>
      </c>
      <c r="D39" s="54" t="n">
        <f aca="false">FALSE()</f>
        <v>0</v>
      </c>
      <c r="E39" s="55" t="n">
        <v>5714401470168</v>
      </c>
      <c r="F39" s="55" t="s">
        <v>481</v>
      </c>
      <c r="G39" s="56" t="s">
        <v>432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7" t="n">
        <f aca="false">TRUE()</f>
        <v>1</v>
      </c>
      <c r="J39" s="58" t="n">
        <f aca="false">TRUE()</f>
        <v>1</v>
      </c>
      <c r="K39" s="55" t="s">
        <v>482</v>
      </c>
      <c r="L39" s="59" t="n">
        <f aca="false">FALSE()</f>
        <v>0</v>
      </c>
      <c r="M39" s="60" t="str">
        <f aca="false">IF(ISBLANK(K39),"",IF(L39, "https://raw.githubusercontent.com/PatrickVibild/TellusAmazonPictures/master/pictures/"&amp;K39&amp;"/1.jpg","https://download.lenovo.com/Images/Parts/"&amp;K39&amp;"/"&amp;K39&amp;"_A.jpg"))</f>
        <v>https://download.lenovo.com/Images/Parts/01ER567/01ER567_A.jpg</v>
      </c>
      <c r="N39" s="60" t="str">
        <f aca="false">IF(ISBLANK(K39),"",IF(L39, "https://raw.githubusercontent.com/PatrickVibild/TellusAmazonPictures/master/pictures/"&amp;K39&amp;"/2.jpg","https://download.lenovo.com/Images/Parts/"&amp;K39&amp;"/"&amp;K39&amp;"_B.jpg"))</f>
        <v>https://download.lenovo.com/Images/Parts/01ER567/01ER567_B.jpg</v>
      </c>
      <c r="O39" s="61" t="str">
        <f aca="false">IF(ISBLANK(K39),"",IF(L39, "https://raw.githubusercontent.com/PatrickVibild/TellusAmazonPictures/master/pictures/"&amp;K39&amp;"/3.jpg","https://download.lenovo.com/Images/Parts/"&amp;K39&amp;"/"&amp;K39&amp;"_details.jpg"))</f>
        <v>https://download.lenovo.com/Images/Parts/01ER567/01ER567_details.jpg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f>
        <v/>
      </c>
      <c r="V39" s="62" t="n">
        <f aca="false">MATCH(G39,options!$D$1:$D$20,0)</f>
        <v>14</v>
      </c>
    </row>
    <row r="40" customFormat="false" ht="12.8" hidden="false" customHeight="false" outlineLevel="0" collapsed="false">
      <c r="C40" s="54" t="n">
        <f aca="false">FALSE()</f>
        <v>0</v>
      </c>
      <c r="D40" s="54" t="n">
        <f aca="false">FALSE()</f>
        <v>0</v>
      </c>
      <c r="E40" s="55" t="n">
        <v>5714401470175</v>
      </c>
      <c r="F40" s="55" t="s">
        <v>483</v>
      </c>
      <c r="G40" s="56" t="s">
        <v>437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7" t="n">
        <f aca="false">TRUE()</f>
        <v>1</v>
      </c>
      <c r="J40" s="58" t="n">
        <f aca="false">TRUE()</f>
        <v>1</v>
      </c>
      <c r="K40" s="55" t="s">
        <v>484</v>
      </c>
      <c r="L40" s="59" t="n">
        <f aca="false">FALSE()</f>
        <v>0</v>
      </c>
      <c r="M40" s="60" t="str">
        <f aca="false">IF(ISBLANK(K40),"",IF(L40, "https://raw.githubusercontent.com/PatrickVibild/TellusAmazonPictures/master/pictures/"&amp;K40&amp;"/1.jpg","https://download.lenovo.com/Images/Parts/"&amp;K40&amp;"/"&amp;K40&amp;"_A.jpg"))</f>
        <v>https://download.lenovo.com/Images/Parts/01ER568/01ER568_A.jpg</v>
      </c>
      <c r="N40" s="60" t="str">
        <f aca="false">IF(ISBLANK(K40),"",IF(L40, "https://raw.githubusercontent.com/PatrickVibild/TellusAmazonPictures/master/pictures/"&amp;K40&amp;"/2.jpg","https://download.lenovo.com/Images/Parts/"&amp;K40&amp;"/"&amp;K40&amp;"_B.jpg"))</f>
        <v>https://download.lenovo.com/Images/Parts/01ER568/01ER568_B.jpg</v>
      </c>
      <c r="O40" s="61" t="str">
        <f aca="false">IF(ISBLANK(K40),"",IF(L40, "https://raw.githubusercontent.com/PatrickVibild/TellusAmazonPictures/master/pictures/"&amp;K40&amp;"/3.jpg","https://download.lenovo.com/Images/Parts/"&amp;K40&amp;"/"&amp;K40&amp;"_details.jpg"))</f>
        <v>https://download.lenovo.com/Images/Parts/01ER568/01ER568_details.jpg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f>
        <v/>
      </c>
      <c r="V40" s="62" t="n">
        <f aca="false">MATCH(G40,options!$D$1:$D$20,0)</f>
        <v>15</v>
      </c>
    </row>
    <row r="41" customFormat="false" ht="23.85" hidden="false" customHeight="false" outlineLevel="0" collapsed="false">
      <c r="C41" s="54" t="n">
        <f aca="false">FALSE()</f>
        <v>0</v>
      </c>
      <c r="D41" s="54" t="n">
        <f aca="false">FALSE()</f>
        <v>0</v>
      </c>
      <c r="E41" s="55" t="n">
        <v>5714401470182</v>
      </c>
      <c r="F41" s="55" t="s">
        <v>485</v>
      </c>
      <c r="G41" s="56" t="s">
        <v>440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7" t="n">
        <f aca="false">TRUE()</f>
        <v>1</v>
      </c>
      <c r="J41" s="58" t="n">
        <f aca="false">TRUE()</f>
        <v>1</v>
      </c>
      <c r="K41" s="55" t="s">
        <v>441</v>
      </c>
      <c r="L41" s="59" t="n">
        <f aca="false">TRUE()</f>
        <v>1</v>
      </c>
      <c r="M41" s="60" t="str">
        <f aca="false">IF(ISBLANK(K41),"",IF(L41, "https://raw.githubusercontent.com/PatrickVibild/TellusAmazonPictures/master/pictures/"&amp;K41&amp;"/1.jpg","https://download.lenovo.com/Images/Parts/"&amp;K41&amp;"/"&amp;K41&amp;"_A.jpg"))</f>
        <v>https://raw.githubusercontent.com/PatrickVibild/TellusAmazonPictures/master/pictures/Lenovo/T470/BL/USI/1.jpg</v>
      </c>
      <c r="N41" s="60" t="str">
        <f aca="false">IF(ISBLANK(K41),"",IF(L41, "https://raw.githubusercontent.com/PatrickVibild/TellusAmazonPictures/master/pictures/"&amp;K41&amp;"/2.jpg","https://download.lenovo.com/Images/Parts/"&amp;K41&amp;"/"&amp;K41&amp;"_B.jpg"))</f>
        <v>https://raw.githubusercontent.com/PatrickVibild/TellusAmazonPictures/master/pictures/Lenovo/T470/BL/USI/2.jpg</v>
      </c>
      <c r="O41" s="61" t="str">
        <f aca="false">IF(ISBLANK(K41),"",IF(L41, "https://raw.githubusercontent.com/PatrickVibild/TellusAmazonPictures/master/pictures/"&amp;K41&amp;"/3.jpg","https://download.lenovo.com/Images/Parts/"&amp;K41&amp;"/"&amp;K41&amp;"_details.jpg"))</f>
        <v>https://raw.githubusercontent.com/PatrickVibild/TellusAmazonPictures/master/pictures/Lenovo/T470/BL/USI/3.jpg</v>
      </c>
      <c r="P41" s="0" t="str">
        <f aca="false">IF(ISBLANK(K41),"",IF(L41, "https://raw.githubusercontent.com/PatrickVibild/TellusAmazonPictures/master/pictures/"&amp;K41&amp;"/4.jpg", ""))</f>
        <v>https://raw.githubusercontent.com/PatrickVibild/TellusAmazonPictures/master/pictures/Lenovo/T470/BL/USI/4.jpg</v>
      </c>
      <c r="Q41" s="0" t="str">
        <f aca="false">IF(ISBLANK(K41),"",IF(L41, "https://raw.githubusercontent.com/PatrickVibild/TellusAmazonPictures/master/pictures/"&amp;K41&amp;"/5.jpg", ""))</f>
        <v>https://raw.githubusercontent.com/PatrickVibild/TellusAmazonPictures/master/pictures/Lenovo/T470/BL/USI/5.jpg</v>
      </c>
      <c r="R41" s="0" t="str">
        <f aca="false">IF(ISBLANK(K41),"",IF(L41, "https://raw.githubusercontent.com/PatrickVibild/TellusAmazonPictures/master/pictures/"&amp;K41&amp;"/6.jpg", ""))</f>
        <v>https://raw.githubusercontent.com/PatrickVibild/TellusAmazonPictures/master/pictures/Lenovo/T470/BL/USI/6.jpg</v>
      </c>
      <c r="S41" s="0" t="str">
        <f aca="false">IF(ISBLANK(K41),"",IF(L41, "https://raw.githubusercontent.com/PatrickVibild/TellusAmazonPictures/master/pictures/"&amp;K41&amp;"/7.jpg", ""))</f>
        <v>https://raw.githubusercontent.com/PatrickVibild/TellusAmazonPictures/master/pictures/Lenovo/T470/BL/USI/7.jpg</v>
      </c>
      <c r="T41" s="0" t="str">
        <f aca="false">IF(ISBLANK(K41),"",IF(L41, "https://raw.githubusercontent.com/PatrickVibild/TellusAmazonPictures/master/pictures/"&amp;K41&amp;"/8.jpg",""))</f>
        <v>https://raw.githubusercontent.com/PatrickVibild/TellusAmazonPictures/master/pictures/Lenovo/T470/BL/USI/8.jpg</v>
      </c>
      <c r="U41" s="0" t="str">
        <f aca="false">IF(ISBLANK(K41),"",IF(L41, "https://raw.githubusercontent.com/PatrickVibild/TellusAmazonPictures/master/pictures/"&amp;K41&amp;"/9.jpg",""))</f>
        <v>https://raw.githubusercontent.com/PatrickVibild/TellusAmazonPictures/master/pictures/Lenovo/T470/BL/USI/9.jpg</v>
      </c>
      <c r="V41" s="62" t="n">
        <f aca="false">MATCH(G41,options!$D$1:$D$20,0)</f>
        <v>16</v>
      </c>
    </row>
    <row r="42" customFormat="false" ht="12.8" hidden="false" customHeight="false" outlineLevel="0" collapsed="false">
      <c r="C42" s="54" t="n">
        <f aca="false">FALSE()</f>
        <v>0</v>
      </c>
      <c r="D42" s="54" t="n">
        <f aca="false">FALSE()</f>
        <v>0</v>
      </c>
      <c r="E42" s="55" t="n">
        <v>5714401470199</v>
      </c>
      <c r="F42" s="55" t="s">
        <v>486</v>
      </c>
      <c r="G42" s="56"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7" t="n">
        <f aca="false">TRUE()</f>
        <v>1</v>
      </c>
      <c r="J42" s="58" t="n">
        <f aca="false">TRUE()</f>
        <v>1</v>
      </c>
      <c r="K42" s="55" t="s">
        <v>487</v>
      </c>
      <c r="L42" s="59" t="n">
        <f aca="false">FALSE()</f>
        <v>0</v>
      </c>
      <c r="M42" s="60" t="str">
        <f aca="false">IF(ISBLANK(K42),"",IF(L42, "https://raw.githubusercontent.com/PatrickVibild/TellusAmazonPictures/master/pictures/"&amp;K42&amp;"/1.jpg","https://download.lenovo.com/Images/Parts/"&amp;K42&amp;"/"&amp;K42&amp;"_A.jpg"))</f>
        <v>https://download.lenovo.com/Images/Parts/01ER605/01ER605_A.jpg</v>
      </c>
      <c r="N42" s="60" t="str">
        <f aca="false">IF(ISBLANK(K42),"",IF(L42, "https://raw.githubusercontent.com/PatrickVibild/TellusAmazonPictures/master/pictures/"&amp;K42&amp;"/2.jpg","https://download.lenovo.com/Images/Parts/"&amp;K42&amp;"/"&amp;K42&amp;"_B.jpg"))</f>
        <v>https://download.lenovo.com/Images/Parts/01ER605/01ER605_B.jpg</v>
      </c>
      <c r="O42" s="61" t="str">
        <f aca="false">IF(ISBLANK(K42),"",IF(L42, "https://raw.githubusercontent.com/PatrickVibild/TellusAmazonPictures/master/pictures/"&amp;K42&amp;"/3.jpg","https://download.lenovo.com/Images/Parts/"&amp;K42&amp;"/"&amp;K42&amp;"_details.jpg"))</f>
        <v>https://download.lenovo.com/Images/Parts/01ER605/01ER605_details.jpg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f>
        <v/>
      </c>
      <c r="V42" s="62" t="n">
        <f aca="false">MATCH(G42,options!$D$1:$D$20,0)</f>
        <v>17</v>
      </c>
    </row>
    <row r="43" customFormat="false" ht="23.85" hidden="false" customHeight="false" outlineLevel="0" collapsed="false">
      <c r="C43" s="54" t="n">
        <f aca="false">TRUE()</f>
        <v>1</v>
      </c>
      <c r="D43" s="54" t="n">
        <f aca="false">FALSE()</f>
        <v>0</v>
      </c>
      <c r="E43" s="55" t="n">
        <v>5714401470205</v>
      </c>
      <c r="F43" s="55" t="s">
        <v>488</v>
      </c>
      <c r="G43" s="56"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7" t="n">
        <f aca="false">TRUE()</f>
        <v>1</v>
      </c>
      <c r="J43" s="58" t="n">
        <f aca="false">TRUE()</f>
        <v>1</v>
      </c>
      <c r="K43" s="55" t="s">
        <v>448</v>
      </c>
      <c r="L43" s="59" t="n">
        <f aca="false">TRUE()</f>
        <v>1</v>
      </c>
      <c r="M43" s="60" t="str">
        <f aca="false">IF(ISBLANK(K43),"",IF(L43, "https://raw.githubusercontent.com/PatrickVibild/TellusAmazonPictures/master/pictures/"&amp;K43&amp;"/1.jpg","https://download.lenovo.com/Images/Parts/"&amp;K43&amp;"/"&amp;K43&amp;"_A.jpg"))</f>
        <v>https://raw.githubusercontent.com/PatrickVibild/TellusAmazonPictures/master/pictures/Lenovo/T470/BL/US/1.jpg</v>
      </c>
      <c r="N43" s="60" t="str">
        <f aca="false">IF(ISBLANK(K43),"",IF(L43, "https://raw.githubusercontent.com/PatrickVibild/TellusAmazonPictures/master/pictures/"&amp;K43&amp;"/2.jpg","https://download.lenovo.com/Images/Parts/"&amp;K43&amp;"/"&amp;K43&amp;"_B.jpg"))</f>
        <v>https://raw.githubusercontent.com/PatrickVibild/TellusAmazonPictures/master/pictures/Lenovo/T470/BL/US/2.jpg</v>
      </c>
      <c r="O43" s="61" t="str">
        <f aca="false">IF(ISBLANK(K43),"",IF(L43, "https://raw.githubusercontent.com/PatrickVibild/TellusAmazonPictures/master/pictures/"&amp;K43&amp;"/3.jpg","https://download.lenovo.com/Images/Parts/"&amp;K43&amp;"/"&amp;K43&amp;"_details.jpg"))</f>
        <v>https://raw.githubusercontent.com/PatrickVibild/TellusAmazonPictures/master/pictures/Lenovo/T470/BL/US/3.jpg</v>
      </c>
      <c r="P43" s="0" t="str">
        <f aca="false">IF(ISBLANK(K43),"",IF(L43, "https://raw.githubusercontent.com/PatrickVibild/TellusAmazonPictures/master/pictures/"&amp;K43&amp;"/4.jpg", ""))</f>
        <v>https://raw.githubusercontent.com/PatrickVibild/TellusAmazonPictures/master/pictures/Lenovo/T470/BL/US/4.jpg</v>
      </c>
      <c r="Q43" s="0" t="str">
        <f aca="false">IF(ISBLANK(K43),"",IF(L43, "https://raw.githubusercontent.com/PatrickVibild/TellusAmazonPictures/master/pictures/"&amp;K43&amp;"/5.jpg", ""))</f>
        <v>https://raw.githubusercontent.com/PatrickVibild/TellusAmazonPictures/master/pictures/Lenovo/T470/BL/US/5.jpg</v>
      </c>
      <c r="R43" s="0" t="str">
        <f aca="false">IF(ISBLANK(K43),"",IF(L43, "https://raw.githubusercontent.com/PatrickVibild/TellusAmazonPictures/master/pictures/"&amp;K43&amp;"/6.jpg", ""))</f>
        <v>https://raw.githubusercontent.com/PatrickVibild/TellusAmazonPictures/master/pictures/Lenovo/T470/BL/US/6.jpg</v>
      </c>
      <c r="S43" s="0" t="str">
        <f aca="false">IF(ISBLANK(K43),"",IF(L43, "https://raw.githubusercontent.com/PatrickVibild/TellusAmazonPictures/master/pictures/"&amp;K43&amp;"/7.jpg", ""))</f>
        <v>https://raw.githubusercontent.com/PatrickVibild/TellusAmazonPictures/master/pictures/Lenovo/T470/BL/US/7.jpg</v>
      </c>
      <c r="T43" s="0" t="str">
        <f aca="false">IF(ISBLANK(K43),"",IF(L43, "https://raw.githubusercontent.com/PatrickVibild/TellusAmazonPictures/master/pictures/"&amp;K43&amp;"/8.jpg",""))</f>
        <v>https://raw.githubusercontent.com/PatrickVibild/TellusAmazonPictures/master/pictures/Lenovo/T470/BL/US/8.jpg</v>
      </c>
      <c r="U43" s="0" t="str">
        <f aca="false">IF(ISBLANK(K43),"",IF(L43, "https://raw.githubusercontent.com/PatrickVibild/TellusAmazonPictures/master/pictures/"&amp;K43&amp;"/9.jpg",""))</f>
        <v>https://raw.githubusercontent.com/PatrickVibild/TellusAmazonPictures/master/pictures/Lenovo/T470/BL/US/9.jpg</v>
      </c>
      <c r="V43" s="62" t="n">
        <f aca="false">MATCH(G43,options!$D$1:$D$20,0)</f>
        <v>18</v>
      </c>
    </row>
    <row r="44" customFormat="false" ht="12.8" hidden="false" customHeight="false" outlineLevel="0" collapsed="false">
      <c r="E44" s="70"/>
      <c r="F44" s="71"/>
      <c r="G44" s="71"/>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1"/>
      <c r="J44" s="71"/>
      <c r="K44" s="60"/>
      <c r="L44" s="72"/>
      <c r="M44" s="60" t="str">
        <f aca="false">IF(ISBLANK(K44),"",IF(L44, "https://raw.githubusercontent.com/PatrickVibild/TellusAmazonPictures/master/pictures/"&amp;K44&amp;"/1.jpg","https://download.lenovo.com/Images/Parts/"&amp;K44&amp;"/"&amp;K44&amp;"_A.jpg"))</f>
        <v/>
      </c>
      <c r="N44" s="60" t="str">
        <f aca="false">IF(ISBLANK(K44),"",IF(L44, "https://raw.githubusercontent.com/PatrickVibild/TellusAmazonPictures/master/pictures/"&amp;K44&amp;"/2.jpg","https://download.lenovo.com/Images/Parts/"&amp;K44&amp;"/"&amp;K44&amp;"_B.jpg"))</f>
        <v/>
      </c>
      <c r="O44" s="61"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f>
        <v/>
      </c>
      <c r="V44" s="62" t="e">
        <f aca="false">MATCH(G44,options!$D$1:$D$20,0)</f>
        <v>#N/A</v>
      </c>
    </row>
    <row r="45" customFormat="false" ht="12.8" hidden="false" customHeight="false" outlineLevel="0" collapsed="false">
      <c r="E45" s="70"/>
      <c r="F45" s="71"/>
      <c r="G45" s="71"/>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1"/>
      <c r="J45" s="71"/>
      <c r="K45" s="60"/>
      <c r="L45" s="72"/>
      <c r="M45" s="60" t="str">
        <f aca="false">IF(ISBLANK(K45),"",IF(L45, "https://raw.githubusercontent.com/PatrickVibild/TellusAmazonPictures/master/pictures/"&amp;K45&amp;"/1.jpg","https://download.lenovo.com/Images/Parts/"&amp;K45&amp;"/"&amp;K45&amp;"_A.jpg"))</f>
        <v/>
      </c>
      <c r="N45" s="60" t="str">
        <f aca="false">IF(ISBLANK(K45),"",IF(L45, "https://raw.githubusercontent.com/PatrickVibild/TellusAmazonPictures/master/pictures/"&amp;K45&amp;"/2.jpg","https://download.lenovo.com/Images/Parts/"&amp;K45&amp;"/"&amp;K45&amp;"_B.jpg"))</f>
        <v/>
      </c>
      <c r="O45" s="61"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f>
        <v/>
      </c>
      <c r="V45" s="62" t="e">
        <f aca="false">MATCH(G45,options!$D$1:$D$20,0)</f>
        <v>#N/A</v>
      </c>
    </row>
    <row r="46" customFormat="false" ht="12.8" hidden="false" customHeight="false" outlineLevel="0" collapsed="false">
      <c r="E46" s="70"/>
      <c r="F46" s="71"/>
      <c r="G46" s="71"/>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1"/>
      <c r="J46" s="71"/>
      <c r="K46" s="60"/>
      <c r="L46" s="72"/>
      <c r="M46" s="60" t="str">
        <f aca="false">IF(ISBLANK(K46),"",IF(L46, "https://raw.githubusercontent.com/PatrickVibild/TellusAmazonPictures/master/pictures/"&amp;K46&amp;"/1.jpg","https://download.lenovo.com/Images/Parts/"&amp;K46&amp;"/"&amp;K46&amp;"_A.jpg"))</f>
        <v/>
      </c>
      <c r="N46" s="60" t="str">
        <f aca="false">IF(ISBLANK(K46),"",IF(L46, "https://raw.githubusercontent.com/PatrickVibild/TellusAmazonPictures/master/pictures/"&amp;K46&amp;"/2.jpg","https://download.lenovo.com/Images/Parts/"&amp;K46&amp;"/"&amp;K46&amp;"_B.jpg"))</f>
        <v/>
      </c>
      <c r="O46" s="61"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f>
        <v/>
      </c>
      <c r="V46" s="62" t="e">
        <f aca="false">MATCH(G46,options!$D$1:$D$20,0)</f>
        <v>#N/A</v>
      </c>
    </row>
    <row r="47" customFormat="false" ht="12.8" hidden="false" customHeight="false" outlineLevel="0" collapsed="false">
      <c r="E47" s="70"/>
      <c r="F47" s="71"/>
      <c r="G47" s="71"/>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1"/>
      <c r="J47" s="71"/>
      <c r="K47" s="60"/>
      <c r="L47" s="72"/>
      <c r="M47" s="60" t="str">
        <f aca="false">IF(ISBLANK(K47),"",IF(L47, "https://raw.githubusercontent.com/PatrickVibild/TellusAmazonPictures/master/pictures/"&amp;K47&amp;"/1.jpg","https://download.lenovo.com/Images/Parts/"&amp;K47&amp;"/"&amp;K47&amp;"_A.jpg"))</f>
        <v/>
      </c>
      <c r="N47" s="60" t="str">
        <f aca="false">IF(ISBLANK(K47),"",IF(L47, "https://raw.githubusercontent.com/PatrickVibild/TellusAmazonPictures/master/pictures/"&amp;K47&amp;"/2.jpg","https://download.lenovo.com/Images/Parts/"&amp;K47&amp;"/"&amp;K47&amp;"_B.jpg"))</f>
        <v/>
      </c>
      <c r="O47" s="61"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f>
        <v/>
      </c>
      <c r="V47" s="62" t="e">
        <f aca="false">MATCH(G47,options!$D$1:$D$20,0)</f>
        <v>#N/A</v>
      </c>
    </row>
    <row r="48" customFormat="false" ht="12.8" hidden="false" customHeight="false" outlineLevel="0" collapsed="false">
      <c r="E48" s="70"/>
      <c r="F48" s="71"/>
      <c r="G48" s="71"/>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1"/>
      <c r="J48" s="71"/>
      <c r="K48" s="60"/>
      <c r="L48" s="72"/>
      <c r="M48" s="60" t="str">
        <f aca="false">IF(ISBLANK(K48),"",IF(L48, "https://raw.githubusercontent.com/PatrickVibild/TellusAmazonPictures/master/pictures/"&amp;K48&amp;"/1.jpg","https://download.lenovo.com/Images/Parts/"&amp;K48&amp;"/"&amp;K48&amp;"_A.jpg"))</f>
        <v/>
      </c>
      <c r="N48" s="60" t="str">
        <f aca="false">IF(ISBLANK(K48),"",IF(L48, "https://raw.githubusercontent.com/PatrickVibild/TellusAmazonPictures/master/pictures/"&amp;K48&amp;"/2.jpg","https://download.lenovo.com/Images/Parts/"&amp;K48&amp;"/"&amp;K48&amp;"_B.jpg"))</f>
        <v/>
      </c>
      <c r="O48" s="61"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f>
        <v/>
      </c>
      <c r="V48" s="62" t="e">
        <f aca="false">MATCH(G48,options!$D$1:$D$20,0)</f>
        <v>#N/A</v>
      </c>
    </row>
    <row r="49" customFormat="false" ht="12.8" hidden="false" customHeight="false" outlineLevel="0" collapsed="false">
      <c r="E49" s="70"/>
      <c r="F49" s="71"/>
      <c r="G49" s="71"/>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1"/>
      <c r="J49" s="71"/>
      <c r="K49" s="60"/>
      <c r="L49" s="72"/>
      <c r="M49" s="60" t="str">
        <f aca="false">IF(ISBLANK(K49),"",IF(L49, "https://raw.githubusercontent.com/PatrickVibild/TellusAmazonPictures/master/pictures/"&amp;K49&amp;"/1.jpg","https://download.lenovo.com/Images/Parts/"&amp;K49&amp;"/"&amp;K49&amp;"_A.jpg"))</f>
        <v/>
      </c>
      <c r="N49" s="60" t="str">
        <f aca="false">IF(ISBLANK(K49),"",IF(L49, "https://raw.githubusercontent.com/PatrickVibild/TellusAmazonPictures/master/pictures/"&amp;K49&amp;"/2.jpg","https://download.lenovo.com/Images/Parts/"&amp;K49&amp;"/"&amp;K49&amp;"_B.jpg"))</f>
        <v/>
      </c>
      <c r="O49" s="61"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f>
        <v/>
      </c>
      <c r="V49" s="62" t="e">
        <f aca="false">MATCH(G49,options!$D$1:$D$20,0)</f>
        <v>#N/A</v>
      </c>
    </row>
    <row r="50" customFormat="false" ht="12.8" hidden="false" customHeight="false" outlineLevel="0" collapsed="false">
      <c r="E50" s="70"/>
      <c r="F50" s="71"/>
      <c r="G50" s="71"/>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1"/>
      <c r="J50" s="71"/>
      <c r="K50" s="60"/>
      <c r="L50" s="72"/>
      <c r="M50" s="60" t="str">
        <f aca="false">IF(ISBLANK(K50),"",IF(L50, "https://raw.githubusercontent.com/PatrickVibild/TellusAmazonPictures/master/pictures/"&amp;K50&amp;"/1.jpg","https://download.lenovo.com/Images/Parts/"&amp;K50&amp;"/"&amp;K50&amp;"_A.jpg"))</f>
        <v/>
      </c>
      <c r="N50" s="60" t="str">
        <f aca="false">IF(ISBLANK(K50),"",IF(L50, "https://raw.githubusercontent.com/PatrickVibild/TellusAmazonPictures/master/pictures/"&amp;K50&amp;"/2.jpg","https://download.lenovo.com/Images/Parts/"&amp;K50&amp;"/"&amp;K50&amp;"_B.jpg"))</f>
        <v/>
      </c>
      <c r="O50" s="61"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f>
        <v/>
      </c>
      <c r="V50" s="62" t="e">
        <f aca="false">MATCH(G50,options!$D$1:$D$20,0)</f>
        <v>#N/A</v>
      </c>
    </row>
    <row r="51" customFormat="false" ht="12.8" hidden="false" customHeight="false" outlineLevel="0" collapsed="false">
      <c r="E51" s="70"/>
      <c r="F51" s="71"/>
      <c r="G51" s="71"/>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1"/>
      <c r="J51" s="71"/>
      <c r="K51" s="60"/>
      <c r="L51" s="72"/>
      <c r="M51" s="60" t="str">
        <f aca="false">IF(ISBLANK(K51),"",IF(L51, "https://raw.githubusercontent.com/PatrickVibild/TellusAmazonPictures/master/pictures/"&amp;K51&amp;"/1.jpg","https://download.lenovo.com/Images/Parts/"&amp;K51&amp;"/"&amp;K51&amp;"_A.jpg"))</f>
        <v/>
      </c>
      <c r="N51" s="60" t="str">
        <f aca="false">IF(ISBLANK(K51),"",IF(L51, "https://raw.githubusercontent.com/PatrickVibild/TellusAmazonPictures/master/pictures/"&amp;K51&amp;"/2.jpg","https://download.lenovo.com/Images/Parts/"&amp;K51&amp;"/"&amp;K51&amp;"_B.jpg"))</f>
        <v/>
      </c>
      <c r="O51" s="61"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f>
        <v/>
      </c>
      <c r="V51" s="62" t="e">
        <f aca="false">MATCH(G51,options!$D$1:$D$20,0)</f>
        <v>#N/A</v>
      </c>
    </row>
    <row r="52" customFormat="false" ht="12.8" hidden="false" customHeight="false" outlineLevel="0" collapsed="false">
      <c r="E52" s="70"/>
      <c r="F52" s="71"/>
      <c r="G52" s="71"/>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1"/>
      <c r="J52" s="71"/>
      <c r="K52" s="60"/>
      <c r="L52" s="72"/>
      <c r="M52" s="60" t="str">
        <f aca="false">IF(ISBLANK(K52),"",IF(L52, "https://raw.githubusercontent.com/PatrickVibild/TellusAmazonPictures/master/pictures/"&amp;K52&amp;"/1.jpg","https://download.lenovo.com/Images/Parts/"&amp;K52&amp;"/"&amp;K52&amp;"_A.jpg"))</f>
        <v/>
      </c>
      <c r="N52" s="60" t="str">
        <f aca="false">IF(ISBLANK(K52),"",IF(L52, "https://raw.githubusercontent.com/PatrickVibild/TellusAmazonPictures/master/pictures/"&amp;K52&amp;"/2.jpg","https://download.lenovo.com/Images/Parts/"&amp;K52&amp;"/"&amp;K52&amp;"_B.jpg"))</f>
        <v/>
      </c>
      <c r="O52" s="61"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f>
        <v/>
      </c>
      <c r="V52" s="62" t="e">
        <f aca="false">MATCH(G52,options!$D$1:$D$20,0)</f>
        <v>#N/A</v>
      </c>
    </row>
    <row r="53" customFormat="false" ht="12.8" hidden="false" customHeight="false" outlineLevel="0" collapsed="false">
      <c r="E53" s="70"/>
      <c r="F53" s="71"/>
      <c r="G53" s="71"/>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1"/>
      <c r="J53" s="71"/>
      <c r="K53" s="60"/>
      <c r="L53" s="72"/>
      <c r="M53" s="60" t="str">
        <f aca="false">IF(ISBLANK(K53),"",IF(L53, "https://raw.githubusercontent.com/PatrickVibild/TellusAmazonPictures/master/pictures/"&amp;K53&amp;"/1.jpg","https://download.lenovo.com/Images/Parts/"&amp;K53&amp;"/"&amp;K53&amp;"_A.jpg"))</f>
        <v/>
      </c>
      <c r="N53" s="60" t="str">
        <f aca="false">IF(ISBLANK(K53),"",IF(L53, "https://raw.githubusercontent.com/PatrickVibild/TellusAmazonPictures/master/pictures/"&amp;K53&amp;"/2.jpg","https://download.lenovo.com/Images/Parts/"&amp;K53&amp;"/"&amp;K53&amp;"_B.jpg"))</f>
        <v/>
      </c>
      <c r="O53" s="61"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f>
        <v/>
      </c>
      <c r="V53" s="62" t="e">
        <f aca="false">MATCH(G53,options!$D$1:$D$20,0)</f>
        <v>#N/A</v>
      </c>
    </row>
    <row r="54" customFormat="false" ht="12.8" hidden="false" customHeight="false" outlineLevel="0" collapsed="false">
      <c r="E54" s="70"/>
      <c r="F54" s="71"/>
      <c r="G54" s="71"/>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1"/>
      <c r="J54" s="71"/>
      <c r="K54" s="60"/>
      <c r="L54" s="72"/>
      <c r="M54" s="60" t="str">
        <f aca="false">IF(ISBLANK(K54),"",IF(L54, "https://raw.githubusercontent.com/PatrickVibild/TellusAmazonPictures/master/pictures/"&amp;K54&amp;"/1.jpg","https://download.lenovo.com/Images/Parts/"&amp;K54&amp;"/"&amp;K54&amp;"_A.jpg"))</f>
        <v/>
      </c>
      <c r="N54" s="60" t="str">
        <f aca="false">IF(ISBLANK(K54),"",IF(L54, "https://raw.githubusercontent.com/PatrickVibild/TellusAmazonPictures/master/pictures/"&amp;K54&amp;"/2.jpg","https://download.lenovo.com/Images/Parts/"&amp;K54&amp;"/"&amp;K54&amp;"_B.jpg"))</f>
        <v/>
      </c>
      <c r="O54" s="61"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f>
        <v/>
      </c>
      <c r="V54" s="62" t="e">
        <f aca="false">MATCH(G54,options!$D$1:$D$20,0)</f>
        <v>#N/A</v>
      </c>
    </row>
    <row r="55" customFormat="false" ht="12.8" hidden="false" customHeight="false" outlineLevel="0" collapsed="false">
      <c r="E55" s="70"/>
      <c r="F55" s="71"/>
      <c r="G55" s="71"/>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1"/>
      <c r="J55" s="71"/>
      <c r="K55" s="60"/>
      <c r="L55" s="72"/>
      <c r="M55" s="60" t="str">
        <f aca="false">IF(ISBLANK(K55),"",IF(L55, "https://raw.githubusercontent.com/PatrickVibild/TellusAmazonPictures/master/pictures/"&amp;K55&amp;"/1.jpg","https://download.lenovo.com/Images/Parts/"&amp;K55&amp;"/"&amp;K55&amp;"_A.jpg"))</f>
        <v/>
      </c>
      <c r="N55" s="60" t="str">
        <f aca="false">IF(ISBLANK(K55),"",IF(L55, "https://raw.githubusercontent.com/PatrickVibild/TellusAmazonPictures/master/pictures/"&amp;K55&amp;"/2.jpg","https://download.lenovo.com/Images/Parts/"&amp;K55&amp;"/"&amp;K55&amp;"_B.jpg"))</f>
        <v/>
      </c>
      <c r="O55" s="61"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f>
        <v/>
      </c>
      <c r="V55" s="62" t="e">
        <f aca="false">MATCH(G55,options!$D$1:$D$20,0)</f>
        <v>#N/A</v>
      </c>
    </row>
    <row r="56" customFormat="false" ht="12.8" hidden="false" customHeight="false" outlineLevel="0" collapsed="false">
      <c r="E56" s="70"/>
      <c r="F56" s="71"/>
      <c r="G56" s="71"/>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1"/>
      <c r="J56" s="71"/>
      <c r="K56" s="60"/>
      <c r="L56" s="72"/>
      <c r="M56" s="60" t="str">
        <f aca="false">IF(ISBLANK(K56),"",IF(L56, "https://raw.githubusercontent.com/PatrickVibild/TellusAmazonPictures/master/pictures/"&amp;K56&amp;"/1.jpg","https://download.lenovo.com/Images/Parts/"&amp;K56&amp;"/"&amp;K56&amp;"_A.jpg"))</f>
        <v/>
      </c>
      <c r="N56" s="60" t="str">
        <f aca="false">IF(ISBLANK(K56),"",IF(L56, "https://raw.githubusercontent.com/PatrickVibild/TellusAmazonPictures/master/pictures/"&amp;K56&amp;"/2.jpg","https://download.lenovo.com/Images/Parts/"&amp;K56&amp;"/"&amp;K56&amp;"_B.jpg"))</f>
        <v/>
      </c>
      <c r="O56" s="61"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f>
        <v/>
      </c>
      <c r="V56" s="62" t="e">
        <f aca="false">MATCH(G56,options!$D$1:$D$20,0)</f>
        <v>#N/A</v>
      </c>
    </row>
    <row r="57" customFormat="false" ht="12.8" hidden="false" customHeight="false" outlineLevel="0" collapsed="false">
      <c r="E57" s="70"/>
      <c r="F57" s="71"/>
      <c r="G57" s="71"/>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1"/>
      <c r="J57" s="71"/>
      <c r="K57" s="60"/>
      <c r="L57" s="72"/>
      <c r="M57" s="60" t="str">
        <f aca="false">IF(ISBLANK(K57),"",IF(L57, "https://raw.githubusercontent.com/PatrickVibild/TellusAmazonPictures/master/pictures/"&amp;K57&amp;"/1.jpg","https://download.lenovo.com/Images/Parts/"&amp;K57&amp;"/"&amp;K57&amp;"_A.jpg"))</f>
        <v/>
      </c>
      <c r="N57" s="60" t="str">
        <f aca="false">IF(ISBLANK(K57),"",IF(L57, "https://raw.githubusercontent.com/PatrickVibild/TellusAmazonPictures/master/pictures/"&amp;K57&amp;"/2.jpg","https://download.lenovo.com/Images/Parts/"&amp;K57&amp;"/"&amp;K57&amp;"_B.jpg"))</f>
        <v/>
      </c>
      <c r="O57" s="61"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f>
        <v/>
      </c>
      <c r="V57" s="62" t="e">
        <f aca="false">MATCH(G57,options!$D$1:$D$20,0)</f>
        <v>#N/A</v>
      </c>
    </row>
    <row r="58" customFormat="false" ht="12.8" hidden="false" customHeight="false" outlineLevel="0" collapsed="false">
      <c r="E58" s="70"/>
      <c r="F58" s="71"/>
      <c r="G58" s="71"/>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1"/>
      <c r="J58" s="71"/>
      <c r="K58" s="60"/>
      <c r="L58" s="72"/>
      <c r="M58" s="60" t="str">
        <f aca="false">IF(ISBLANK(K58),"",IF(L58, "https://raw.githubusercontent.com/PatrickVibild/TellusAmazonPictures/master/pictures/"&amp;K58&amp;"/1.jpg","https://download.lenovo.com/Images/Parts/"&amp;K58&amp;"/"&amp;K58&amp;"_A.jpg"))</f>
        <v/>
      </c>
      <c r="N58" s="60" t="str">
        <f aca="false">IF(ISBLANK(K58),"",IF(L58, "https://raw.githubusercontent.com/PatrickVibild/TellusAmazonPictures/master/pictures/"&amp;K58&amp;"/2.jpg","https://download.lenovo.com/Images/Parts/"&amp;K58&amp;"/"&amp;K58&amp;"_B.jpg"))</f>
        <v/>
      </c>
      <c r="O58" s="61"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f>
        <v/>
      </c>
      <c r="V58" s="62" t="e">
        <f aca="false">MATCH(G58,options!$D$1:$D$20,0)</f>
        <v>#N/A</v>
      </c>
    </row>
    <row r="59" customFormat="false" ht="12.8" hidden="false" customHeight="false" outlineLevel="0" collapsed="false">
      <c r="E59" s="70"/>
      <c r="F59" s="71"/>
      <c r="G59" s="71"/>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1"/>
      <c r="J59" s="71"/>
      <c r="K59" s="60"/>
      <c r="L59" s="72"/>
      <c r="M59" s="60" t="str">
        <f aca="false">IF(ISBLANK(K59),"",IF(L59, "https://raw.githubusercontent.com/PatrickVibild/TellusAmazonPictures/master/pictures/"&amp;K59&amp;"/1.jpg","https://download.lenovo.com/Images/Parts/"&amp;K59&amp;"/"&amp;K59&amp;"_A.jpg"))</f>
        <v/>
      </c>
      <c r="N59" s="60" t="str">
        <f aca="false">IF(ISBLANK(K59),"",IF(L59, "https://raw.githubusercontent.com/PatrickVibild/TellusAmazonPictures/master/pictures/"&amp;K59&amp;"/2.jpg","https://download.lenovo.com/Images/Parts/"&amp;K59&amp;"/"&amp;K59&amp;"_B.jpg"))</f>
        <v/>
      </c>
      <c r="O59" s="61"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f>
        <v/>
      </c>
      <c r="V59" s="62" t="e">
        <f aca="false">MATCH(G59,options!$D$1:$D$20,0)</f>
        <v>#N/A</v>
      </c>
    </row>
    <row r="60" customFormat="false" ht="12.8" hidden="false" customHeight="false" outlineLevel="0" collapsed="false">
      <c r="E60" s="70"/>
      <c r="F60" s="71"/>
      <c r="G60" s="71"/>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1"/>
      <c r="J60" s="71"/>
      <c r="K60" s="60"/>
      <c r="L60" s="72"/>
      <c r="M60" s="60" t="str">
        <f aca="false">IF(ISBLANK(K60),"",IF(L60, "https://raw.githubusercontent.com/PatrickVibild/TellusAmazonPictures/master/pictures/"&amp;K60&amp;"/1.jpg","https://download.lenovo.com/Images/Parts/"&amp;K60&amp;"/"&amp;K60&amp;"_A.jpg"))</f>
        <v/>
      </c>
      <c r="N60" s="60" t="str">
        <f aca="false">IF(ISBLANK(K60),"",IF(L60, "https://raw.githubusercontent.com/PatrickVibild/TellusAmazonPictures/master/pictures/"&amp;K60&amp;"/2.jpg","https://download.lenovo.com/Images/Parts/"&amp;K60&amp;"/"&amp;K60&amp;"_B.jpg"))</f>
        <v/>
      </c>
      <c r="O60" s="61"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f>
        <v/>
      </c>
      <c r="V60" s="62" t="e">
        <f aca="false">MATCH(G60,options!$D$1:$D$20,0)</f>
        <v>#N/A</v>
      </c>
    </row>
    <row r="61" customFormat="false" ht="12.8" hidden="false" customHeight="false" outlineLevel="0" collapsed="false">
      <c r="E61" s="70"/>
      <c r="F61" s="71"/>
      <c r="G61" s="71"/>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1"/>
      <c r="J61" s="71"/>
      <c r="K61" s="60"/>
      <c r="L61" s="72"/>
      <c r="M61" s="60" t="str">
        <f aca="false">IF(ISBLANK(K61),"",IF(L61, "https://raw.githubusercontent.com/PatrickVibild/TellusAmazonPictures/master/pictures/"&amp;K61&amp;"/1.jpg","https://download.lenovo.com/Images/Parts/"&amp;K61&amp;"/"&amp;K61&amp;"_A.jpg"))</f>
        <v/>
      </c>
      <c r="N61" s="60" t="str">
        <f aca="false">IF(ISBLANK(K61),"",IF(L61, "https://raw.githubusercontent.com/PatrickVibild/TellusAmazonPictures/master/pictures/"&amp;K61&amp;"/2.jpg","https://download.lenovo.com/Images/Parts/"&amp;K61&amp;"/"&amp;K61&amp;"_B.jpg"))</f>
        <v/>
      </c>
      <c r="O61" s="61"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f>
        <v/>
      </c>
      <c r="V61" s="62" t="e">
        <f aca="false">MATCH(G61,options!$D$1:$D$20,0)</f>
        <v>#N/A</v>
      </c>
    </row>
    <row r="62" customFormat="false" ht="12.8" hidden="false" customHeight="false" outlineLevel="0" collapsed="false">
      <c r="E62" s="70"/>
      <c r="F62" s="71"/>
      <c r="G62" s="71"/>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1"/>
      <c r="J62" s="71"/>
      <c r="K62" s="60"/>
      <c r="L62" s="72"/>
      <c r="M62" s="60" t="str">
        <f aca="false">IF(ISBLANK(K62),"",IF(L62, "https://raw.githubusercontent.com/PatrickVibild/TellusAmazonPictures/master/pictures/"&amp;K62&amp;"/1.jpg","https://download.lenovo.com/Images/Parts/"&amp;K62&amp;"/"&amp;K62&amp;"_A.jpg"))</f>
        <v/>
      </c>
      <c r="N62" s="60" t="str">
        <f aca="false">IF(ISBLANK(K62),"",IF(L62, "https://raw.githubusercontent.com/PatrickVibild/TellusAmazonPictures/master/pictures/"&amp;K62&amp;"/2.jpg","https://download.lenovo.com/Images/Parts/"&amp;K62&amp;"/"&amp;K62&amp;"_B.jpg"))</f>
        <v/>
      </c>
      <c r="O62" s="61"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f>
        <v/>
      </c>
      <c r="V62" s="62" t="e">
        <f aca="false">MATCH(G62,options!$D$1:$D$20,0)</f>
        <v>#N/A</v>
      </c>
    </row>
    <row r="63" customFormat="false" ht="12.8" hidden="false" customHeight="false" outlineLevel="0" collapsed="false">
      <c r="E63" s="70"/>
      <c r="F63" s="71"/>
      <c r="G63" s="71"/>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1"/>
      <c r="J63" s="71"/>
      <c r="K63" s="60"/>
      <c r="L63" s="72"/>
      <c r="M63" s="60" t="str">
        <f aca="false">IF(ISBLANK(K63),"",IF(L63, "https://raw.githubusercontent.com/PatrickVibild/TellusAmazonPictures/master/pictures/"&amp;K63&amp;"/1.jpg","https://download.lenovo.com/Images/Parts/"&amp;K63&amp;"/"&amp;K63&amp;"_A.jpg"))</f>
        <v/>
      </c>
      <c r="N63" s="60" t="str">
        <f aca="false">IF(ISBLANK(K63),"",IF(L63, "https://raw.githubusercontent.com/PatrickVibild/TellusAmazonPictures/master/pictures/"&amp;K63&amp;"/2.jpg","https://download.lenovo.com/Images/Parts/"&amp;K63&amp;"/"&amp;K63&amp;"_B.jpg"))</f>
        <v/>
      </c>
      <c r="O63" s="61"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f>
        <v/>
      </c>
      <c r="V63" s="62" t="e">
        <f aca="false">MATCH(G63,options!$D$1:$D$20,0)</f>
        <v>#N/A</v>
      </c>
    </row>
    <row r="64" customFormat="false" ht="12.8" hidden="false" customHeight="false" outlineLevel="0" collapsed="false">
      <c r="E64" s="70"/>
      <c r="F64" s="71"/>
      <c r="G64" s="71"/>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1"/>
      <c r="J64" s="71"/>
      <c r="K64" s="60"/>
      <c r="L64" s="72"/>
      <c r="M64" s="60" t="str">
        <f aca="false">IF(ISBLANK(K64),"",IF(L64, "https://raw.githubusercontent.com/PatrickVibild/TellusAmazonPictures/master/pictures/"&amp;K64&amp;"/1.jpg","https://download.lenovo.com/Images/Parts/"&amp;K64&amp;"/"&amp;K64&amp;"_A.jpg"))</f>
        <v/>
      </c>
      <c r="N64" s="60" t="str">
        <f aca="false">IF(ISBLANK(K64),"",IF(L64, "https://raw.githubusercontent.com/PatrickVibild/TellusAmazonPictures/master/pictures/"&amp;K64&amp;"/2.jpg","https://download.lenovo.com/Images/Parts/"&amp;K64&amp;"/"&amp;K64&amp;"_B.jpg"))</f>
        <v/>
      </c>
      <c r="O64" s="61"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2" t="e">
        <f aca="false">MATCH(G64,options!$D$1:$D$20,0)</f>
        <v>#N/A</v>
      </c>
    </row>
    <row r="65" customFormat="false" ht="12.8" hidden="false" customHeight="false" outlineLevel="0" collapsed="false">
      <c r="E65" s="70"/>
      <c r="F65" s="71"/>
      <c r="G65" s="71"/>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1"/>
      <c r="J65" s="71"/>
      <c r="K65" s="60"/>
      <c r="L65" s="72"/>
      <c r="M65" s="60" t="str">
        <f aca="false">IF(ISBLANK(K65),"",IF(L65, "https://raw.githubusercontent.com/PatrickVibild/TellusAmazonPictures/master/pictures/"&amp;K65&amp;"/1.jpg","https://download.lenovo.com/Images/Parts/"&amp;K65&amp;"/"&amp;K65&amp;"_A.jpg"))</f>
        <v/>
      </c>
      <c r="N65" s="60" t="str">
        <f aca="false">IF(ISBLANK(K65),"",IF(L65, "https://raw.githubusercontent.com/PatrickVibild/TellusAmazonPictures/master/pictures/"&amp;K65&amp;"/2.jpg","https://download.lenovo.com/Images/Parts/"&amp;K65&amp;"/"&amp;K65&amp;"_B.jpg"))</f>
        <v/>
      </c>
      <c r="O65" s="61"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2" t="e">
        <f aca="false">MATCH(G65,options!$D$1:$D$20,0)</f>
        <v>#N/A</v>
      </c>
    </row>
    <row r="66" customFormat="false" ht="12.8" hidden="false" customHeight="false" outlineLevel="0" collapsed="false">
      <c r="E66" s="70"/>
      <c r="F66" s="71"/>
      <c r="G66" s="71"/>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1"/>
      <c r="J66" s="71"/>
      <c r="K66" s="60"/>
      <c r="L66" s="72"/>
      <c r="M66" s="60" t="str">
        <f aca="false">IF(ISBLANK(K66),"",IF(L66, "https://raw.githubusercontent.com/PatrickVibild/TellusAmazonPictures/master/pictures/"&amp;K66&amp;"/1.jpg","https://download.lenovo.com/Images/Parts/"&amp;K66&amp;"/"&amp;K66&amp;"_A.jpg"))</f>
        <v/>
      </c>
      <c r="N66" s="60" t="str">
        <f aca="false">IF(ISBLANK(K66),"",IF(L66, "https://raw.githubusercontent.com/PatrickVibild/TellusAmazonPictures/master/pictures/"&amp;K66&amp;"/2.jpg","https://download.lenovo.com/Images/Parts/"&amp;K66&amp;"/"&amp;K66&amp;"_B.jpg"))</f>
        <v/>
      </c>
      <c r="O66" s="61"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2" t="e">
        <f aca="false">MATCH(G66,options!$D$1:$D$20,0)</f>
        <v>#N/A</v>
      </c>
    </row>
    <row r="67" customFormat="false" ht="12.8" hidden="false" customHeight="false" outlineLevel="0" collapsed="false">
      <c r="E67" s="70"/>
      <c r="F67" s="71"/>
      <c r="G67" s="71"/>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1"/>
      <c r="J67" s="71"/>
      <c r="K67" s="60"/>
      <c r="L67" s="72"/>
      <c r="M67" s="60" t="str">
        <f aca="false">IF(ISBLANK(K67),"",IF(L67, "https://raw.githubusercontent.com/PatrickVibild/TellusAmazonPictures/master/pictures/"&amp;K67&amp;"/1.jpg","https://download.lenovo.com/Images/Parts/"&amp;K67&amp;"/"&amp;K67&amp;"_A.jpg"))</f>
        <v/>
      </c>
      <c r="N67" s="60" t="str">
        <f aca="false">IF(ISBLANK(K67),"",IF(L67, "https://raw.githubusercontent.com/PatrickVibild/TellusAmazonPictures/master/pictures/"&amp;K67&amp;"/2.jpg","https://download.lenovo.com/Images/Parts/"&amp;K67&amp;"/"&amp;K67&amp;"_B.jpg"))</f>
        <v/>
      </c>
      <c r="O67" s="61"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2" t="e">
        <f aca="false">MATCH(G67,options!$D$1:$D$20,0)</f>
        <v>#N/A</v>
      </c>
    </row>
    <row r="68" customFormat="false" ht="12.8" hidden="false" customHeight="false" outlineLevel="0" collapsed="false">
      <c r="E68" s="70"/>
      <c r="F68" s="71"/>
      <c r="G68" s="71"/>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1"/>
      <c r="J68" s="71"/>
      <c r="K68" s="60"/>
      <c r="L68" s="72"/>
      <c r="M68" s="60" t="str">
        <f aca="false">IF(ISBLANK(K68),"",IF(L68, "https://raw.githubusercontent.com/PatrickVibild/TellusAmazonPictures/master/pictures/"&amp;K68&amp;"/1.jpg","https://download.lenovo.com/Images/Parts/"&amp;K68&amp;"/"&amp;K68&amp;"_A.jpg"))</f>
        <v/>
      </c>
      <c r="N68" s="60" t="str">
        <f aca="false">IF(ISBLANK(K68),"",IF(L68, "https://raw.githubusercontent.com/PatrickVibild/TellusAmazonPictures/master/pictures/"&amp;K68&amp;"/2.jpg","https://download.lenovo.com/Images/Parts/"&amp;K68&amp;"/"&amp;K68&amp;"_B.jpg"))</f>
        <v/>
      </c>
      <c r="O68" s="61"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2" t="e">
        <f aca="false">MATCH(G68,options!$D$1:$D$20,0)</f>
        <v>#N/A</v>
      </c>
    </row>
    <row r="69" customFormat="false" ht="12.8" hidden="false" customHeight="false" outlineLevel="0" collapsed="false">
      <c r="E69" s="70"/>
      <c r="F69" s="71"/>
      <c r="G69" s="71"/>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1"/>
      <c r="J69" s="71"/>
      <c r="K69" s="60"/>
      <c r="L69" s="72"/>
      <c r="M69" s="60" t="str">
        <f aca="false">IF(ISBLANK(K69),"",IF(L69, "https://raw.githubusercontent.com/PatrickVibild/TellusAmazonPictures/master/pictures/"&amp;K69&amp;"/1.jpg","https://download.lenovo.com/Images/Parts/"&amp;K69&amp;"/"&amp;K69&amp;"_A.jpg"))</f>
        <v/>
      </c>
      <c r="N69" s="60" t="str">
        <f aca="false">IF(ISBLANK(K69),"",IF(L69, "https://raw.githubusercontent.com/PatrickVibild/TellusAmazonPictures/master/pictures/"&amp;K69&amp;"/2.jpg","https://download.lenovo.com/Images/Parts/"&amp;K69&amp;"/"&amp;K69&amp;"_B.jpg"))</f>
        <v/>
      </c>
      <c r="O69" s="61"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2" t="e">
        <f aca="false">MATCH(G69,options!$D$1:$D$20,0)</f>
        <v>#N/A</v>
      </c>
    </row>
    <row r="70" customFormat="false" ht="12.8" hidden="false" customHeight="false" outlineLevel="0" collapsed="false">
      <c r="E70" s="70"/>
      <c r="F70" s="71"/>
      <c r="G70" s="71"/>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1"/>
      <c r="J70" s="71"/>
      <c r="K70" s="60"/>
      <c r="L70" s="72"/>
      <c r="M70" s="60" t="str">
        <f aca="false">IF(ISBLANK(K70),"",IF(L70, "https://raw.githubusercontent.com/PatrickVibild/TellusAmazonPictures/master/pictures/"&amp;K70&amp;"/1.jpg","https://download.lenovo.com/Images/Parts/"&amp;K70&amp;"/"&amp;K70&amp;"_A.jpg"))</f>
        <v/>
      </c>
      <c r="N70" s="60" t="str">
        <f aca="false">IF(ISBLANK(K70),"",IF(L70, "https://raw.githubusercontent.com/PatrickVibild/TellusAmazonPictures/master/pictures/"&amp;K70&amp;"/2.jpg","https://download.lenovo.com/Images/Parts/"&amp;K70&amp;"/"&amp;K70&amp;"_B.jpg"))</f>
        <v/>
      </c>
      <c r="O70" s="61"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2" t="e">
        <f aca="false">MATCH(G70,options!$D$1:$D$20,0)</f>
        <v>#N/A</v>
      </c>
    </row>
    <row r="71" customFormat="false" ht="12.8" hidden="false" customHeight="false" outlineLevel="0" collapsed="false">
      <c r="E71" s="70"/>
      <c r="F71" s="71"/>
      <c r="G71" s="71"/>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1"/>
      <c r="J71" s="71"/>
      <c r="K71" s="60"/>
      <c r="L71" s="72"/>
      <c r="M71" s="60" t="str">
        <f aca="false">IF(ISBLANK(K71),"",IF(L71, "https://raw.githubusercontent.com/PatrickVibild/TellusAmazonPictures/master/pictures/"&amp;K71&amp;"/1.jpg","https://download.lenovo.com/Images/Parts/"&amp;K71&amp;"/"&amp;K71&amp;"_A.jpg"))</f>
        <v/>
      </c>
      <c r="N71" s="60" t="str">
        <f aca="false">IF(ISBLANK(K71),"",IF(L71, "https://raw.githubusercontent.com/PatrickVibild/TellusAmazonPictures/master/pictures/"&amp;K71&amp;"/2.jpg","https://download.lenovo.com/Images/Parts/"&amp;K71&amp;"/"&amp;K71&amp;"_B.jpg"))</f>
        <v/>
      </c>
      <c r="O71" s="61"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2" t="e">
        <f aca="false">MATCH(G71,options!$D$1:$D$20,0)</f>
        <v>#N/A</v>
      </c>
    </row>
    <row r="72" customFormat="false" ht="12.8" hidden="false" customHeight="false" outlineLevel="0" collapsed="false">
      <c r="E72" s="70"/>
      <c r="F72" s="71"/>
      <c r="G72" s="71"/>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1"/>
      <c r="J72" s="71"/>
      <c r="K72" s="60"/>
      <c r="L72" s="72"/>
      <c r="M72" s="60" t="str">
        <f aca="false">IF(ISBLANK(K72),"",IF(L72, "https://raw.githubusercontent.com/PatrickVibild/TellusAmazonPictures/master/pictures/"&amp;K72&amp;"/1.jpg","https://download.lenovo.com/Images/Parts/"&amp;K72&amp;"/"&amp;K72&amp;"_A.jpg"))</f>
        <v/>
      </c>
      <c r="N72" s="60" t="str">
        <f aca="false">IF(ISBLANK(K72),"",IF(L72, "https://raw.githubusercontent.com/PatrickVibild/TellusAmazonPictures/master/pictures/"&amp;K72&amp;"/2.jpg","https://download.lenovo.com/Images/Parts/"&amp;K72&amp;"/"&amp;K72&amp;"_B.jpg"))</f>
        <v/>
      </c>
      <c r="O72" s="61"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2" t="e">
        <f aca="false">MATCH(G72,options!$D$1:$D$20,0)</f>
        <v>#N/A</v>
      </c>
    </row>
    <row r="73" customFormat="false" ht="12.8" hidden="false" customHeight="false" outlineLevel="0" collapsed="false">
      <c r="E73" s="70"/>
      <c r="F73" s="71"/>
      <c r="G73" s="71"/>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1"/>
      <c r="J73" s="71"/>
      <c r="K73" s="60"/>
      <c r="L73" s="72"/>
      <c r="M73" s="60" t="str">
        <f aca="false">IF(ISBLANK(K73),"",IF(L73, "https://raw.githubusercontent.com/PatrickVibild/TellusAmazonPictures/master/pictures/"&amp;K73&amp;"/1.jpg","https://download.lenovo.com/Images/Parts/"&amp;K73&amp;"/"&amp;K73&amp;"_A.jpg"))</f>
        <v/>
      </c>
      <c r="N73" s="60" t="str">
        <f aca="false">IF(ISBLANK(K73),"",IF(L73, "https://raw.githubusercontent.com/PatrickVibild/TellusAmazonPictures/master/pictures/"&amp;K73&amp;"/2.jpg","https://download.lenovo.com/Images/Parts/"&amp;K73&amp;"/"&amp;K73&amp;"_B.jpg"))</f>
        <v/>
      </c>
      <c r="O73" s="61"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2" t="e">
        <f aca="false">MATCH(G73,options!$D$1:$D$20,0)</f>
        <v>#N/A</v>
      </c>
    </row>
    <row r="74" customFormat="false" ht="12.8" hidden="false" customHeight="false" outlineLevel="0" collapsed="false">
      <c r="E74" s="70"/>
      <c r="F74" s="71"/>
      <c r="G74" s="71"/>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1"/>
      <c r="J74" s="71"/>
      <c r="K74" s="60"/>
      <c r="L74" s="72"/>
      <c r="M74" s="60" t="str">
        <f aca="false">IF(ISBLANK(K74),"",IF(L74, "https://raw.githubusercontent.com/PatrickVibild/TellusAmazonPictures/master/pictures/"&amp;K74&amp;"/1.jpg","https://download.lenovo.com/Images/Parts/"&amp;K74&amp;"/"&amp;K74&amp;"_A.jpg"))</f>
        <v/>
      </c>
      <c r="N74" s="60" t="str">
        <f aca="false">IF(ISBLANK(K74),"",IF(L74, "https://raw.githubusercontent.com/PatrickVibild/TellusAmazonPictures/master/pictures/"&amp;K74&amp;"/2.jpg","https://download.lenovo.com/Images/Parts/"&amp;K74&amp;"/"&amp;K74&amp;"_B.jpg"))</f>
        <v/>
      </c>
      <c r="O74" s="61"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2" t="e">
        <f aca="false">MATCH(G74,options!$D$1:$D$20,0)</f>
        <v>#N/A</v>
      </c>
    </row>
    <row r="75" customFormat="false" ht="12.8" hidden="false" customHeight="false" outlineLevel="0" collapsed="false">
      <c r="E75" s="70"/>
      <c r="F75" s="71"/>
      <c r="G75" s="71"/>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1"/>
      <c r="J75" s="71"/>
      <c r="K75" s="60"/>
      <c r="L75" s="72"/>
      <c r="M75" s="60" t="str">
        <f aca="false">IF(ISBLANK(K75),"",IF(L75, "https://raw.githubusercontent.com/PatrickVibild/TellusAmazonPictures/master/pictures/"&amp;K75&amp;"/1.jpg","https://download.lenovo.com/Images/Parts/"&amp;K75&amp;"/"&amp;K75&amp;"_A.jpg"))</f>
        <v/>
      </c>
      <c r="N75" s="60" t="str">
        <f aca="false">IF(ISBLANK(K75),"",IF(L75, "https://raw.githubusercontent.com/PatrickVibild/TellusAmazonPictures/master/pictures/"&amp;K75&amp;"/2.jpg","https://download.lenovo.com/Images/Parts/"&amp;K75&amp;"/"&amp;K75&amp;"_B.jpg"))</f>
        <v/>
      </c>
      <c r="O75" s="61"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2" t="e">
        <f aca="false">MATCH(G75,options!$D$1:$D$20,0)</f>
        <v>#N/A</v>
      </c>
    </row>
    <row r="76" customFormat="false" ht="12.8" hidden="false" customHeight="false" outlineLevel="0" collapsed="false">
      <c r="E76" s="70"/>
      <c r="F76" s="71"/>
      <c r="G76" s="71"/>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1"/>
      <c r="J76" s="71"/>
      <c r="K76" s="60"/>
      <c r="L76" s="72"/>
      <c r="M76" s="60" t="str">
        <f aca="false">IF(ISBLANK(K76),"",IF(L76, "https://raw.githubusercontent.com/PatrickVibild/TellusAmazonPictures/master/pictures/"&amp;K76&amp;"/1.jpg","https://download.lenovo.com/Images/Parts/"&amp;K76&amp;"/"&amp;K76&amp;"_A.jpg"))</f>
        <v/>
      </c>
      <c r="N76" s="60" t="str">
        <f aca="false">IF(ISBLANK(K76),"",IF(L76, "https://raw.githubusercontent.com/PatrickVibild/TellusAmazonPictures/master/pictures/"&amp;K76&amp;"/2.jpg","https://download.lenovo.com/Images/Parts/"&amp;K76&amp;"/"&amp;K76&amp;"_B.jpg"))</f>
        <v/>
      </c>
      <c r="O76" s="61"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2" t="e">
        <f aca="false">MATCH(G76,options!$D$1:$D$20,0)</f>
        <v>#N/A</v>
      </c>
    </row>
    <row r="77" customFormat="false" ht="12.8" hidden="false" customHeight="false" outlineLevel="0" collapsed="false">
      <c r="E77" s="70"/>
      <c r="F77" s="71"/>
      <c r="G77" s="71"/>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1"/>
      <c r="J77" s="71"/>
      <c r="K77" s="60"/>
      <c r="L77" s="72"/>
      <c r="M77" s="60" t="str">
        <f aca="false">IF(ISBLANK(K77),"",IF(L77, "https://raw.githubusercontent.com/PatrickVibild/TellusAmazonPictures/master/pictures/"&amp;K77&amp;"/1.jpg","https://download.lenovo.com/Images/Parts/"&amp;K77&amp;"/"&amp;K77&amp;"_A.jpg"))</f>
        <v/>
      </c>
      <c r="N77" s="60" t="str">
        <f aca="false">IF(ISBLANK(K77),"",IF(L77, "https://raw.githubusercontent.com/PatrickVibild/TellusAmazonPictures/master/pictures/"&amp;K77&amp;"/2.jpg","https://download.lenovo.com/Images/Parts/"&amp;K77&amp;"/"&amp;K77&amp;"_B.jpg"))</f>
        <v/>
      </c>
      <c r="O77" s="61"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2" t="e">
        <f aca="false">MATCH(G77,options!$D$1:$D$20,0)</f>
        <v>#N/A</v>
      </c>
    </row>
    <row r="78" customFormat="false" ht="12.8" hidden="false" customHeight="false" outlineLevel="0" collapsed="false">
      <c r="E78" s="70"/>
      <c r="F78" s="71"/>
      <c r="G78" s="71"/>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1"/>
      <c r="J78" s="71"/>
      <c r="K78" s="60"/>
      <c r="L78" s="72"/>
      <c r="M78" s="60" t="str">
        <f aca="false">IF(ISBLANK(K78),"",IF(L78, "https://raw.githubusercontent.com/PatrickVibild/TellusAmazonPictures/master/pictures/"&amp;K78&amp;"/1.jpg","https://download.lenovo.com/Images/Parts/"&amp;K78&amp;"/"&amp;K78&amp;"_A.jpg"))</f>
        <v/>
      </c>
      <c r="N78" s="60" t="str">
        <f aca="false">IF(ISBLANK(K78),"",IF(L78, "https://raw.githubusercontent.com/PatrickVibild/TellusAmazonPictures/master/pictures/"&amp;K78&amp;"/2.jpg","https://download.lenovo.com/Images/Parts/"&amp;K78&amp;"/"&amp;K78&amp;"_B.jpg"))</f>
        <v/>
      </c>
      <c r="O78" s="61"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2" t="e">
        <f aca="false">MATCH(G78,options!$D$1:$D$20,0)</f>
        <v>#N/A</v>
      </c>
    </row>
    <row r="79" customFormat="false" ht="12.8" hidden="false" customHeight="false" outlineLevel="0" collapsed="false">
      <c r="E79" s="70"/>
      <c r="F79" s="71"/>
      <c r="G79" s="71"/>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1"/>
      <c r="J79" s="71"/>
      <c r="K79" s="60"/>
      <c r="L79" s="72"/>
      <c r="M79" s="60" t="str">
        <f aca="false">IF(ISBLANK(K79),"",IF(L79, "https://raw.githubusercontent.com/PatrickVibild/TellusAmazonPictures/master/pictures/"&amp;K79&amp;"/1.jpg","https://download.lenovo.com/Images/Parts/"&amp;K79&amp;"/"&amp;K79&amp;"_A.jpg"))</f>
        <v/>
      </c>
      <c r="N79" s="60" t="str">
        <f aca="false">IF(ISBLANK(K79),"",IF(L79, "https://raw.githubusercontent.com/PatrickVibild/TellusAmazonPictures/master/pictures/"&amp;K79&amp;"/2.jpg","https://download.lenovo.com/Images/Parts/"&amp;K79&amp;"/"&amp;K79&amp;"_B.jpg"))</f>
        <v/>
      </c>
      <c r="O79" s="61"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2" t="e">
        <f aca="false">MATCH(G79,options!$D$1:$D$20,0)</f>
        <v>#N/A</v>
      </c>
    </row>
    <row r="80" customFormat="false" ht="12.8" hidden="false" customHeight="false" outlineLevel="0" collapsed="false">
      <c r="E80" s="70"/>
      <c r="F80" s="71"/>
      <c r="G80" s="71"/>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1"/>
      <c r="J80" s="71"/>
      <c r="K80" s="60"/>
      <c r="L80" s="72"/>
      <c r="M80" s="60" t="str">
        <f aca="false">IF(ISBLANK(K80),"",IF(L80, "https://raw.githubusercontent.com/PatrickVibild/TellusAmazonPictures/master/pictures/"&amp;K80&amp;"/1.jpg","https://download.lenovo.com/Images/Parts/"&amp;K80&amp;"/"&amp;K80&amp;"_A.jpg"))</f>
        <v/>
      </c>
      <c r="N80" s="60" t="str">
        <f aca="false">IF(ISBLANK(K80),"",IF(L80, "https://raw.githubusercontent.com/PatrickVibild/TellusAmazonPictures/master/pictures/"&amp;K80&amp;"/2.jpg","https://download.lenovo.com/Images/Parts/"&amp;K80&amp;"/"&amp;K80&amp;"_B.jpg"))</f>
        <v/>
      </c>
      <c r="O80" s="61"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2" t="e">
        <f aca="false">MATCH(G80,options!$D$1:$D$20,0)</f>
        <v>#N/A</v>
      </c>
    </row>
    <row r="81" customFormat="false" ht="12.8" hidden="false" customHeight="false" outlineLevel="0" collapsed="false">
      <c r="E81" s="70"/>
      <c r="F81" s="71"/>
      <c r="G81" s="71"/>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1"/>
      <c r="J81" s="71"/>
      <c r="K81" s="60"/>
      <c r="L81" s="72"/>
      <c r="M81" s="60" t="str">
        <f aca="false">IF(ISBLANK(K81),"",IF(L81, "https://raw.githubusercontent.com/PatrickVibild/TellusAmazonPictures/master/pictures/"&amp;K81&amp;"/1.jpg","https://download.lenovo.com/Images/Parts/"&amp;K81&amp;"/"&amp;K81&amp;"_A.jpg"))</f>
        <v/>
      </c>
      <c r="N81" s="60" t="str">
        <f aca="false">IF(ISBLANK(K81),"",IF(L81, "https://raw.githubusercontent.com/PatrickVibild/TellusAmazonPictures/master/pictures/"&amp;K81&amp;"/2.jpg","https://download.lenovo.com/Images/Parts/"&amp;K81&amp;"/"&amp;K81&amp;"_B.jpg"))</f>
        <v/>
      </c>
      <c r="O81" s="61"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2" t="e">
        <f aca="false">MATCH(G81,options!$D$1:$D$20,0)</f>
        <v>#N/A</v>
      </c>
    </row>
    <row r="82" customFormat="false" ht="12.8" hidden="false" customHeight="false" outlineLevel="0" collapsed="false">
      <c r="E82" s="70"/>
      <c r="F82" s="71"/>
      <c r="G82" s="71"/>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1"/>
      <c r="J82" s="71"/>
      <c r="K82" s="60"/>
      <c r="L82" s="72"/>
      <c r="M82" s="60" t="str">
        <f aca="false">IF(ISBLANK(K82),"",IF(L82, "https://raw.githubusercontent.com/PatrickVibild/TellusAmazonPictures/master/pictures/"&amp;K82&amp;"/1.jpg","https://download.lenovo.com/Images/Parts/"&amp;K82&amp;"/"&amp;K82&amp;"_A.jpg"))</f>
        <v/>
      </c>
      <c r="N82" s="60" t="str">
        <f aca="false">IF(ISBLANK(K82),"",IF(L82, "https://raw.githubusercontent.com/PatrickVibild/TellusAmazonPictures/master/pictures/"&amp;K82&amp;"/2.jpg","https://download.lenovo.com/Images/Parts/"&amp;K82&amp;"/"&amp;K82&amp;"_B.jpg"))</f>
        <v/>
      </c>
      <c r="O82" s="61"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2" t="e">
        <f aca="false">MATCH(G82,options!$D$1:$D$20,0)</f>
        <v>#N/A</v>
      </c>
    </row>
    <row r="83" customFormat="false" ht="12.8" hidden="false" customHeight="false" outlineLevel="0" collapsed="false">
      <c r="E83" s="70"/>
      <c r="F83" s="71"/>
      <c r="G83" s="71"/>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1"/>
      <c r="J83" s="71"/>
      <c r="K83" s="60"/>
      <c r="L83" s="72"/>
      <c r="M83" s="60" t="str">
        <f aca="false">IF(ISBLANK(K83),"",IF(L83, "https://raw.githubusercontent.com/PatrickVibild/TellusAmazonPictures/master/pictures/"&amp;K83&amp;"/1.jpg","https://download.lenovo.com/Images/Parts/"&amp;K83&amp;"/"&amp;K83&amp;"_A.jpg"))</f>
        <v/>
      </c>
      <c r="N83" s="60" t="str">
        <f aca="false">IF(ISBLANK(K83),"",IF(L83, "https://raw.githubusercontent.com/PatrickVibild/TellusAmazonPictures/master/pictures/"&amp;K83&amp;"/2.jpg","https://download.lenovo.com/Images/Parts/"&amp;K83&amp;"/"&amp;K83&amp;"_B.jpg"))</f>
        <v/>
      </c>
      <c r="O83" s="61"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2" t="e">
        <f aca="false">MATCH(G83,options!$D$1:$D$20,0)</f>
        <v>#N/A</v>
      </c>
    </row>
    <row r="84" customFormat="false" ht="12.8" hidden="false" customHeight="false" outlineLevel="0" collapsed="false">
      <c r="E84" s="70"/>
      <c r="F84" s="71"/>
      <c r="G84" s="71"/>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1"/>
      <c r="J84" s="71"/>
      <c r="K84" s="60"/>
      <c r="L84" s="72"/>
      <c r="M84" s="60" t="str">
        <f aca="false">IF(ISBLANK(K84),"",IF(L84, "https://raw.githubusercontent.com/PatrickVibild/TellusAmazonPictures/master/pictures/"&amp;K84&amp;"/1.jpg","https://download.lenovo.com/Images/Parts/"&amp;K84&amp;"/"&amp;K84&amp;"_A.jpg"))</f>
        <v/>
      </c>
      <c r="N84" s="60" t="str">
        <f aca="false">IF(ISBLANK(K84),"",IF(L84, "https://raw.githubusercontent.com/PatrickVibild/TellusAmazonPictures/master/pictures/"&amp;K84&amp;"/2.jpg","https://download.lenovo.com/Images/Parts/"&amp;K84&amp;"/"&amp;K84&amp;"_B.jpg"))</f>
        <v/>
      </c>
      <c r="O84" s="61"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2" t="e">
        <f aca="false">MATCH(G84,options!$D$1:$D$20,0)</f>
        <v>#N/A</v>
      </c>
    </row>
    <row r="85" customFormat="false" ht="12.8" hidden="false" customHeight="false" outlineLevel="0" collapsed="false">
      <c r="E85" s="70"/>
      <c r="F85" s="71"/>
      <c r="G85" s="71"/>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1"/>
      <c r="J85" s="71"/>
      <c r="K85" s="60"/>
      <c r="L85" s="72"/>
      <c r="M85" s="60" t="str">
        <f aca="false">IF(ISBLANK(K85),"",IF(L85, "https://raw.githubusercontent.com/PatrickVibild/TellusAmazonPictures/master/pictures/"&amp;K85&amp;"/1.jpg","https://download.lenovo.com/Images/Parts/"&amp;K85&amp;"/"&amp;K85&amp;"_A.jpg"))</f>
        <v/>
      </c>
      <c r="N85" s="60" t="str">
        <f aca="false">IF(ISBLANK(K85),"",IF(L85, "https://raw.githubusercontent.com/PatrickVibild/TellusAmazonPictures/master/pictures/"&amp;K85&amp;"/2.jpg","https://download.lenovo.com/Images/Parts/"&amp;K85&amp;"/"&amp;K85&amp;"_B.jpg"))</f>
        <v/>
      </c>
      <c r="O85" s="61"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2" t="e">
        <f aca="false">MATCH(G85,options!$D$1:$D$20,0)</f>
        <v>#N/A</v>
      </c>
    </row>
    <row r="86" customFormat="false" ht="12.8" hidden="false" customHeight="false" outlineLevel="0" collapsed="false">
      <c r="E86" s="70"/>
      <c r="F86" s="71"/>
      <c r="G86" s="71"/>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1"/>
      <c r="J86" s="71"/>
      <c r="K86" s="60"/>
      <c r="L86" s="72"/>
      <c r="M86" s="60" t="str">
        <f aca="false">IF(ISBLANK(K86),"",IF(L86, "https://raw.githubusercontent.com/PatrickVibild/TellusAmazonPictures/master/pictures/"&amp;K86&amp;"/1.jpg","https://download.lenovo.com/Images/Parts/"&amp;K86&amp;"/"&amp;K86&amp;"_A.jpg"))</f>
        <v/>
      </c>
      <c r="N86" s="60" t="str">
        <f aca="false">IF(ISBLANK(K86),"",IF(L86, "https://raw.githubusercontent.com/PatrickVibild/TellusAmazonPictures/master/pictures/"&amp;K86&amp;"/2.jpg","https://download.lenovo.com/Images/Parts/"&amp;K86&amp;"/"&amp;K86&amp;"_B.jpg"))</f>
        <v/>
      </c>
      <c r="O86" s="61"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2" t="e">
        <f aca="false">MATCH(G86,options!$D$1:$D$20,0)</f>
        <v>#N/A</v>
      </c>
    </row>
    <row r="87" customFormat="false" ht="12.8" hidden="false" customHeight="false" outlineLevel="0" collapsed="false">
      <c r="E87" s="70"/>
      <c r="F87" s="71"/>
      <c r="G87" s="71"/>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1"/>
      <c r="J87" s="71"/>
      <c r="K87" s="60"/>
      <c r="L87" s="72"/>
      <c r="M87" s="60" t="str">
        <f aca="false">IF(ISBLANK(K87),"",IF(L87, "https://raw.githubusercontent.com/PatrickVibild/TellusAmazonPictures/master/pictures/"&amp;K87&amp;"/1.jpg","https://download.lenovo.com/Images/Parts/"&amp;K87&amp;"/"&amp;K87&amp;"_A.jpg"))</f>
        <v/>
      </c>
      <c r="N87" s="60" t="str">
        <f aca="false">IF(ISBLANK(K87),"",IF(L87, "https://raw.githubusercontent.com/PatrickVibild/TellusAmazonPictures/master/pictures/"&amp;K87&amp;"/2.jpg","https://download.lenovo.com/Images/Parts/"&amp;K87&amp;"/"&amp;K87&amp;"_B.jpg"))</f>
        <v/>
      </c>
      <c r="O87" s="61"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2" t="e">
        <f aca="false">MATCH(G87,options!$D$1:$D$20,0)</f>
        <v>#N/A</v>
      </c>
    </row>
    <row r="88" customFormat="false" ht="12.8" hidden="false" customHeight="false" outlineLevel="0" collapsed="false">
      <c r="E88" s="70"/>
      <c r="F88" s="71"/>
      <c r="G88" s="71"/>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1"/>
      <c r="J88" s="71"/>
      <c r="K88" s="60"/>
      <c r="L88" s="72"/>
      <c r="M88" s="60" t="str">
        <f aca="false">IF(ISBLANK(K88),"",IF(L88, "https://raw.githubusercontent.com/PatrickVibild/TellusAmazonPictures/master/pictures/"&amp;K88&amp;"/1.jpg","https://download.lenovo.com/Images/Parts/"&amp;K88&amp;"/"&amp;K88&amp;"_A.jpg"))</f>
        <v/>
      </c>
      <c r="N88" s="60" t="str">
        <f aca="false">IF(ISBLANK(K88),"",IF(L88, "https://raw.githubusercontent.com/PatrickVibild/TellusAmazonPictures/master/pictures/"&amp;K88&amp;"/2.jpg","https://download.lenovo.com/Images/Parts/"&amp;K88&amp;"/"&amp;K88&amp;"_B.jpg"))</f>
        <v/>
      </c>
      <c r="O88" s="61"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2" t="e">
        <f aca="false">MATCH(G88,options!$D$1:$D$20,0)</f>
        <v>#N/A</v>
      </c>
    </row>
    <row r="89" customFormat="false" ht="12.8" hidden="false" customHeight="false" outlineLevel="0" collapsed="false">
      <c r="E89" s="70"/>
      <c r="F89" s="71"/>
      <c r="G89" s="71"/>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1"/>
      <c r="J89" s="71"/>
      <c r="K89" s="60"/>
      <c r="L89" s="72"/>
      <c r="M89" s="60" t="str">
        <f aca="false">IF(ISBLANK(K89),"",IF(L89, "https://raw.githubusercontent.com/PatrickVibild/TellusAmazonPictures/master/pictures/"&amp;K89&amp;"/1.jpg","https://download.lenovo.com/Images/Parts/"&amp;K89&amp;"/"&amp;K89&amp;"_A.jpg"))</f>
        <v/>
      </c>
      <c r="N89" s="60" t="str">
        <f aca="false">IF(ISBLANK(K89),"",IF(L89, "https://raw.githubusercontent.com/PatrickVibild/TellusAmazonPictures/master/pictures/"&amp;K89&amp;"/2.jpg","https://download.lenovo.com/Images/Parts/"&amp;K89&amp;"/"&amp;K89&amp;"_B.jpg"))</f>
        <v/>
      </c>
      <c r="O89" s="61"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2" t="e">
        <f aca="false">MATCH(G89,options!$D$1:$D$20,0)</f>
        <v>#N/A</v>
      </c>
    </row>
    <row r="90" customFormat="false" ht="12.8" hidden="false" customHeight="false" outlineLevel="0" collapsed="false">
      <c r="E90" s="70"/>
      <c r="F90" s="71"/>
      <c r="G90" s="71"/>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1"/>
      <c r="J90" s="71"/>
      <c r="K90" s="60"/>
      <c r="L90" s="72"/>
      <c r="M90" s="60" t="str">
        <f aca="false">IF(ISBLANK(K90),"",IF(L90, "https://raw.githubusercontent.com/PatrickVibild/TellusAmazonPictures/master/pictures/"&amp;K90&amp;"/1.jpg","https://download.lenovo.com/Images/Parts/"&amp;K90&amp;"/"&amp;K90&amp;"_A.jpg"))</f>
        <v/>
      </c>
      <c r="N90" s="60" t="str">
        <f aca="false">IF(ISBLANK(K90),"",IF(L90, "https://raw.githubusercontent.com/PatrickVibild/TellusAmazonPictures/master/pictures/"&amp;K90&amp;"/2.jpg","https://download.lenovo.com/Images/Parts/"&amp;K90&amp;"/"&amp;K90&amp;"_B.jpg"))</f>
        <v/>
      </c>
      <c r="O90" s="61"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2" t="e">
        <f aca="false">MATCH(G90,options!$D$1:$D$20,0)</f>
        <v>#N/A</v>
      </c>
    </row>
    <row r="91" customFormat="false" ht="12.8" hidden="false" customHeight="false" outlineLevel="0" collapsed="false">
      <c r="E91" s="70"/>
      <c r="F91" s="71"/>
      <c r="G91" s="71"/>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1"/>
      <c r="J91" s="71"/>
      <c r="K91" s="60"/>
      <c r="L91" s="72"/>
      <c r="M91" s="60" t="str">
        <f aca="false">IF(ISBLANK(K91),"",IF(L91, "https://raw.githubusercontent.com/PatrickVibild/TellusAmazonPictures/master/pictures/"&amp;K91&amp;"/1.jpg","https://download.lenovo.com/Images/Parts/"&amp;K91&amp;"/"&amp;K91&amp;"_A.jpg"))</f>
        <v/>
      </c>
      <c r="N91" s="60" t="str">
        <f aca="false">IF(ISBLANK(K91),"",IF(L91, "https://raw.githubusercontent.com/PatrickVibild/TellusAmazonPictures/master/pictures/"&amp;K91&amp;"/2.jpg","https://download.lenovo.com/Images/Parts/"&amp;K91&amp;"/"&amp;K91&amp;"_B.jpg"))</f>
        <v/>
      </c>
      <c r="O91" s="61"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2" t="e">
        <f aca="false">MATCH(G91,options!$D$1:$D$20,0)</f>
        <v>#N/A</v>
      </c>
    </row>
    <row r="92" customFormat="false" ht="12.8" hidden="false" customHeight="false" outlineLevel="0" collapsed="false">
      <c r="E92" s="70"/>
      <c r="F92" s="71"/>
      <c r="G92" s="71"/>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1"/>
      <c r="J92" s="71"/>
      <c r="K92" s="60"/>
      <c r="L92" s="72"/>
      <c r="M92" s="60" t="str">
        <f aca="false">IF(ISBLANK(K92),"",IF(L92, "https://raw.githubusercontent.com/PatrickVibild/TellusAmazonPictures/master/pictures/"&amp;K92&amp;"/1.jpg","https://download.lenovo.com/Images/Parts/"&amp;K92&amp;"/"&amp;K92&amp;"_A.jpg"))</f>
        <v/>
      </c>
      <c r="N92" s="60" t="str">
        <f aca="false">IF(ISBLANK(K92),"",IF(L92, "https://raw.githubusercontent.com/PatrickVibild/TellusAmazonPictures/master/pictures/"&amp;K92&amp;"/2.jpg","https://download.lenovo.com/Images/Parts/"&amp;K92&amp;"/"&amp;K92&amp;"_B.jpg"))</f>
        <v/>
      </c>
      <c r="O92" s="61"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2" t="e">
        <f aca="false">MATCH(G92,options!$D$1:$D$20,0)</f>
        <v>#N/A</v>
      </c>
    </row>
    <row r="93" customFormat="false" ht="12.8" hidden="false" customHeight="false" outlineLevel="0" collapsed="false">
      <c r="E93" s="70"/>
      <c r="F93" s="71"/>
      <c r="G93" s="71"/>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1"/>
      <c r="J93" s="71"/>
      <c r="K93" s="60"/>
      <c r="L93" s="72"/>
      <c r="M93" s="60" t="str">
        <f aca="false">IF(ISBLANK(K93),"",IF(L93, "https://raw.githubusercontent.com/PatrickVibild/TellusAmazonPictures/master/pictures/"&amp;K93&amp;"/1.jpg","https://download.lenovo.com/Images/Parts/"&amp;K93&amp;"/"&amp;K93&amp;"_A.jpg"))</f>
        <v/>
      </c>
      <c r="N93" s="60" t="str">
        <f aca="false">IF(ISBLANK(K93),"",IF(L93, "https://raw.githubusercontent.com/PatrickVibild/TellusAmazonPictures/master/pictures/"&amp;K93&amp;"/2.jpg","https://download.lenovo.com/Images/Parts/"&amp;K93&amp;"/"&amp;K93&amp;"_B.jpg"))</f>
        <v/>
      </c>
      <c r="O93" s="61"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2" t="e">
        <f aca="false">MATCH(G93,options!$D$1:$D$20,0)</f>
        <v>#N/A</v>
      </c>
    </row>
    <row r="94" customFormat="false" ht="12.8" hidden="false" customHeight="false" outlineLevel="0" collapsed="false">
      <c r="E94" s="70"/>
      <c r="F94" s="71"/>
      <c r="G94" s="71"/>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1"/>
      <c r="J94" s="71"/>
      <c r="K94" s="60"/>
      <c r="L94" s="72"/>
      <c r="M94" s="60" t="str">
        <f aca="false">IF(ISBLANK(K94),"",IF(L94, "https://raw.githubusercontent.com/PatrickVibild/TellusAmazonPictures/master/pictures/"&amp;K94&amp;"/1.jpg","https://download.lenovo.com/Images/Parts/"&amp;K94&amp;"/"&amp;K94&amp;"_A.jpg"))</f>
        <v/>
      </c>
      <c r="N94" s="60" t="str">
        <f aca="false">IF(ISBLANK(K94),"",IF(L94, "https://raw.githubusercontent.com/PatrickVibild/TellusAmazonPictures/master/pictures/"&amp;K94&amp;"/2.jpg","https://download.lenovo.com/Images/Parts/"&amp;K94&amp;"/"&amp;K94&amp;"_B.jpg"))</f>
        <v/>
      </c>
      <c r="O94" s="61"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2" t="e">
        <f aca="false">MATCH(G94,options!$D$1:$D$20,0)</f>
        <v>#N/A</v>
      </c>
    </row>
    <row r="95" customFormat="false" ht="12.8" hidden="false" customHeight="false" outlineLevel="0" collapsed="false">
      <c r="E95" s="70"/>
      <c r="F95" s="71"/>
      <c r="G95" s="71"/>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1"/>
      <c r="J95" s="71"/>
      <c r="K95" s="60"/>
      <c r="L95" s="72"/>
      <c r="M95" s="60" t="str">
        <f aca="false">IF(ISBLANK(K95),"",IF(L95, "https://raw.githubusercontent.com/PatrickVibild/TellusAmazonPictures/master/pictures/"&amp;K95&amp;"/1.jpg","https://download.lenovo.com/Images/Parts/"&amp;K95&amp;"/"&amp;K95&amp;"_A.jpg"))</f>
        <v/>
      </c>
      <c r="N95" s="60" t="str">
        <f aca="false">IF(ISBLANK(K95),"",IF(L95, "https://raw.githubusercontent.com/PatrickVibild/TellusAmazonPictures/master/pictures/"&amp;K95&amp;"/2.jpg","https://download.lenovo.com/Images/Parts/"&amp;K95&amp;"/"&amp;K95&amp;"_B.jpg"))</f>
        <v/>
      </c>
      <c r="O95" s="61"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2" t="e">
        <f aca="false">MATCH(G95,options!$D$1:$D$20,0)</f>
        <v>#N/A</v>
      </c>
    </row>
    <row r="96" customFormat="false" ht="12.8" hidden="false" customHeight="false" outlineLevel="0" collapsed="false">
      <c r="E96" s="70"/>
      <c r="F96" s="71"/>
      <c r="G96" s="71"/>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1"/>
      <c r="J96" s="71"/>
      <c r="K96" s="60"/>
      <c r="L96" s="72"/>
      <c r="M96" s="60" t="str">
        <f aca="false">IF(ISBLANK(K96),"",IF(L96, "https://raw.githubusercontent.com/PatrickVibild/TellusAmazonPictures/master/pictures/"&amp;K96&amp;"/1.jpg","https://download.lenovo.com/Images/Parts/"&amp;K96&amp;"/"&amp;K96&amp;"_A.jpg"))</f>
        <v/>
      </c>
      <c r="N96" s="60" t="str">
        <f aca="false">IF(ISBLANK(K96),"",IF(L96, "https://raw.githubusercontent.com/PatrickVibild/TellusAmazonPictures/master/pictures/"&amp;K96&amp;"/2.jpg","https://download.lenovo.com/Images/Parts/"&amp;K96&amp;"/"&amp;K96&amp;"_B.jpg"))</f>
        <v/>
      </c>
      <c r="O96" s="61"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2" t="e">
        <f aca="false">MATCH(G96,options!$D$1:$D$20,0)</f>
        <v>#N/A</v>
      </c>
    </row>
    <row r="97" customFormat="false" ht="12.8" hidden="false" customHeight="false" outlineLevel="0" collapsed="false">
      <c r="E97" s="70"/>
      <c r="F97" s="71"/>
      <c r="G97" s="71"/>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1"/>
      <c r="J97" s="71"/>
      <c r="K97" s="60"/>
      <c r="L97" s="72"/>
      <c r="M97" s="60" t="str">
        <f aca="false">IF(ISBLANK(K97),"",IF(L97, "https://raw.githubusercontent.com/PatrickVibild/TellusAmazonPictures/master/pictures/"&amp;K97&amp;"/1.jpg","https://download.lenovo.com/Images/Parts/"&amp;K97&amp;"/"&amp;K97&amp;"_A.jpg"))</f>
        <v/>
      </c>
      <c r="N97" s="60" t="str">
        <f aca="false">IF(ISBLANK(K97),"",IF(L97, "https://raw.githubusercontent.com/PatrickVibild/TellusAmazonPictures/master/pictures/"&amp;K97&amp;"/2.jpg","https://download.lenovo.com/Images/Parts/"&amp;K97&amp;"/"&amp;K97&amp;"_B.jpg"))</f>
        <v/>
      </c>
      <c r="O97" s="61"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2" t="e">
        <f aca="false">MATCH(G97,options!$D$1:$D$20,0)</f>
        <v>#N/A</v>
      </c>
    </row>
    <row r="98" customFormat="false" ht="12.8" hidden="false" customHeight="false" outlineLevel="0" collapsed="false">
      <c r="E98" s="70"/>
      <c r="F98" s="71"/>
      <c r="G98" s="71"/>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1"/>
      <c r="J98" s="71"/>
      <c r="K98" s="60"/>
      <c r="L98" s="72"/>
      <c r="M98" s="60" t="str">
        <f aca="false">IF(ISBLANK(K98),"",IF(L98, "https://raw.githubusercontent.com/PatrickVibild/TellusAmazonPictures/master/pictures/"&amp;K98&amp;"/1.jpg","https://download.lenovo.com/Images/Parts/"&amp;K98&amp;"/"&amp;K98&amp;"_A.jpg"))</f>
        <v/>
      </c>
      <c r="N98" s="60" t="str">
        <f aca="false">IF(ISBLANK(K98),"",IF(L98, "https://raw.githubusercontent.com/PatrickVibild/TellusAmazonPictures/master/pictures/"&amp;K98&amp;"/2.jpg","https://download.lenovo.com/Images/Parts/"&amp;K98&amp;"/"&amp;K98&amp;"_B.jpg"))</f>
        <v/>
      </c>
      <c r="O98" s="61"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2" t="e">
        <f aca="false">MATCH(G98,options!$D$1:$D$20,0)</f>
        <v>#N/A</v>
      </c>
    </row>
    <row r="99" customFormat="false" ht="12.8" hidden="false" customHeight="false" outlineLevel="0" collapsed="false">
      <c r="E99" s="70"/>
      <c r="F99" s="71"/>
      <c r="G99" s="71"/>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1"/>
      <c r="J99" s="71"/>
      <c r="K99" s="60"/>
      <c r="L99" s="72"/>
      <c r="M99" s="60" t="str">
        <f aca="false">IF(ISBLANK(K99),"",IF(L99, "https://raw.githubusercontent.com/PatrickVibild/TellusAmazonPictures/master/pictures/"&amp;K99&amp;"/1.jpg","https://download.lenovo.com/Images/Parts/"&amp;K99&amp;"/"&amp;K99&amp;"_A.jpg"))</f>
        <v/>
      </c>
      <c r="N99" s="60" t="str">
        <f aca="false">IF(ISBLANK(K99),"",IF(L99, "https://raw.githubusercontent.com/PatrickVibild/TellusAmazonPictures/master/pictures/"&amp;K99&amp;"/2.jpg","https://download.lenovo.com/Images/Parts/"&amp;K99&amp;"/"&amp;K99&amp;"_B.jpg"))</f>
        <v/>
      </c>
      <c r="O99" s="61"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2" t="e">
        <f aca="false">MATCH(G99,options!$D$1:$D$20,0)</f>
        <v>#N/A</v>
      </c>
    </row>
    <row r="100" customFormat="false" ht="12.8" hidden="false" customHeight="false" outlineLevel="0" collapsed="false">
      <c r="E100" s="70"/>
      <c r="F100" s="71"/>
      <c r="G100" s="71"/>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1"/>
      <c r="J100" s="71"/>
      <c r="K100" s="60"/>
      <c r="L100" s="72"/>
      <c r="M100" s="60" t="str">
        <f aca="false">IF(ISBLANK(K100),"",IF(L100, "https://raw.githubusercontent.com/PatrickVibild/TellusAmazonPictures/master/pictures/"&amp;K100&amp;"/1.jpg","https://download.lenovo.com/Images/Parts/"&amp;K100&amp;"/"&amp;K100&amp;"_A.jpg"))</f>
        <v/>
      </c>
      <c r="N100" s="60" t="str">
        <f aca="false">IF(ISBLANK(K100),"",IF(L100, "https://raw.githubusercontent.com/PatrickVibild/TellusAmazonPictures/master/pictures/"&amp;K100&amp;"/2.jpg","https://download.lenovo.com/Images/Parts/"&amp;K100&amp;"/"&amp;K100&amp;"_B.jpg"))</f>
        <v/>
      </c>
      <c r="O100" s="61"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2" t="e">
        <f aca="false">MATCH(G100,options!$D$1:$D$20,0)</f>
        <v>#N/A</v>
      </c>
    </row>
    <row r="101" customFormat="false" ht="12.8" hidden="false" customHeight="false" outlineLevel="0" collapsed="false">
      <c r="E101" s="70"/>
      <c r="F101" s="71"/>
      <c r="G101" s="71"/>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1"/>
      <c r="J101" s="71"/>
      <c r="K101" s="60"/>
      <c r="L101" s="72"/>
      <c r="M101" s="60" t="str">
        <f aca="false">IF(ISBLANK(K101),"",IF(L101, "https://raw.githubusercontent.com/PatrickVibild/TellusAmazonPictures/master/pictures/"&amp;K101&amp;"/1.jpg","https://download.lenovo.com/Images/Parts/"&amp;K101&amp;"/"&amp;K101&amp;"_A.jpg"))</f>
        <v/>
      </c>
      <c r="N101" s="60" t="str">
        <f aca="false">IF(ISBLANK(K101),"",IF(L101, "https://raw.githubusercontent.com/PatrickVibild/TellusAmazonPictures/master/pictures/"&amp;K101&amp;"/2.jpg","https://download.lenovo.com/Images/Parts/"&amp;K101&amp;"/"&amp;K101&amp;"_B.jpg"))</f>
        <v/>
      </c>
      <c r="O101" s="61"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2" t="e">
        <f aca="false">MATCH(G101,options!$D$1:$D$20,0)</f>
        <v>#N/A</v>
      </c>
    </row>
    <row r="102" customFormat="false" ht="12.8" hidden="false" customHeight="false" outlineLevel="0" collapsed="false">
      <c r="E102" s="70"/>
      <c r="F102" s="71"/>
      <c r="G102" s="71"/>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1"/>
      <c r="J102" s="71"/>
      <c r="K102" s="60"/>
      <c r="L102" s="72"/>
      <c r="M102" s="60" t="str">
        <f aca="false">IF(ISBLANK(K102),"",IF(L102, "https://raw.githubusercontent.com/PatrickVibild/TellusAmazonPictures/master/pictures/"&amp;K102&amp;"/1.jpg","https://download.lenovo.com/Images/Parts/"&amp;K102&amp;"/"&amp;K102&amp;"_A.jpg"))</f>
        <v/>
      </c>
      <c r="N102" s="60" t="str">
        <f aca="false">IF(ISBLANK(K102),"",IF(L102, "https://raw.githubusercontent.com/PatrickVibild/TellusAmazonPictures/master/pictures/"&amp;K102&amp;"/2.jpg","https://download.lenovo.com/Images/Parts/"&amp;K102&amp;"/"&amp;K102&amp;"_B.jpg"))</f>
        <v/>
      </c>
      <c r="O102" s="61"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2" t="e">
        <f aca="false">MATCH(G102,options!$D$1:$D$20,0)</f>
        <v>#N/A</v>
      </c>
    </row>
    <row r="103" customFormat="false" ht="12.8" hidden="false" customHeight="false" outlineLevel="0" collapsed="false">
      <c r="E103" s="70"/>
      <c r="F103" s="71"/>
      <c r="G103" s="71"/>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1"/>
      <c r="J103" s="71"/>
      <c r="K103" s="60"/>
      <c r="L103" s="72"/>
      <c r="M103" s="60" t="str">
        <f aca="false">IF(ISBLANK(K103),"",IF(L103, "https://raw.githubusercontent.com/PatrickVibild/TellusAmazonPictures/master/pictures/"&amp;K103&amp;"/1.jpg","https://download.lenovo.com/Images/Parts/"&amp;K103&amp;"/"&amp;K103&amp;"_A.jpg"))</f>
        <v/>
      </c>
      <c r="N103" s="60" t="str">
        <f aca="false">IF(ISBLANK(K103),"",IF(L103, "https://raw.githubusercontent.com/PatrickVibild/TellusAmazonPictures/master/pictures/"&amp;K103&amp;"/2.jpg","https://download.lenovo.com/Images/Parts/"&amp;K103&amp;"/"&amp;K103&amp;"_B.jpg"))</f>
        <v/>
      </c>
      <c r="O103" s="61"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2" t="e">
        <f aca="false">MATCH(G103,options!$D$1:$D$20,0)</f>
        <v>#N/A</v>
      </c>
    </row>
    <row r="104" customFormat="false" ht="12.8" hidden="false" customHeight="false" outlineLevel="0" collapsed="false">
      <c r="E104" s="70"/>
      <c r="F104" s="71"/>
      <c r="G104" s="71"/>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1"/>
      <c r="J104" s="71"/>
      <c r="K104" s="60"/>
      <c r="L104" s="72"/>
      <c r="M104" s="60" t="str">
        <f aca="false">IF(ISBLANK(K104),"","https://download.lenovo.com/Images/Parts/"&amp;K104&amp;"/"&amp;K104&amp;"_A.jpg")</f>
        <v/>
      </c>
      <c r="N104" s="60" t="str">
        <f aca="false">IF(ISBLANK(K104),"","https://download.lenovo.com/Images/Parts/"&amp;K104&amp;"/"&amp;K104&amp;"_B.jpg")</f>
        <v/>
      </c>
      <c r="O104" s="61" t="str">
        <f aca="false">IF(ISBLANK(K104),"","https://download.lenovo.com/Images/Parts/"&amp;K104&amp;"/"&amp;K104&amp;"_details.jpg")</f>
        <v/>
      </c>
      <c r="V104" s="62"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435</v>
      </c>
      <c r="B1" s="54" t="n">
        <f aca="false">TRUE()</f>
        <v>1</v>
      </c>
      <c r="C1" s="0" t="s">
        <v>489</v>
      </c>
      <c r="D1" s="56" t="s">
        <v>374</v>
      </c>
      <c r="E1" s="0" t="s">
        <v>490</v>
      </c>
      <c r="F1" s="0" t="s">
        <v>491</v>
      </c>
      <c r="G1" s="0" t="s">
        <v>477</v>
      </c>
    </row>
    <row r="2" customFormat="false" ht="12.8" hidden="false" customHeight="false" outlineLevel="0" collapsed="false">
      <c r="A2" s="0" t="s">
        <v>492</v>
      </c>
      <c r="B2" s="54" t="n">
        <f aca="false">FALSE()</f>
        <v>0</v>
      </c>
      <c r="C2" s="0" t="s">
        <v>381</v>
      </c>
      <c r="D2" s="56" t="s">
        <v>378</v>
      </c>
      <c r="E2" s="0" t="s">
        <v>493</v>
      </c>
      <c r="F2" s="0" t="s">
        <v>378</v>
      </c>
      <c r="G2" s="0" t="s">
        <v>447</v>
      </c>
    </row>
    <row r="3" customFormat="false" ht="12.8" hidden="false" customHeight="false" outlineLevel="0" collapsed="false">
      <c r="A3" s="0" t="s">
        <v>494</v>
      </c>
      <c r="D3" s="56" t="s">
        <v>383</v>
      </c>
      <c r="E3" s="0" t="s">
        <v>495</v>
      </c>
      <c r="F3" s="0" t="s">
        <v>374</v>
      </c>
    </row>
    <row r="4" customFormat="false" ht="12.8" hidden="false" customHeight="false" outlineLevel="0" collapsed="false">
      <c r="D4" s="56" t="s">
        <v>387</v>
      </c>
      <c r="E4" s="0" t="s">
        <v>496</v>
      </c>
      <c r="F4" s="0" t="s">
        <v>383</v>
      </c>
    </row>
    <row r="5" customFormat="false" ht="12.8" hidden="false" customHeight="false" outlineLevel="0" collapsed="false">
      <c r="D5" s="56" t="s">
        <v>391</v>
      </c>
      <c r="E5" s="0" t="s">
        <v>497</v>
      </c>
      <c r="F5" s="0" t="s">
        <v>387</v>
      </c>
    </row>
    <row r="6" customFormat="false" ht="12.8" hidden="false" customHeight="false" outlineLevel="0" collapsed="false">
      <c r="D6" s="56" t="s">
        <v>395</v>
      </c>
      <c r="E6" s="0" t="s">
        <v>498</v>
      </c>
      <c r="F6" s="0" t="s">
        <v>418</v>
      </c>
    </row>
    <row r="7" customFormat="false" ht="12.8" hidden="false" customHeight="false" outlineLevel="0" collapsed="false">
      <c r="D7" s="56" t="s">
        <v>399</v>
      </c>
      <c r="E7" s="0" t="s">
        <v>499</v>
      </c>
    </row>
    <row r="8" customFormat="false" ht="12.8" hidden="false" customHeight="false" outlineLevel="0" collapsed="false">
      <c r="D8" s="56" t="s">
        <v>403</v>
      </c>
      <c r="E8" s="0" t="s">
        <v>500</v>
      </c>
    </row>
    <row r="9" customFormat="false" ht="12.8" hidden="false" customHeight="false" outlineLevel="0" collapsed="false">
      <c r="D9" s="56" t="s">
        <v>411</v>
      </c>
      <c r="E9" s="0" t="s">
        <v>501</v>
      </c>
    </row>
    <row r="10" customFormat="false" ht="12.8" hidden="false" customHeight="false" outlineLevel="0" collapsed="false">
      <c r="D10" s="56" t="s">
        <v>418</v>
      </c>
      <c r="E10" s="0" t="s">
        <v>502</v>
      </c>
    </row>
    <row r="11" customFormat="false" ht="12.8" hidden="false" customHeight="false" outlineLevel="0" collapsed="false">
      <c r="D11" s="56" t="s">
        <v>423</v>
      </c>
      <c r="E11" s="0" t="s">
        <v>503</v>
      </c>
    </row>
    <row r="12" customFormat="false" ht="12.8" hidden="false" customHeight="false" outlineLevel="0" collapsed="false">
      <c r="D12" s="56" t="s">
        <v>426</v>
      </c>
      <c r="E12" s="0" t="s">
        <v>504</v>
      </c>
    </row>
    <row r="13" customFormat="false" ht="12.8" hidden="false" customHeight="false" outlineLevel="0" collapsed="false">
      <c r="D13" s="56" t="s">
        <v>429</v>
      </c>
      <c r="E13" s="0" t="s">
        <v>505</v>
      </c>
    </row>
    <row r="14" customFormat="false" ht="12.8" hidden="false" customHeight="false" outlineLevel="0" collapsed="false">
      <c r="D14" s="56" t="s">
        <v>432</v>
      </c>
      <c r="E14" s="0" t="s">
        <v>506</v>
      </c>
    </row>
    <row r="15" customFormat="false" ht="12.8" hidden="false" customHeight="false" outlineLevel="0" collapsed="false">
      <c r="D15" s="56" t="s">
        <v>437</v>
      </c>
      <c r="E15" s="0" t="s">
        <v>507</v>
      </c>
    </row>
    <row r="16" customFormat="false" ht="12.8" hidden="false" customHeight="false" outlineLevel="0" collapsed="false">
      <c r="D16" s="56" t="s">
        <v>440</v>
      </c>
      <c r="E16" s="73" t="s">
        <v>508</v>
      </c>
    </row>
    <row r="17" customFormat="false" ht="12.8" hidden="false" customHeight="false" outlineLevel="0" collapsed="false">
      <c r="D17" s="56" t="s">
        <v>443</v>
      </c>
      <c r="E17" s="0" t="s">
        <v>509</v>
      </c>
    </row>
    <row r="18" customFormat="false" ht="12.8" hidden="false" customHeight="false" outlineLevel="0" collapsed="false">
      <c r="D18" s="56" t="s">
        <v>447</v>
      </c>
      <c r="E18" s="0" t="s">
        <v>510</v>
      </c>
    </row>
    <row r="19" customFormat="false" ht="12.8" hidden="false" customHeight="false" outlineLevel="0" collapsed="false">
      <c r="D19" s="56" t="s">
        <v>415</v>
      </c>
      <c r="E19" s="0" t="s">
        <v>511</v>
      </c>
    </row>
    <row r="20" customFormat="false" ht="12.8" hidden="false" customHeight="false" outlineLevel="0" collapsed="false">
      <c r="D20" s="56" t="s">
        <v>406</v>
      </c>
      <c r="E20" s="0" t="s">
        <v>512</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491</v>
      </c>
    </row>
    <row r="3" customFormat="false" ht="14.9" hidden="false" customHeight="false" outlineLevel="0" collapsed="false">
      <c r="B3" s="52" t="s">
        <v>513</v>
      </c>
    </row>
    <row r="4" customFormat="false" ht="14.9" hidden="false" customHeight="false" outlineLevel="0" collapsed="false">
      <c r="B4" s="52" t="s">
        <v>514</v>
      </c>
    </row>
    <row r="5" customFormat="false" ht="14.9" hidden="false" customHeight="false" outlineLevel="0" collapsed="false">
      <c r="B5" s="52" t="s">
        <v>515</v>
      </c>
    </row>
    <row r="6" customFormat="false" ht="14.9" hidden="false" customHeight="false" outlineLevel="0" collapsed="false">
      <c r="A6" s="0" t="s">
        <v>516</v>
      </c>
      <c r="B6" s="52" t="s">
        <v>517</v>
      </c>
    </row>
    <row r="7" customFormat="false" ht="14.9" hidden="false" customHeight="false" outlineLevel="0" collapsed="false">
      <c r="B7" s="52" t="s">
        <v>518</v>
      </c>
    </row>
    <row r="8" customFormat="false" ht="12.8" hidden="false" customHeight="false" outlineLevel="0" collapsed="false">
      <c r="A8" s="0" t="s">
        <v>40</v>
      </c>
      <c r="B8" s="52" t="s">
        <v>519</v>
      </c>
    </row>
    <row r="9" customFormat="false" ht="12.8" hidden="false" customHeight="false" outlineLevel="0" collapsed="false">
      <c r="A9" s="0" t="s">
        <v>520</v>
      </c>
      <c r="B9" s="52"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52" t="s">
        <v>524</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403</v>
      </c>
    </row>
    <row r="28" customFormat="false" ht="12.8" hidden="false" customHeight="false" outlineLevel="0" collapsed="false">
      <c r="B28" s="56" t="s">
        <v>411</v>
      </c>
    </row>
    <row r="29" customFormat="false" ht="12.8" hidden="false" customHeight="false" outlineLevel="0" collapsed="false">
      <c r="B29" s="56" t="s">
        <v>418</v>
      </c>
    </row>
    <row r="30" customFormat="false" ht="12.8" hidden="false" customHeight="false" outlineLevel="0" collapsed="false">
      <c r="B30" s="56" t="s">
        <v>423</v>
      </c>
    </row>
    <row r="31" customFormat="false" ht="12.8" hidden="false" customHeight="false" outlineLevel="0" collapsed="false">
      <c r="B31" s="56" t="s">
        <v>426</v>
      </c>
    </row>
    <row r="32" customFormat="false" ht="12.8" hidden="false" customHeight="false" outlineLevel="0" collapsed="false">
      <c r="B32" s="56" t="s">
        <v>429</v>
      </c>
    </row>
    <row r="33" customFormat="false" ht="12.8" hidden="false" customHeight="false" outlineLevel="0" collapsed="false">
      <c r="B33" s="56" t="s">
        <v>432</v>
      </c>
    </row>
    <row r="34" customFormat="false" ht="12.8" hidden="false" customHeight="false" outlineLevel="0" collapsed="false">
      <c r="B34" s="56" t="s">
        <v>437</v>
      </c>
      <c r="D34" s="52"/>
    </row>
    <row r="35" customFormat="false" ht="12.8" hidden="false" customHeight="false" outlineLevel="0" collapsed="false">
      <c r="B35" s="56" t="s">
        <v>440</v>
      </c>
      <c r="D35" s="52"/>
    </row>
    <row r="36" customFormat="false" ht="12.8" hidden="false" customHeight="false" outlineLevel="0" collapsed="false">
      <c r="B36" s="56" t="s">
        <v>443</v>
      </c>
      <c r="D36" s="52"/>
    </row>
    <row r="37" customFormat="false" ht="12.8" hidden="false" customHeight="false" outlineLevel="0" collapsed="false">
      <c r="B37" s="56" t="s">
        <v>447</v>
      </c>
      <c r="D37" s="52"/>
    </row>
    <row r="38" customFormat="false" ht="12.8" hidden="false" customHeight="false" outlineLevel="0" collapsed="false">
      <c r="B38" s="56" t="s">
        <v>415</v>
      </c>
      <c r="D38" s="52"/>
    </row>
    <row r="39" customFormat="false" ht="12.8" hidden="false" customHeight="false" outlineLevel="0" collapsed="false">
      <c r="B39" s="56" t="s">
        <v>406</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525</v>
      </c>
    </row>
    <row r="4" customFormat="false" ht="15" hidden="false" customHeight="false" outlineLevel="0" collapsed="false">
      <c r="B4" s="74" t="s">
        <v>526</v>
      </c>
    </row>
    <row r="5" customFormat="false" ht="15" hidden="false" customHeight="false" outlineLevel="0" collapsed="false">
      <c r="B5" s="74" t="s">
        <v>527</v>
      </c>
    </row>
    <row r="6" customFormat="false" ht="15" hidden="false" customHeight="false" outlineLevel="0" collapsed="false">
      <c r="B6" s="74" t="s">
        <v>528</v>
      </c>
    </row>
    <row r="7" customFormat="false" ht="15" hidden="false" customHeight="false" outlineLevel="0" collapsed="false">
      <c r="B7" s="74" t="s">
        <v>529</v>
      </c>
    </row>
    <row r="8" customFormat="false" ht="12.8" hidden="false" customHeight="false" outlineLevel="0" collapsed="false">
      <c r="A8" s="0" t="s">
        <v>530</v>
      </c>
      <c r="B8" s="0" t="s">
        <v>531</v>
      </c>
    </row>
    <row r="9" customFormat="false" ht="12.8" hidden="false" customHeight="false" outlineLevel="0" collapsed="false">
      <c r="A9" s="0" t="s">
        <v>532</v>
      </c>
      <c r="B9" s="0" t="s">
        <v>533</v>
      </c>
    </row>
    <row r="10" customFormat="false" ht="12.8" hidden="false" customHeight="false" outlineLevel="0" collapsed="false">
      <c r="B10" s="0" t="s">
        <v>534</v>
      </c>
    </row>
    <row r="11" customFormat="false" ht="12.8" hidden="false" customHeight="false" outlineLevel="0" collapsed="false">
      <c r="B11" s="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391</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440</v>
      </c>
    </row>
    <row r="36" customFormat="false" ht="12.8" hidden="false" customHeight="false" outlineLevel="0" collapsed="false">
      <c r="B36" s="0" t="s">
        <v>551</v>
      </c>
    </row>
    <row r="37" customFormat="false" ht="12.8" hidden="false" customHeight="false" outlineLevel="0" collapsed="false">
      <c r="B37" s="0" t="s">
        <v>552</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555</v>
      </c>
    </row>
    <row r="4" customFormat="false" ht="14.9" hidden="false" customHeight="false" outlineLevel="0" collapsed="false">
      <c r="B4" s="52" t="s">
        <v>556</v>
      </c>
    </row>
    <row r="5" customFormat="false" ht="14.9" hidden="false" customHeight="false" outlineLevel="0" collapsed="false">
      <c r="B5" s="52" t="s">
        <v>557</v>
      </c>
    </row>
    <row r="6" customFormat="false" ht="14.9" hidden="false" customHeight="false" outlineLevel="0" collapsed="false">
      <c r="B6" s="52" t="s">
        <v>558</v>
      </c>
    </row>
    <row r="7" customFormat="false" ht="14.9" hidden="false" customHeight="false" outlineLevel="0" collapsed="false">
      <c r="B7" s="52" t="s">
        <v>559</v>
      </c>
    </row>
    <row r="8" customFormat="false" ht="14.9" hidden="false" customHeight="false" outlineLevel="0" collapsed="false">
      <c r="A8" s="0" t="s">
        <v>530</v>
      </c>
      <c r="B8" s="52" t="s">
        <v>560</v>
      </c>
    </row>
    <row r="9" customFormat="false" ht="14.9" hidden="false" customHeight="false" outlineLevel="0" collapsed="false">
      <c r="A9" s="0" t="s">
        <v>532</v>
      </c>
      <c r="B9" s="52" t="s">
        <v>561</v>
      </c>
    </row>
    <row r="10" customFormat="false" ht="14.9" hidden="false" customHeight="false" outlineLevel="0" collapsed="false">
      <c r="B10" s="52" t="s">
        <v>562</v>
      </c>
    </row>
    <row r="11" customFormat="false" ht="14.9" hidden="false" customHeight="false" outlineLevel="0" collapsed="false">
      <c r="B11" s="52" t="s">
        <v>563</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564</v>
      </c>
    </row>
    <row r="15" customFormat="false" ht="12.8" hidden="false" customHeight="false" outlineLevel="0" collapsed="false">
      <c r="B15" s="52"/>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567</v>
      </c>
    </row>
    <row r="23" customFormat="false" ht="12.8" hidden="false" customHeight="false" outlineLevel="0" collapsed="false">
      <c r="B23" s="0" t="s">
        <v>568</v>
      </c>
    </row>
    <row r="24" customFormat="false" ht="12.8" hidden="false" customHeight="false" outlineLevel="0" collapsed="false">
      <c r="B24" s="0" t="s">
        <v>569</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580</v>
      </c>
    </row>
    <row r="36" customFormat="false" ht="12.8" hidden="false" customHeight="false" outlineLevel="0" collapsed="false">
      <c r="B36" s="0" t="s">
        <v>581</v>
      </c>
    </row>
    <row r="37" customFormat="false" ht="12.8" hidden="false" customHeight="false" outlineLevel="0" collapsed="false">
      <c r="B37" s="0" t="s">
        <v>447</v>
      </c>
    </row>
    <row r="38" customFormat="false" ht="12.8" hidden="false" customHeight="false" outlineLevel="0" collapsed="false">
      <c r="B38" s="0" t="s">
        <v>582</v>
      </c>
    </row>
    <row r="39" customFormat="false" ht="12.8" hidden="false" customHeight="false" outlineLevel="0" collapsed="false">
      <c r="B39" s="0" t="s">
        <v>583</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584</v>
      </c>
    </row>
    <row r="4" customFormat="false" ht="12.8" hidden="false" customHeight="false" outlineLevel="0" collapsed="false">
      <c r="B4" s="0" t="s">
        <v>585</v>
      </c>
    </row>
    <row r="5" customFormat="false" ht="12.8" hidden="false" customHeight="false" outlineLevel="0" collapsed="false">
      <c r="B5" s="0" t="s">
        <v>586</v>
      </c>
    </row>
    <row r="6" customFormat="false" ht="12.8" hidden="false" customHeight="false" outlineLevel="0" collapsed="false">
      <c r="B6" s="0" t="s">
        <v>587</v>
      </c>
    </row>
    <row r="7" customFormat="false" ht="12.8" hidden="false" customHeight="false" outlineLevel="0" collapsed="false">
      <c r="B7" s="0" t="s">
        <v>588</v>
      </c>
    </row>
    <row r="8" customFormat="false" ht="15" hidden="false" customHeight="false" outlineLevel="0" collapsed="false">
      <c r="B8" s="74" t="s">
        <v>589</v>
      </c>
    </row>
    <row r="9" customFormat="false" ht="12.8" hidden="false" customHeight="false" outlineLevel="0" collapsed="false">
      <c r="B9" s="0" t="s">
        <v>590</v>
      </c>
    </row>
    <row r="10" customFormat="false" ht="12.8" hidden="false" customHeight="false" outlineLevel="0" collapsed="false">
      <c r="B10" s="52" t="s">
        <v>591</v>
      </c>
    </row>
    <row r="11" customFormat="false" ht="12.8" hidden="false" customHeight="false" outlineLevel="0" collapsed="false">
      <c r="B11" s="52" t="s">
        <v>592</v>
      </c>
    </row>
    <row r="14" customFormat="false" ht="12.8" hidden="false" customHeight="false" outlineLevel="0" collapsed="false">
      <c r="B14"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391</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609</v>
      </c>
    </row>
    <row r="37" customFormat="false" ht="12.8" hidden="false" customHeight="false" outlineLevel="0" collapsed="false">
      <c r="B37" s="0" t="s">
        <v>447</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612</v>
      </c>
    </row>
    <row r="4" customFormat="false" ht="15" hidden="false" customHeight="false" outlineLevel="0" collapsed="false">
      <c r="B4" s="74" t="s">
        <v>613</v>
      </c>
    </row>
    <row r="5" customFormat="false" ht="12.8" hidden="false" customHeight="false" outlineLevel="0" collapsed="false">
      <c r="B5" s="0" t="s">
        <v>614</v>
      </c>
    </row>
    <row r="6" customFormat="false" ht="15" hidden="false" customHeight="false" outlineLevel="0" collapsed="false">
      <c r="B6" s="74" t="s">
        <v>615</v>
      </c>
    </row>
    <row r="7" customFormat="false" ht="15" hidden="false" customHeight="false" outlineLevel="0" collapsed="false">
      <c r="B7" s="74" t="s">
        <v>616</v>
      </c>
    </row>
    <row r="8" customFormat="false" ht="12.8" hidden="false" customHeight="false" outlineLevel="0" collapsed="false">
      <c r="B8" s="0" t="s">
        <v>617</v>
      </c>
    </row>
    <row r="9" customFormat="false" ht="12.8" hidden="false" customHeight="false" outlineLevel="0" collapsed="false">
      <c r="B9" s="75" t="s">
        <v>618</v>
      </c>
    </row>
    <row r="10" customFormat="false" ht="12.8" hidden="false" customHeight="false" outlineLevel="0" collapsed="false">
      <c r="B10" s="0" t="s">
        <v>619</v>
      </c>
    </row>
    <row r="11" customFormat="false" ht="12.8" hidden="false" customHeight="false" outlineLevel="0" collapsed="false">
      <c r="B11" s="0" t="s">
        <v>620</v>
      </c>
    </row>
    <row r="14" customFormat="false" ht="15" hidden="false" customHeight="false" outlineLevel="0" collapsed="false">
      <c r="B14" s="74" t="s">
        <v>621</v>
      </c>
    </row>
    <row r="20" customFormat="false" ht="12.8" hidden="false" customHeight="false" outlineLevel="0" collapsed="false">
      <c r="B20" s="0" t="s">
        <v>622</v>
      </c>
    </row>
    <row r="21" customFormat="false" ht="12.8" hidden="false" customHeight="false" outlineLevel="0" collapsed="false">
      <c r="B21" s="0" t="s">
        <v>623</v>
      </c>
    </row>
    <row r="22" customFormat="false" ht="12.8" hidden="false" customHeight="false" outlineLevel="0" collapsed="false">
      <c r="B22" s="0" t="s">
        <v>567</v>
      </c>
    </row>
    <row r="23" customFormat="false" ht="12.8" hidden="false" customHeight="false" outlineLevel="0" collapsed="false">
      <c r="B23" s="0" t="s">
        <v>624</v>
      </c>
    </row>
    <row r="24" customFormat="false" ht="12.8" hidden="false" customHeight="false" outlineLevel="0" collapsed="false">
      <c r="B24" s="0" t="s">
        <v>391</v>
      </c>
    </row>
    <row r="25" customFormat="false" ht="12.8" hidden="false" customHeight="false" outlineLevel="0" collapsed="false">
      <c r="B25" s="0" t="s">
        <v>625</v>
      </c>
    </row>
    <row r="26" customFormat="false" ht="12.8" hidden="false" customHeight="false" outlineLevel="0" collapsed="false">
      <c r="B26" s="0" t="s">
        <v>571</v>
      </c>
    </row>
    <row r="27" customFormat="false" ht="12.8" hidden="false" customHeight="false" outlineLevel="0" collapsed="false">
      <c r="B27" s="0" t="s">
        <v>626</v>
      </c>
    </row>
    <row r="28" customFormat="false" ht="12.8" hidden="false" customHeight="false" outlineLevel="0" collapsed="false">
      <c r="B28" s="0" t="s">
        <v>627</v>
      </c>
    </row>
    <row r="29" customFormat="false" ht="12.8" hidden="false" customHeight="false" outlineLevel="0" collapsed="false">
      <c r="B29" s="0" t="s">
        <v>628</v>
      </c>
    </row>
    <row r="30" customFormat="false" ht="12.8" hidden="false" customHeight="false" outlineLevel="0" collapsed="false">
      <c r="B30" s="0" t="s">
        <v>629</v>
      </c>
    </row>
    <row r="31" customFormat="false" ht="12.8" hidden="false" customHeight="false" outlineLevel="0" collapsed="false">
      <c r="B31" s="0" t="s">
        <v>630</v>
      </c>
    </row>
    <row r="32" customFormat="false" ht="12.8" hidden="false" customHeight="false" outlineLevel="0" collapsed="false">
      <c r="B32" s="0" t="s">
        <v>631</v>
      </c>
    </row>
    <row r="33" customFormat="false" ht="12.8" hidden="false" customHeight="false" outlineLevel="0" collapsed="false">
      <c r="B33" s="0" t="s">
        <v>632</v>
      </c>
    </row>
    <row r="34" customFormat="false" ht="12.8" hidden="false" customHeight="false" outlineLevel="0" collapsed="false">
      <c r="B34" s="0" t="s">
        <v>633</v>
      </c>
    </row>
    <row r="35" customFormat="false" ht="12.8" hidden="false" customHeight="false" outlineLevel="0" collapsed="false">
      <c r="B35" s="0" t="s">
        <v>608</v>
      </c>
    </row>
    <row r="36" customFormat="false" ht="12.8" hidden="false" customHeight="false" outlineLevel="0" collapsed="false">
      <c r="B36" s="0" t="s">
        <v>634</v>
      </c>
    </row>
    <row r="37" customFormat="false" ht="12.8" hidden="false" customHeight="false" outlineLevel="0" collapsed="false">
      <c r="B37" s="0" t="s">
        <v>552</v>
      </c>
    </row>
    <row r="38" customFormat="false" ht="12.8" hidden="false" customHeight="false" outlineLevel="0" collapsed="false">
      <c r="B38" s="0" t="s">
        <v>635</v>
      </c>
    </row>
    <row r="39" customFormat="false" ht="12.8" hidden="false" customHeight="false" outlineLevel="0" collapsed="false">
      <c r="B39" s="0" t="s">
        <v>636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418</v>
      </c>
    </row>
    <row r="3" customFormat="false" ht="12.8" hidden="false" customHeight="false" outlineLevel="0" collapsed="false">
      <c r="B3" s="0" t="s">
        <v>637</v>
      </c>
    </row>
    <row r="4" customFormat="false" ht="12.8" hidden="false" customHeight="false" outlineLevel="0" collapsed="false">
      <c r="B4" s="0" t="s">
        <v>638</v>
      </c>
    </row>
    <row r="5" customFormat="false" ht="12.8" hidden="false" customHeight="false" outlineLevel="0" collapsed="false">
      <c r="B5" s="0" t="s">
        <v>639</v>
      </c>
    </row>
    <row r="6" customFormat="false" ht="12.8" hidden="false" customHeight="false" outlineLevel="0" collapsed="false">
      <c r="B6" s="0" t="s">
        <v>640</v>
      </c>
    </row>
    <row r="7" customFormat="false" ht="12.8" hidden="false" customHeight="false" outlineLevel="0" collapsed="false">
      <c r="B7" s="0" t="s">
        <v>641</v>
      </c>
    </row>
    <row r="8" customFormat="false" ht="12.8" hidden="false" customHeight="false" outlineLevel="0" collapsed="false">
      <c r="B8" s="0" t="s">
        <v>642</v>
      </c>
    </row>
    <row r="9" customFormat="false" ht="12.8" hidden="false" customHeight="false" outlineLevel="0" collapsed="false">
      <c r="B9" s="0" t="s">
        <v>643</v>
      </c>
    </row>
    <row r="10" customFormat="false" ht="12.8" hidden="false" customHeight="false" outlineLevel="0" collapsed="false">
      <c r="B10" s="0" t="s">
        <v>644</v>
      </c>
    </row>
    <row r="11" customFormat="false" ht="12.8" hidden="false" customHeight="false" outlineLevel="0" collapsed="false">
      <c r="B11" s="0" t="s">
        <v>645</v>
      </c>
    </row>
    <row r="14" customFormat="false" ht="12.8" hidden="false" customHeight="false" outlineLevel="0" collapsed="false">
      <c r="B14" s="0" t="s">
        <v>646</v>
      </c>
    </row>
    <row r="20" customFormat="false" ht="12.8" hidden="false" customHeight="false" outlineLevel="0" collapsed="false">
      <c r="B20" s="0" t="s">
        <v>647</v>
      </c>
    </row>
    <row r="21" customFormat="false" ht="12.8" hidden="false" customHeight="false" outlineLevel="0" collapsed="false">
      <c r="B21" s="0" t="s">
        <v>648</v>
      </c>
    </row>
    <row r="22" customFormat="false" ht="12.8" hidden="false" customHeight="false" outlineLevel="0" collapsed="false">
      <c r="B22" s="0" t="s">
        <v>649</v>
      </c>
    </row>
    <row r="23" customFormat="false" ht="12.8" hidden="false" customHeight="false" outlineLevel="0" collapsed="false">
      <c r="B23" s="0" t="s">
        <v>650</v>
      </c>
    </row>
    <row r="24" customFormat="false" ht="12.8" hidden="false" customHeight="false" outlineLevel="0" collapsed="false">
      <c r="B24" s="0" t="s">
        <v>391</v>
      </c>
    </row>
    <row r="25" customFormat="false" ht="12.8" hidden="false" customHeight="false" outlineLevel="0" collapsed="false">
      <c r="B25" s="0" t="s">
        <v>651</v>
      </c>
    </row>
    <row r="26" customFormat="false" ht="12.8" hidden="false" customHeight="false" outlineLevel="0" collapsed="false">
      <c r="B26" s="0" t="s">
        <v>652</v>
      </c>
    </row>
    <row r="27" customFormat="false" ht="12.8" hidden="false" customHeight="false" outlineLevel="0" collapsed="false">
      <c r="B27" s="0" t="s">
        <v>653</v>
      </c>
    </row>
    <row r="28" customFormat="false" ht="12.8" hidden="false" customHeight="false" outlineLevel="0" collapsed="false">
      <c r="B28" s="0" t="s">
        <v>654</v>
      </c>
    </row>
    <row r="29" customFormat="false" ht="12.8" hidden="false" customHeight="false" outlineLevel="0" collapsed="false">
      <c r="B29" s="0" t="s">
        <v>655</v>
      </c>
    </row>
    <row r="30" customFormat="false" ht="12.8" hidden="false" customHeight="false" outlineLevel="0" collapsed="false">
      <c r="B30" s="0" t="s">
        <v>656</v>
      </c>
    </row>
    <row r="31" customFormat="false" ht="12.8" hidden="false" customHeight="false" outlineLevel="0" collapsed="false">
      <c r="B31" s="0" t="s">
        <v>657</v>
      </c>
    </row>
    <row r="32" customFormat="false" ht="12.8" hidden="false" customHeight="false" outlineLevel="0" collapsed="false">
      <c r="B32" s="0" t="s">
        <v>658</v>
      </c>
    </row>
    <row r="33" customFormat="false" ht="12.8" hidden="false" customHeight="false" outlineLevel="0" collapsed="false">
      <c r="B33" s="0" t="s">
        <v>659</v>
      </c>
    </row>
    <row r="34" customFormat="false" ht="12.8" hidden="false" customHeight="false" outlineLevel="0" collapsed="false">
      <c r="B34" s="0" t="s">
        <v>660</v>
      </c>
    </row>
    <row r="35" customFormat="false" ht="12.8" hidden="false" customHeight="false" outlineLevel="0" collapsed="false">
      <c r="B35" s="0" t="s">
        <v>661</v>
      </c>
    </row>
    <row r="36" customFormat="false" ht="12.8" hidden="false" customHeight="false" outlineLevel="0" collapsed="false">
      <c r="B36" s="0" t="s">
        <v>551</v>
      </c>
    </row>
    <row r="37" customFormat="false" ht="12.8" hidden="false" customHeight="false" outlineLevel="0" collapsed="false">
      <c r="B37" s="0" t="s">
        <v>447</v>
      </c>
    </row>
    <row r="38" customFormat="false" ht="12.8" hidden="false" customHeight="false" outlineLevel="0" collapsed="false">
      <c r="B38" s="0" t="s">
        <v>662</v>
      </c>
    </row>
    <row r="39" customFormat="false" ht="12.8" hidden="false" customHeight="false" outlineLevel="0" collapsed="false">
      <c r="B39" s="0" t="s">
        <v>663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2021-02-02T22:52:30Z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