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<sst xmlns="http://schemas.openxmlformats.org/spreadsheetml/2006/main" count="911" uniqueCount="712">
  <si>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</si>
  <si>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</si>
  <si>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</si>
  <si>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</si>
  <si>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</si>
  <si>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</si>
  <si>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</si>
  <si>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</si>
  <si>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</si>
  <si>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</si>
  <si>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</si>
  <si>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</si>
  <si>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</si>
  <si>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</si>
  <si>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</si>
  <si>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</si>
  <si>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</si>
  <si>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</si>
  <si>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</si>
  <si>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</si>
  <si>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</si>
  <si>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</si>
  <si>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</si>
  <si>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</si>
  <si>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</si>
  <si>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</si>
  <si>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</si>
  <si>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</si>
  <si>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</si>
  <si>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</si>
  <si>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</si>
  <si>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</si>
  <si>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</si>
  <si>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</si>
  <si>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</si>
  <si>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</si>
  <si>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</si>
  <si>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</si>
  <si>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</si>
  <si>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</si>
  <si>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</si>
  <si>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</si>
  <si>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</si>
  <si>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</si>
  <si>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</si>
  <si>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</si>
  <si>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</si>
  <si>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</si>
  <si>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</si>
  <si>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</si>
  <si>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</si>
  <si>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</si>
  <si>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</si>
  <si>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</si>
  <si>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</si>
  <si>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</si>
  <si>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</si>
  <si>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</si>
  <si>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</si>
  <si>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</si>
  <si>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</si>
  <si>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</si>
  <si>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</si>
  <si>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</si>
  <si>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</si>
  <si>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</si>
  <si>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</si>
  <si>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</si>
  <si>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</si>
  <si>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</si>
  <si>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</si>
  <si>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</si>
  <si>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</si>
  <si>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</si>
  <si>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</si>
  <si>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</si>
  <si>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</si>
  <si>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</si>
  <si>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</si>
  <si>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</si>
  <si>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</si>
  <si>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</si>
  <si>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</si>
  <si>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</si>
  <si>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</si>
  <si>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</si>
  <si>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</si>
  <si>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</si>
  <si>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</si>
  <si>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</si>
  <si>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</si>
  <si>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</si>
  <si>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</si>
  <si>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</si>
  <si>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</si>
  <si>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</si>
  <si>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</si>
  <si>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</si>
  <si>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</si>
  <si>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</si>
  <si>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</si>
  <si>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</si>
  <si>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</si>
  <si>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</si>
  <si>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</si>
  <si>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</si>
  <si>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</si>
  <si>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</si>
  <si>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</si>
  <si>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</si>
  <si>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</si>
  <si>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</si>
  <si>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</si>
  <si>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</si>
  <si>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</si>
  <si>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</si>
  <si>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</si>
  <si>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</si>
  <si>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</si>
  <si>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</si>
  <si>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</si>
  <si>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</si>
  <si>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</si>
  <si>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</si>
  <si>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</si>
  <si>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</si>
  <si>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</si>
  <si>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</si>
  <si>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</si>
  <si>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</si>
  <si>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</si>
  <si>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</si>
  <si>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</si>
  <si>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</si>
  <si>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</si>
  <si>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</si>
  <si>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</si>
  <si>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</si>
  <si>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</si>
  <si>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</si>
  <si>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</si>
  <si>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</si>
  <si>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</si>
  <si>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</si>
  <si>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</si>
  <si>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</si>
  <si>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</si>
  <si>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</si>
  <si>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</si>
  <si>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</si>
  <si>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</si>
  <si>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</si>
  <si>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</si>
  <si>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</si>
  <si>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</si>
  <si>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</si>
  <si>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</si>
  <si>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</si>
  <si>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</si>
  <si>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</si>
  <si>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</si>
  <si>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</si>
  <si>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</si>
  <si>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</si>
  <si>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</si>
  <si>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</si>
  <si>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</si>
  <si>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</si>
  <si>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</si>
  <si>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</si>
  <si>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</si>
  <si>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</si>
  <si>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</si>
  <si>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</si>
  <si>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</si>
  <si>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</si>
  <si>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</si>
  <si>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</si>
  <si>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</si>
  <si>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</si>
  <si>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</si>
  <si>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</si>
  <si>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</si>
  <si>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</si>
  <si>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</si>
  <si>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</si>
  <si>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</si>
  <si>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</si>
  <si>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</si>
  <si>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</si>
  <si>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</si>
  <si>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</si>
  <si>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</si>
  <si>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</si>
  <si>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</si>
  <si>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</si>
  <si>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</si>
  <si>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</si>
  <si>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</si>
  <si>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</si>
  <si>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</si>
  <si>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</si>
  <si>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</si>
  <si>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</si>
  <si>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</si>
  <si>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</si>
  <si>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</si>
  <si>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</si>
  <si>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</si>
  <si>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</si>
  <si>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</si>
  <si>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</si>
  <si>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</si>
  <si>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</si>
  <si>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</si>
  <si>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</si>
  <si>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</si>
  <si>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</si>
  <si>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</si>
  <si>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</si>
  <si>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</si>
  <si>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</si>
  <si>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</si>
  <si>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</si>
  <si>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</si>
  <si>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</si>
  <si>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</si>
  <si>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</si>
  <si>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</si>
  <si>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</si>
  <si>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</si>
  <si>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</si>
  <si>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</si>
  <si>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</si>
  <si>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</si>
  <si>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</si>
  <si>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</si>
  <si>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</si>
  <si>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</si>
  <si>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</si>
  <si>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</si>
  <si>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</si>
  <si>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</si>
  <si>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</si>
  <si>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</si>
  <si>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</si>
  <si>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</si>
  <si>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</si>
  <si>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</si>
  <si>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</si>
  <si>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</si>
  <si>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</si>
  <si>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</si>
  <si>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</si>
  <si>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</si>
  <si>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</si>
  <si>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</si>
  <si>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</si>
  <si>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</si>
  <si>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</si>
  <si>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</si>
  <si>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</si>
  <si>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</si>
  <si>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</si>
  <si>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</si>
  <si>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</si>
  <si>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</si>
  <si>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</si>
  <si>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</si>
  <si>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</si>
  <si>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</si>
  <si>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</si>
  <si>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</si>
  <si>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</si>
  <si>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</si>
  <si>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</si>
  <si>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</si>
  <si>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</si>
  <si>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</si>
  <si>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</si>
  <si>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</si>
  <si>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</si>
  <si>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</si>
  <si>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</si>
  <si>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</si>
  <si>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</si>
  <si>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</si>
  <si>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</si>
  <si>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</si>
  <si>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</si>
  <si>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</si>
  <si>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</si>
  <si>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</si>
  <si>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</si>
  <si>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</si>
  <si>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</si>
  <si>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</si>
  <si>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</si>
  <si>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</si>
  <si>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</si>
  <si>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</si>
  <si>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</si>
  <si>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</si>
  <si>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</si>
  <si>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</si>
  <si>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</si>
  <si>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</si>
  <si>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</si>
  <si>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</si>
  <si>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</si>
  <si>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</si>
  <si>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</si>
  <si>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</si>
  <si>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</si>
  <si>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</si>
  <si>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</si>
  <si>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</si>
  <si>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</si>
  <si>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</si>
  <si>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</si>
  <si>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</si>
  <si>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</si>
  <si>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</si>
  <si>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</si>
  <si>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</si>
  <si>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</si>
  <si>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</si>
  <si>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</si>
  <si>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</si>
  <si>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</si>
  <si>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</si>
  <si>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</si>
  <si>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</si>
  <si>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</si>
  <si>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</si>
  <si>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</si>
  <si>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</si>
  <si>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</si>
  <si>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</si>
  <si>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</si>
  <si>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</si>
  <si>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</si>
  <si>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</si>
  <si>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</si>
  <si>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</si>
  <si>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</si>
  <si>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</si>
  <si>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</si>
  <si>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</si>
  <si>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</si>
  <si>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</si>
  <si>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</si>
  <si>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</si>
  <si>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</si>
  <si>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T480s, T490, E490, L480, L490, L380, L390, L380 Yoga, L390 Yoga, E490, E480</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</si>
  <si>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</si>
  <si>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</si>
  <si>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</si>
  <si>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</si>
  <si>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</si>
  <si>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</si>
  <si>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</si>
  <si>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</si>
  <si>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</si>
  <si>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</si>
  <si>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</si>
  <si>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</si>
  <si>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</si>
  <si>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</si>
  <si>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</si>
  <si>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</si>
  <si>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</si>
  <si>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</si>
  <si>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</si>
  <si>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T480s black - DE</t>
  </si>
  <si>
    <t xml:space="preserve">German</t>
  </si>
  <si>
    <t xml:space="preserve">01YP532</t>
  </si>
  <si>
    <t xml:space="preserve">Price – NON-Backlit</t>
  </si>
  <si>
    <t xml:space="preserve">Lenovo T480s black - FR</t>
  </si>
  <si>
    <t xml:space="preserve">French</t>
  </si>
  <si>
    <t xml:space="preserve">01YP531</t>
  </si>
  <si>
    <t xml:space="preserve">Packing size</t>
  </si>
  <si>
    <t xml:space="preserve">Small</t>
  </si>
  <si>
    <t xml:space="preserve">Lenovo T480s black - IT</t>
  </si>
  <si>
    <t xml:space="preserve">Italian</t>
  </si>
  <si>
    <t xml:space="preserve">01YP377</t>
  </si>
  <si>
    <t xml:space="preserve">T410 T410i T510 T510i W510 X220 X220i T420 T420i T520 T520i W520</t>
  </si>
  <si>
    <t xml:space="preserve">Package height (CM)</t>
  </si>
  <si>
    <t xml:space="preserve">Lenovo T480s black - ES</t>
  </si>
  <si>
    <t xml:space="preserve">Spanish</t>
  </si>
  <si>
    <t xml:space="preserve">01YP530</t>
  </si>
  <si>
    <t xml:space="preserve">Package width (CM)</t>
  </si>
  <si>
    <t xml:space="preserve">Lenovo T480s black - UK</t>
  </si>
  <si>
    <t xml:space="preserve">UK</t>
  </si>
  <si>
    <t xml:space="preserve">01YP388</t>
  </si>
  <si>
    <t xml:space="preserve">Package length (CM)</t>
  </si>
  <si>
    <t xml:space="preserve">Lenovo T480s black - NOR</t>
  </si>
  <si>
    <t xml:space="preserve">Scandinavian – Nordic</t>
  </si>
  <si>
    <t xml:space="preserve">01YP399</t>
  </si>
  <si>
    <t xml:space="preserve">Origin of Product</t>
  </si>
  <si>
    <t xml:space="preserve">Lenovo T480s black - BE</t>
  </si>
  <si>
    <t xml:space="preserve">Belgian</t>
  </si>
  <si>
    <t xml:space="preserve">01YP366</t>
  </si>
  <si>
    <t xml:space="preserve">Package weight (GR)</t>
  </si>
  <si>
    <t xml:space="preserve">Lenovo T480s black - BG</t>
  </si>
  <si>
    <t xml:space="preserve">Bulgarian</t>
  </si>
  <si>
    <t xml:space="preserve">01YP287</t>
  </si>
  <si>
    <t xml:space="preserve">Lenovo T480s black - CZ</t>
  </si>
  <si>
    <t xml:space="preserve">Czech</t>
  </si>
  <si>
    <t xml:space="preserve">01EN978</t>
  </si>
  <si>
    <t xml:space="preserve">Parent sku</t>
  </si>
  <si>
    <t xml:space="preserve">Lenovo T490 Parent</t>
  </si>
  <si>
    <t xml:space="preserve">Lenovo T480s black - DK</t>
  </si>
  <si>
    <t xml:space="preserve">Danish</t>
  </si>
  <si>
    <t xml:space="preserve">01YP449</t>
  </si>
  <si>
    <t xml:space="preserve">Parent EAN</t>
  </si>
  <si>
    <t xml:space="preserve">Lenovo T480s black - HU</t>
  </si>
  <si>
    <t xml:space="preserve">Hungarian</t>
  </si>
  <si>
    <t xml:space="preserve">01YP535</t>
  </si>
  <si>
    <t xml:space="preserve">Lenovo T480s black - NL</t>
  </si>
  <si>
    <t xml:space="preserve">Dutch</t>
  </si>
  <si>
    <t xml:space="preserve">Item_type</t>
  </si>
  <si>
    <t xml:space="preserve">laptop-computer-replacement-parts</t>
  </si>
  <si>
    <t xml:space="preserve">Lenovo T480s black - NO</t>
  </si>
  <si>
    <t xml:space="preserve">Norwegian</t>
  </si>
  <si>
    <t xml:space="preserve">01YP540</t>
  </si>
  <si>
    <t xml:space="preserve">Lenovo T480s black - PL</t>
  </si>
  <si>
    <t xml:space="preserve">Polish</t>
  </si>
  <si>
    <t xml:space="preserve">Default quantity</t>
  </si>
  <si>
    <t xml:space="preserve">Lenovo T480s black - PT</t>
  </si>
  <si>
    <t xml:space="preserve">Portuguese</t>
  </si>
  <si>
    <t xml:space="preserve">01YP541</t>
  </si>
  <si>
    <t xml:space="preserve">Lenovo T480s black - SE/FI</t>
  </si>
  <si>
    <t xml:space="preserve">Swedish – Finnish</t>
  </si>
  <si>
    <t xml:space="preserve">01YP549</t>
  </si>
  <si>
    <t xml:space="preserve">Format</t>
  </si>
  <si>
    <t xml:space="preserve">Update</t>
  </si>
  <si>
    <t xml:space="preserve">Lenovo T480s black - CH</t>
  </si>
  <si>
    <t xml:space="preserve">Swiss</t>
  </si>
  <si>
    <t xml:space="preserve">01YP546</t>
  </si>
  <si>
    <t xml:space="preserve">Lenovo T480s black - US INT</t>
  </si>
  <si>
    <t xml:space="preserve">US International</t>
  </si>
  <si>
    <t xml:space="preserve">Lenovo T480s black - RUS</t>
  </si>
  <si>
    <t xml:space="preserve">Russian</t>
  </si>
  <si>
    <t xml:space="preserve">01YP542</t>
  </si>
  <si>
    <t xml:space="preserve">Bullet Point 1:</t>
  </si>
  <si>
    <t xml:space="preserve">Lenovo T480s black - US</t>
  </si>
  <si>
    <t xml:space="preserve">US</t>
  </si>
  <si>
    <t xml:space="preserve">Bullet Point 2:</t>
  </si>
  <si>
    <t xml:space="preserve">Lenovo T480s Regular black - DE</t>
  </si>
  <si>
    <t xml:space="preserve">Bullet Point 5:</t>
  </si>
  <si>
    <t xml:space="preserve">Lenovo T480s Regular black - FR</t>
  </si>
  <si>
    <t xml:space="preserve">01YP491</t>
  </si>
  <si>
    <t xml:space="preserve">Bullet Point 4:</t>
  </si>
  <si>
    <t xml:space="preserve">Lenovo T480s Regular black - IT</t>
  </si>
  <si>
    <t xml:space="preserve">01YP337</t>
  </si>
  <si>
    <t xml:space="preserve">Lenovo T480s Regular black - ES</t>
  </si>
  <si>
    <t xml:space="preserve">01YP330</t>
  </si>
  <si>
    <t xml:space="preserve">Lenovo T480s Regular black - UK</t>
  </si>
  <si>
    <t xml:space="preserve">01YP508</t>
  </si>
  <si>
    <t xml:space="preserve">Product Description</t>
  </si>
  <si>
    <t xml:space="preserve">Lenovo T480s Regular black - NOR</t>
  </si>
  <si>
    <t xml:space="preserve">01YP519</t>
  </si>
  <si>
    <t xml:space="preserve">Lenovo T480s Regular black - BE</t>
  </si>
  <si>
    <t xml:space="preserve">01YP486</t>
  </si>
  <si>
    <t xml:space="preserve">Warranty Message</t>
  </si>
  <si>
    <t xml:space="preserve">Lenovo T480s Regular black - BG</t>
  </si>
  <si>
    <t xml:space="preserve">01YP487</t>
  </si>
  <si>
    <t xml:space="preserve">Lenovo T480s Regular black - CZ</t>
  </si>
  <si>
    <t xml:space="preserve">01EN981</t>
  </si>
  <si>
    <t xml:space="preserve">Original bullet 1:</t>
  </si>
  <si>
    <t xml:space="preserve">Lenovo T480s Regular black - DK</t>
  </si>
  <si>
    <t xml:space="preserve">01YP489</t>
  </si>
  <si>
    <t xml:space="preserve">Lenovo T480s Regular black - HU</t>
  </si>
  <si>
    <t xml:space="preserve">01YP495</t>
  </si>
  <si>
    <t xml:space="preserve">Lenovo T480s Regular black - NL</t>
  </si>
  <si>
    <t xml:space="preserve">language</t>
  </si>
  <si>
    <t xml:space="preserve">Lenovo T480s Regular black - NO</t>
  </si>
  <si>
    <t xml:space="preserve">01YP500</t>
  </si>
  <si>
    <t xml:space="preserve">Marketplace</t>
  </si>
  <si>
    <t xml:space="preserve">EU</t>
  </si>
  <si>
    <t xml:space="preserve">Lenovo T480s Regular black - PL</t>
  </si>
  <si>
    <t xml:space="preserve">Lenovo T480s Regular black - PT</t>
  </si>
  <si>
    <t xml:space="preserve">01YP501</t>
  </si>
  <si>
    <t xml:space="preserve">Lenovo T480s Regular black - SE/FI</t>
  </si>
  <si>
    <t xml:space="preserve">01YP509</t>
  </si>
  <si>
    <t xml:space="preserve">Lenovo T480s Regular black - CH</t>
  </si>
  <si>
    <t xml:space="preserve">01YP346</t>
  </si>
  <si>
    <t xml:space="preserve">Lenovo T480s Regular black - US INT</t>
  </si>
  <si>
    <t xml:space="preserve">Lenovo T480s Regular black - RUS</t>
  </si>
  <si>
    <t xml:space="preserve">01YP262</t>
  </si>
  <si>
    <t xml:space="preserve">Lenovo T480s Regular black - US</t>
  </si>
  <si>
    <t xml:space="preserve">01YP480</t>
  </si>
  <si>
    <t xml:space="preserve">Lenovo T480s silver - DE</t>
  </si>
  <si>
    <t xml:space="preserve">01YN352</t>
  </si>
  <si>
    <t xml:space="preserve">Lenovo T480s silver - FR</t>
  </si>
  <si>
    <t xml:space="preserve">01YN431</t>
  </si>
  <si>
    <t xml:space="preserve">Lenovo T480s silver - IT</t>
  </si>
  <si>
    <t xml:space="preserve">01YN357</t>
  </si>
  <si>
    <t xml:space="preserve">Lenovo T480s silver - ES</t>
  </si>
  <si>
    <t xml:space="preserve">01YP490</t>
  </si>
  <si>
    <t xml:space="preserve">Lenovo T480s silver - UK</t>
  </si>
  <si>
    <t xml:space="preserve">01YN448</t>
  </si>
  <si>
    <t xml:space="preserve">Lenovo T480s silver - NOR</t>
  </si>
  <si>
    <t xml:space="preserve">01YN379</t>
  </si>
  <si>
    <t xml:space="preserve">Lenovo T480s silver - BE</t>
  </si>
  <si>
    <t xml:space="preserve">01YN346</t>
  </si>
  <si>
    <t xml:space="preserve">Lenovo T480s silver - BG</t>
  </si>
  <si>
    <t xml:space="preserve">01YN427</t>
  </si>
  <si>
    <t xml:space="preserve">Lenovo T480s silver - CZ</t>
  </si>
  <si>
    <t xml:space="preserve">01EN984</t>
  </si>
  <si>
    <t xml:space="preserve">Lenovo T480s silver - DK</t>
  </si>
  <si>
    <t xml:space="preserve">01YN389</t>
  </si>
  <si>
    <t xml:space="preserve">Lenovo T480s silver - HU</t>
  </si>
  <si>
    <t xml:space="preserve">01YN435</t>
  </si>
  <si>
    <t xml:space="preserve">Lenovo T480s silver - NL</t>
  </si>
  <si>
    <t xml:space="preserve">Lenovo T480s silver - NO</t>
  </si>
  <si>
    <t xml:space="preserve">01YN360</t>
  </si>
  <si>
    <t xml:space="preserve">Lenovo T480s silver - PL</t>
  </si>
  <si>
    <t xml:space="preserve">Lenovo T480s silver - PT</t>
  </si>
  <si>
    <t xml:space="preserve">01YN441</t>
  </si>
  <si>
    <t xml:space="preserve">Lenovo T480s silver - SE/FI</t>
  </si>
  <si>
    <t xml:space="preserve">01YN365</t>
  </si>
  <si>
    <t xml:space="preserve">Lenovo T480s silver - CH</t>
  </si>
  <si>
    <t xml:space="preserve">01YN366</t>
  </si>
  <si>
    <t xml:space="preserve">Lenovo T480s silver - US INT</t>
  </si>
  <si>
    <t xml:space="preserve">01YN449</t>
  </si>
  <si>
    <t xml:space="preserve">Lenovo T480s silver - RUS</t>
  </si>
  <si>
    <t xml:space="preserve">01YN402</t>
  </si>
  <si>
    <t xml:space="preserve">Lenovo T480s silver - US</t>
  </si>
  <si>
    <t xml:space="preserve">01YN340</t>
  </si>
  <si>
    <t xml:space="preserve">Lenovo T480s Regular Silver - DE</t>
  </si>
  <si>
    <t xml:space="preserve">Lenovo T480s Regular Silver - FR</t>
  </si>
  <si>
    <t xml:space="preserve">01YN391</t>
  </si>
  <si>
    <t xml:space="preserve">Lenovo T480s Regular Silver - IT</t>
  </si>
  <si>
    <t xml:space="preserve">01YN397</t>
  </si>
  <si>
    <t xml:space="preserve">Lenovo T480s Regular Silver - ES</t>
  </si>
  <si>
    <t xml:space="preserve">01YN390</t>
  </si>
  <si>
    <t xml:space="preserve">Lenovo T480s Regular Silver - UK</t>
  </si>
  <si>
    <t xml:space="preserve">Lenovo T480s Regular Silver - NOR</t>
  </si>
  <si>
    <t xml:space="preserve">01YN419</t>
  </si>
  <si>
    <t xml:space="preserve">Lenovo T480s Regular Silver - BE</t>
  </si>
  <si>
    <t xml:space="preserve">01YN386</t>
  </si>
  <si>
    <t xml:space="preserve">Lenovo T480s Regular Silver - BG</t>
  </si>
  <si>
    <t xml:space="preserve">Lenovo T480s Regular Silver - CZ</t>
  </si>
  <si>
    <t xml:space="preserve">Lenovo T480s Regular Silver - DK</t>
  </si>
  <si>
    <t xml:space="preserve">Lenovo T480s Regular Silver - HU</t>
  </si>
  <si>
    <t xml:space="preserve">Lenovo T480s Regular Silver - NL</t>
  </si>
  <si>
    <t xml:space="preserve">Lenovo T480s Regular Silver - NO</t>
  </si>
  <si>
    <t xml:space="preserve">Lenovo T480s Regular Silver - PL</t>
  </si>
  <si>
    <t xml:space="preserve">Lenovo T480s Regular Silver - PT</t>
  </si>
  <si>
    <t xml:space="preserve">01YN401</t>
  </si>
  <si>
    <t xml:space="preserve">Lenovo T480s Regular Silver - SE/FI</t>
  </si>
  <si>
    <t xml:space="preserve">01YN329</t>
  </si>
  <si>
    <t xml:space="preserve">Lenovo T480s Regular Silver - CH</t>
  </si>
  <si>
    <t xml:space="preserve">01YN406</t>
  </si>
  <si>
    <t xml:space="preserve">Lenovo T480s Regular Silver - US INT</t>
  </si>
  <si>
    <t xml:space="preserve">01YN409</t>
  </si>
  <si>
    <t xml:space="preserve">Lenovo T480s Regular Silver - RUS</t>
  </si>
  <si>
    <t xml:space="preserve">Lenovo T480s Regular Silver - US</t>
  </si>
  <si>
    <t xml:space="preserve">English</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</si>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</sst>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0"/>
      <color rgb="FF000000"/>
      <name val="Arial"/>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7"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7" fillId="0" borderId="0" xfId="0" applyFont="true" applyBorder="false" applyAlignment="true" applyProtection="true">
      <alignment horizontal="general" vertical="bottom" textRotation="0" wrapText="true" indent="0" shrinkToFit="false"/>
      <protection locked="false" hidden="false"/>
    </xf>
    <xf numFmtId="166" fontId="7" fillId="0" borderId="0" xfId="0" applyFont="true" applyBorder="false" applyAlignment="true" applyProtection="true">
      <alignment horizontal="general" vertical="bottom" textRotation="0" wrapText="true" indent="0" shrinkToFit="false"/>
      <protection locked="false" hidden="false"/>
    </xf>
    <xf numFmtId="167" fontId="7"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8"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L171" colorId="64" zoomScale="100" zoomScaleNormal="100" zoomScalePageLayoutView="100" workbookViewId="0">
      <selection pane="topLeft" activeCell="N5" activeCellId="0" sqref="N5:U21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35.4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27.12"/>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T490 Parent</v>
      </c>
      <c r="C4" s="29" t="s">
        <v>345</v>
      </c>
      <c r="D4" s="30" t="n">
        <f aca="false">Values!B14</f>
        <v>5714401488996</v>
      </c>
      <c r="E4" s="31" t="s">
        <v>346</v>
      </c>
      <c r="F4" s="28" t="str">
        <f aca="false">Values!B1 &amp; " " &amp; Values!B3</f>
        <v>Clavier rétroéclairé d'origine pour Lenovo ThinkPad Compatible T480s, T490, E490, L480, L490, L380, L390, L380 Yoga, L390 Yoga, E490, E480</v>
      </c>
      <c r="G4" s="29" t="s">
        <v>345</v>
      </c>
      <c r="H4" s="27" t="str">
        <f aca="false">Values!B16</f>
        <v>laptop-computer-replacement-parts</v>
      </c>
      <c r="I4" s="27" t="str">
        <f aca="false">IF(ISBLANK(Values!E3),"","4730574031")</f>
        <v>4730574031</v>
      </c>
      <c r="J4" s="32" t="str">
        <f aca="false">Values!B13</f>
        <v>Lenovo T490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T480s black - DE</v>
      </c>
      <c r="C5" s="32" t="str">
        <f aca="false">IF(ISBLANK(Values!E4),"","TellusRem")</f>
        <v>TellusRem</v>
      </c>
      <c r="D5" s="38" t="n">
        <f aca="false">IF(ISBLANK(Values!E4),"",Values!E4)</f>
        <v>5714401480013</v>
      </c>
      <c r="E5" s="31" t="str">
        <f aca="false">IF(ISBLANK(Values!E4),"","EAN")</f>
        <v>EAN</v>
      </c>
      <c r="F5" s="28" t="str">
        <f aca="false">IF(ISBLANK(Values!E4),"",IF(Values!J4,Values!H24 &amp;" "&amp;  Values!$B$1 &amp; " " &amp;Values!$B$3,Values!G4 &amp;" "&amp;  Values!$B$2 &amp; " " &amp;Values!$B$3))</f>
        <v>allemand Clavier rétroéclairé d'origine pour Lenovo ThinkPad Compatible T480s, T490, E490, L480, L490, L380, L390, L380 Yoga, L390 Yoga, E490, E480</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T480s black - DE</v>
      </c>
      <c r="K5" s="28" t="n">
        <f aca="false">IF(ISBLANK(Values!E4),"",IF(Values!J4, Values!$B$4, Values!$B$5))</f>
        <v>55.99</v>
      </c>
      <c r="L5" s="40" t="n">
        <f aca="false">IF(ISBLANK(Values!E4),"",Values!$B$18)</f>
        <v>0</v>
      </c>
      <c r="M5" s="28" t="str">
        <f aca="false">IF(ISBLANK(Values!E4),"",Values!$M4)</f>
        <v>https://download.lenovo.com/Images/Parts/01YP532/01YP532_A.jpg</v>
      </c>
      <c r="N5" s="41" t="str">
        <f aca="false">IF(ISBLANK(Values!$F4),"",Values!N4)</f>
        <v>https://download.lenovo.com/Images/Parts/01YP532/01YP532_B.jpg</v>
      </c>
      <c r="O5" s="41" t="str">
        <f aca="false">IF(ISBLANK(Values!$F4),"",Values!O4)</f>
        <v>https://download.lenovo.com/Images/Parts/01YP532/01YP532_details.jpg</v>
      </c>
      <c r="P5" s="41" t="str">
        <f aca="false">IF(ISBLANK(Values!$F4),"",Values!P4)</f>
        <v/>
      </c>
      <c r="Q5" s="41" t="str">
        <f aca="false">IF(ISBLANK(Values!$F4),"",Values!Q4)</f>
        <v/>
      </c>
      <c r="R5" s="41" t="str">
        <f aca="false">IF(ISBLANK(Values!$F4),"",Values!R4)</f>
        <v/>
      </c>
      <c r="S5" s="41" t="str">
        <f aca="false">IF(ISBLANK(Values!$F4),"",Values!S4)</f>
        <v/>
      </c>
      <c r="T5" s="41" t="str">
        <f aca="false">IF(ISBLANK(Values!$F4),"",Values!T4)</f>
        <v/>
      </c>
      <c r="U5" s="41" t="str">
        <f aca="false">IF(ISBLANK(Values!$F4),"",Values!U4)</f>
        <v/>
      </c>
      <c r="W5" s="32" t="str">
        <f aca="false">IF(ISBLANK(Values!E4),"","Child")</f>
        <v>Child</v>
      </c>
      <c r="X5" s="32" t="str">
        <f aca="false">IF(ISBLANK(Values!E4),"",Values!$B$13)</f>
        <v>Lenovo T490 Parent</v>
      </c>
      <c r="Y5" s="39"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2" t="str">
        <f aca="false">IF(ISBLANK(Values!E4),"",IF(Values!I4,Values!$B$23,Values!$B$33))</f>
        <v>👉DES CLIENTS SATISFAITS DANS LE MONDE: Plus de 10.000 clients satisfaits dans le monde.Clavier restauré en Europe</v>
      </c>
      <c r="AJ5" s="43" t="str">
        <f aca="false">IF(ISBLANK(Values!E4),"","👉 "&amp;Values!H24&amp; " "&amp;Values!$B$24 &amp;" "&amp;Values!$B$3)</f>
        <v>👉 allemand Compatible avec Lenovo T480s, T490, E490, L480, L490, L380, L390, L380 Yoga, L390 Yoga, E490, E480</v>
      </c>
      <c r="AK5" s="1" t="str">
        <f aca="false">IF(ISBLANK(Values!E4),"",Values!$B$25)</f>
        <v>COMMUNICATION ET SUPPORT TECHNIQUE: rapide et fluide 24h</v>
      </c>
      <c r="AL5" s="1" t="str">
        <f aca="false">IF(ISBLANK(Values!E4),"",Values!$B$26)</f>
        <v>GARANTIE DE 6 MOIS INCLUS: détendez-vous, est couvert</v>
      </c>
      <c r="AM5" s="1" t="str">
        <f aca="false">IF(ISBLANK(Values!E4),"",Values!$B$27)</f>
        <v>♻️ Be green! ♻️ Avec ce clavier, économisez jusqu'à 80% de CO2!</v>
      </c>
      <c r="AT5" s="1" t="str">
        <f aca="false">IF(ISBLANK(Values!E4),"",IF(Values!J4,"Backlit", "Non-Backlit"))</f>
        <v>Backlit</v>
      </c>
      <c r="AV5" s="28" t="str">
        <f aca="false">IF(ISBLANK(Values!E4),"",Values!H24)</f>
        <v>allemand</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200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200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31"/>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55.99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T480s black - FR</v>
      </c>
      <c r="C6" s="32" t="str">
        <f aca="false">IF(ISBLANK(Values!E5),"","TellusRem")</f>
        <v>TellusRem</v>
      </c>
      <c r="D6" s="38" t="n">
        <f aca="false">IF(ISBLANK(Values!E5),"",Values!E5)</f>
        <v>5714401480020</v>
      </c>
      <c r="E6" s="31" t="str">
        <f aca="false">IF(ISBLANK(Values!E5),"","EAN")</f>
        <v>EAN</v>
      </c>
      <c r="F6" s="28" t="str">
        <f aca="false">IF(ISBLANK(Values!E5),"",IF(Values!J5,Values!H25 &amp;" "&amp;  Values!$B$1 &amp; " " &amp;Values!$B$3,Values!G5 &amp;" "&amp;  Values!$B$2 &amp; " " &amp;Values!$B$3))</f>
        <v>français Clavier rétroéclairé d'origine pour Lenovo ThinkPad Compatible T480s, T490, E490, L480, L490, L380, L390, L380 Yoga, L390 Yoga, E490, E480</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T480s black - FR</v>
      </c>
      <c r="K6" s="28" t="n">
        <f aca="false">IF(ISBLANK(Values!E5),"",IF(Values!J5, Values!$B$4, Values!$B$5))</f>
        <v>55.99</v>
      </c>
      <c r="L6" s="40" t="n">
        <f aca="false">IF(ISBLANK(Values!E5),"",Values!$B$18)</f>
        <v>0</v>
      </c>
      <c r="M6" s="28" t="str">
        <f aca="false">IF(ISBLANK(Values!E5),"",Values!$M5)</f>
        <v>https://download.lenovo.com/Images/Parts/01YP531/01YP531_A.jpg</v>
      </c>
      <c r="N6" s="41" t="str">
        <f aca="false">IF(ISBLANK(Values!$F5),"",Values!N5)</f>
        <v>https://download.lenovo.com/Images/Parts/01YP531/01YP531_B.jpg</v>
      </c>
      <c r="O6" s="41" t="str">
        <f aca="false">IF(ISBLANK(Values!$F5),"",Values!O5)</f>
        <v>https://download.lenovo.com/Images/Parts/01YP531/01YP531_details.jpg</v>
      </c>
      <c r="P6" s="41" t="str">
        <f aca="false">IF(ISBLANK(Values!$F5),"",Values!P5)</f>
        <v/>
      </c>
      <c r="Q6" s="41" t="str">
        <f aca="false">IF(ISBLANK(Values!$F5),"",Values!Q5)</f>
        <v/>
      </c>
      <c r="R6" s="41" t="str">
        <f aca="false">IF(ISBLANK(Values!$F5),"",Values!R5)</f>
        <v/>
      </c>
      <c r="S6" s="41" t="str">
        <f aca="false">IF(ISBLANK(Values!$F5),"",Values!S5)</f>
        <v/>
      </c>
      <c r="T6" s="41" t="str">
        <f aca="false">IF(ISBLANK(Values!$F5),"",Values!T5)</f>
        <v/>
      </c>
      <c r="U6" s="41" t="str">
        <f aca="false">IF(ISBLANK(Values!$F5),"",Values!U5)</f>
        <v/>
      </c>
      <c r="W6" s="32" t="str">
        <f aca="false">IF(ISBLANK(Values!E5),"","Child")</f>
        <v>Child</v>
      </c>
      <c r="X6" s="32" t="str">
        <f aca="false">IF(ISBLANK(Values!E5),"",Values!$B$13)</f>
        <v>Lenovo T490 Parent</v>
      </c>
      <c r="Y6" s="39"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2" t="str">
        <f aca="false">IF(ISBLANK(Values!E5),"",IF(Values!I5,Values!$B$23,Values!$B$33))</f>
        <v>👉DES CLIENTS SATISFAITS DANS LE MONDE: Plus de 10.000 clients satisfaits dans le monde.Clavier restauré en Europe</v>
      </c>
      <c r="AJ6" s="43" t="str">
        <f aca="false">IF(ISBLANK(Values!E5),"","👉 "&amp;Values!H25&amp; " "&amp;Values!$B$24 &amp;" "&amp;Values!$B$3)</f>
        <v>👉 français Compatible avec Lenovo T480s, T490, E490, L480, L490, L380, L390, L380 Yoga, L390 Yoga, E490, E480</v>
      </c>
      <c r="AK6" s="1" t="str">
        <f aca="false">IF(ISBLANK(Values!E5),"",Values!$B$25)</f>
        <v>COMMUNICATION ET SUPPORT TECHNIQUE: rapide et fluide 24h</v>
      </c>
      <c r="AL6" s="1" t="str">
        <f aca="false">IF(ISBLANK(Values!E5),"",Values!$B$26)</f>
        <v>GARANTIE DE 6 MOIS INCLUS: détendez-vous, est couvert</v>
      </c>
      <c r="AM6" s="1" t="str">
        <f aca="false">IF(ISBLANK(Values!E5),"",Values!$B$27)</f>
        <v>♻️ Be green! ♻️ Avec ce clavier, économisez jusqu'à 80% de CO2!</v>
      </c>
      <c r="AT6" s="1" t="str">
        <f aca="false">IF(ISBLANK(Values!E5),"",IF(Values!J5,"Backlit", "Non-Backlit"))</f>
        <v>Backlit</v>
      </c>
      <c r="AV6" s="28" t="str">
        <f aca="false">IF(ISBLANK(Values!E5),"",Values!H25)</f>
        <v>français</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200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200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31"/>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55.99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T480s black - IT</v>
      </c>
      <c r="C7" s="32" t="str">
        <f aca="false">IF(ISBLANK(Values!E6),"","TellusRem")</f>
        <v>TellusRem</v>
      </c>
      <c r="D7" s="38" t="n">
        <f aca="false">IF(ISBLANK(Values!E6),"",Values!E6)</f>
        <v>5714401480037</v>
      </c>
      <c r="E7" s="31" t="str">
        <f aca="false">IF(ISBLANK(Values!E6),"","EAN")</f>
        <v>EAN</v>
      </c>
      <c r="F7" s="28" t="str">
        <f aca="false">IF(ISBLANK(Values!E6),"",IF(Values!J6,Values!H26 &amp;" "&amp;  Values!$B$1 &amp; " " &amp;Values!$B$3,Values!G6 &amp;" "&amp;  Values!$B$2 &amp; " " &amp;Values!$B$3))</f>
        <v>italien Clavier rétroéclairé d'origine pour Lenovo ThinkPad Compatible T480s, T490, E490, L480, L490, L380, L390, L380 Yoga, L390 Yoga, E490, E480</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T480s black - IT</v>
      </c>
      <c r="K7" s="28" t="n">
        <f aca="false">IF(ISBLANK(Values!E6),"",IF(Values!J6, Values!$B$4, Values!$B$5))</f>
        <v>55.99</v>
      </c>
      <c r="L7" s="40" t="n">
        <f aca="false">IF(ISBLANK(Values!E6),"",Values!$B$18)</f>
        <v>0</v>
      </c>
      <c r="M7" s="28" t="str">
        <f aca="false">IF(ISBLANK(Values!E6),"",Values!$M6)</f>
        <v>https://download.lenovo.com/Images/Parts/01YP377/01YP377_A.jpg</v>
      </c>
      <c r="N7" s="41" t="str">
        <f aca="false">IF(ISBLANK(Values!$F6),"",Values!N6)</f>
        <v>https://download.lenovo.com/Images/Parts/01YP377/01YP377_B.jpg</v>
      </c>
      <c r="O7" s="41" t="str">
        <f aca="false">IF(ISBLANK(Values!$F6),"",Values!O6)</f>
        <v>https://download.lenovo.com/Images/Parts/01YP377/01YP377_details.jpg</v>
      </c>
      <c r="P7" s="41" t="str">
        <f aca="false">IF(ISBLANK(Values!$F6),"",Values!P6)</f>
        <v/>
      </c>
      <c r="Q7" s="41" t="str">
        <f aca="false">IF(ISBLANK(Values!$F6),"",Values!Q6)</f>
        <v/>
      </c>
      <c r="R7" s="41" t="str">
        <f aca="false">IF(ISBLANK(Values!$F6),"",Values!R6)</f>
        <v/>
      </c>
      <c r="S7" s="41" t="str">
        <f aca="false">IF(ISBLANK(Values!$F6),"",Values!S6)</f>
        <v/>
      </c>
      <c r="T7" s="41" t="str">
        <f aca="false">IF(ISBLANK(Values!$F6),"",Values!T6)</f>
        <v/>
      </c>
      <c r="U7" s="41" t="str">
        <f aca="false">IF(ISBLANK(Values!$F6),"",Values!U6)</f>
        <v/>
      </c>
      <c r="W7" s="32" t="str">
        <f aca="false">IF(ISBLANK(Values!E6),"","Child")</f>
        <v>Child</v>
      </c>
      <c r="X7" s="32" t="str">
        <f aca="false">IF(ISBLANK(Values!E6),"",Values!$B$13)</f>
        <v>Lenovo T490 Parent</v>
      </c>
      <c r="Y7" s="39"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2" t="str">
        <f aca="false">IF(ISBLANK(Values!E6),"",IF(Values!I6,Values!$B$23,Values!$B$33))</f>
        <v>👉DES CLIENTS SATISFAITS DANS LE MONDE: Plus de 10.000 clients satisfaits dans le monde.Clavier restauré en Europe</v>
      </c>
      <c r="AJ7" s="43" t="str">
        <f aca="false">IF(ISBLANK(Values!E6),"","👉 "&amp;Values!H26&amp; " "&amp;Values!$B$24 &amp;" "&amp;Values!$B$3)</f>
        <v>👉 italien Compatible avec Lenovo T480s, T490, E490, L480, L490, L380, L390, L380 Yoga, L390 Yoga, E490, E480</v>
      </c>
      <c r="AK7" s="1" t="str">
        <f aca="false">IF(ISBLANK(Values!E6),"",Values!$B$25)</f>
        <v>COMMUNICATION ET SUPPORT TECHNIQUE: rapide et fluide 24h</v>
      </c>
      <c r="AL7" s="1" t="str">
        <f aca="false">IF(ISBLANK(Values!E6),"",Values!$B$26)</f>
        <v>GARANTIE DE 6 MOIS INCLUS: détendez-vous, est couvert</v>
      </c>
      <c r="AM7" s="1" t="str">
        <f aca="false">IF(ISBLANK(Values!E6),"",Values!$B$27)</f>
        <v>♻️ Be green! ♻️ Avec ce clavier, économisez jusqu'à 80% de CO2!</v>
      </c>
      <c r="AT7" s="1" t="str">
        <f aca="false">IF(ISBLANK(Values!E6),"",IF(Values!J6,"Backlit", "Non-Backlit"))</f>
        <v>Backlit</v>
      </c>
      <c r="AV7" s="28" t="str">
        <f aca="false">IF(ISBLANK(Values!E6),"",Values!H26)</f>
        <v>italien</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200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200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31"/>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55.99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T480s black - ES</v>
      </c>
      <c r="C8" s="32" t="str">
        <f aca="false">IF(ISBLANK(Values!E7),"","TellusRem")</f>
        <v>TellusRem</v>
      </c>
      <c r="D8" s="38" t="n">
        <f aca="false">IF(ISBLANK(Values!E7),"",Values!E7)</f>
        <v>5714401480044</v>
      </c>
      <c r="E8" s="31" t="str">
        <f aca="false">IF(ISBLANK(Values!E7),"","EAN")</f>
        <v>EAN</v>
      </c>
      <c r="F8" s="28" t="str">
        <f aca="false">IF(ISBLANK(Values!E7),"",IF(Values!J7,Values!H27 &amp;" "&amp;  Values!$B$1 &amp; " " &amp;Values!$B$3,Values!G7 &amp;" "&amp;  Values!$B$2 &amp; " " &amp;Values!$B$3))</f>
        <v>Espagnol Clavier rétroéclairé d'origine pour Lenovo ThinkPad Compatible T480s, T490, E490, L480, L490, L380, L390, L380 Yoga, L390 Yoga, E490, E480</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T480s black - ES</v>
      </c>
      <c r="K8" s="28" t="n">
        <f aca="false">IF(ISBLANK(Values!E7),"",IF(Values!J7, Values!$B$4, Values!$B$5))</f>
        <v>55.99</v>
      </c>
      <c r="L8" s="40" t="n">
        <f aca="false">IF(ISBLANK(Values!E7),"",Values!$B$18)</f>
        <v>0</v>
      </c>
      <c r="M8" s="28" t="str">
        <f aca="false">IF(ISBLANK(Values!E7),"",Values!$M7)</f>
        <v>https://download.lenovo.com/Images/Parts/01YP530/01YP530_A.jpg</v>
      </c>
      <c r="N8" s="41" t="str">
        <f aca="false">IF(ISBLANK(Values!$F7),"",Values!N7)</f>
        <v>https://download.lenovo.com/Images/Parts/01YP530/01YP530_B.jpg</v>
      </c>
      <c r="O8" s="41" t="str">
        <f aca="false">IF(ISBLANK(Values!$F7),"",Values!O7)</f>
        <v>https://download.lenovo.com/Images/Parts/01YP530/01YP530_details.jpg</v>
      </c>
      <c r="P8" s="41" t="str">
        <f aca="false">IF(ISBLANK(Values!$F7),"",Values!P7)</f>
        <v/>
      </c>
      <c r="Q8" s="41" t="str">
        <f aca="false">IF(ISBLANK(Values!$F7),"",Values!Q7)</f>
        <v/>
      </c>
      <c r="R8" s="41" t="str">
        <f aca="false">IF(ISBLANK(Values!$F7),"",Values!R7)</f>
        <v/>
      </c>
      <c r="S8" s="41" t="str">
        <f aca="false">IF(ISBLANK(Values!$F7),"",Values!S7)</f>
        <v/>
      </c>
      <c r="T8" s="41" t="str">
        <f aca="false">IF(ISBLANK(Values!$F7),"",Values!T7)</f>
        <v/>
      </c>
      <c r="U8" s="41" t="str">
        <f aca="false">IF(ISBLANK(Values!$F7),"",Values!U7)</f>
        <v/>
      </c>
      <c r="W8" s="32" t="str">
        <f aca="false">IF(ISBLANK(Values!E7),"","Child")</f>
        <v>Child</v>
      </c>
      <c r="X8" s="32" t="str">
        <f aca="false">IF(ISBLANK(Values!E7),"",Values!$B$13)</f>
        <v>Lenovo T490 Parent</v>
      </c>
      <c r="Y8" s="39"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2" t="str">
        <f aca="false">IF(ISBLANK(Values!E7),"",IF(Values!I7,Values!$B$23,Values!$B$33))</f>
        <v>👉DES CLIENTS SATISFAITS DANS LE MONDE: Plus de 10.000 clients satisfaits dans le monde.Clavier restauré en Europe</v>
      </c>
      <c r="AJ8" s="43" t="str">
        <f aca="false">IF(ISBLANK(Values!E7),"","👉 "&amp;Values!H27&amp; " "&amp;Values!$B$24 &amp;" "&amp;Values!$B$3)</f>
        <v>👉 Espagnol Compatible avec Lenovo T480s, T490, E490, L480, L490, L380, L390, L380 Yoga, L390 Yoga, E490, E480</v>
      </c>
      <c r="AK8" s="1" t="str">
        <f aca="false">IF(ISBLANK(Values!E7),"",Values!$B$25)</f>
        <v>COMMUNICATION ET SUPPORT TECHNIQUE: rapide et fluide 24h</v>
      </c>
      <c r="AL8" s="1" t="str">
        <f aca="false">IF(ISBLANK(Values!E7),"",Values!$B$26)</f>
        <v>GARANTIE DE 6 MOIS INCLUS: détendez-vous, est couvert</v>
      </c>
      <c r="AM8" s="1" t="str">
        <f aca="false">IF(ISBLANK(Values!E7),"",Values!$B$27)</f>
        <v>♻️ Be green! ♻️ Avec ce clavier, économisez jusqu'à 80% de CO2!</v>
      </c>
      <c r="AT8" s="1" t="str">
        <f aca="false">IF(ISBLANK(Values!E7),"",IF(Values!J7,"Backlit", "Non-Backlit"))</f>
        <v>Backlit</v>
      </c>
      <c r="AV8" s="28" t="str">
        <f aca="false">IF(ISBLANK(Values!E7),"",Values!H27)</f>
        <v>Espagnol</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200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200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31"/>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55.99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T480s black - UK</v>
      </c>
      <c r="C9" s="32" t="str">
        <f aca="false">IF(ISBLANK(Values!E8),"","TellusRem")</f>
        <v>TellusRem</v>
      </c>
      <c r="D9" s="38" t="n">
        <f aca="false">IF(ISBLANK(Values!E8),"",Values!E8)</f>
        <v>5714401480051</v>
      </c>
      <c r="E9" s="31" t="str">
        <f aca="false">IF(ISBLANK(Values!E8),"","EAN")</f>
        <v>EAN</v>
      </c>
      <c r="F9" s="28" t="str">
        <f aca="false">IF(ISBLANK(Values!E8),"",IF(Values!J8,Values!H28 &amp;" "&amp;  Values!$B$1 &amp; " " &amp;Values!$B$3,Values!G8 &amp;" "&amp;  Values!$B$2 &amp; " " &amp;Values!$B$3))</f>
        <v>UK Clavier rétroéclairé d'origine pour Lenovo ThinkPad Compatible T480s, T490, E490, L480, L490, L380, L390, L380 Yoga, L390 Yoga, E490, E480</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T480s black - UK</v>
      </c>
      <c r="K9" s="28" t="n">
        <f aca="false">IF(ISBLANK(Values!E8),"",IF(Values!J8, Values!$B$4, Values!$B$5))</f>
        <v>55.99</v>
      </c>
      <c r="L9" s="40" t="n">
        <f aca="false">IF(ISBLANK(Values!E8),"",Values!$B$18)</f>
        <v>0</v>
      </c>
      <c r="M9" s="28" t="str">
        <f aca="false">IF(ISBLANK(Values!E8),"",Values!$M8)</f>
        <v>https://download.lenovo.com/Images/Parts/01YP388/01YP388_A.jpg</v>
      </c>
      <c r="N9" s="41" t="str">
        <f aca="false">IF(ISBLANK(Values!$F8),"",Values!N8)</f>
        <v>https://download.lenovo.com/Images/Parts/01YP388/01YP388_B.jpg</v>
      </c>
      <c r="O9" s="41" t="str">
        <f aca="false">IF(ISBLANK(Values!$F8),"",Values!O8)</f>
        <v>https://download.lenovo.com/Images/Parts/01YP388/01YP388_details.jpg</v>
      </c>
      <c r="P9" s="41" t="str">
        <f aca="false">IF(ISBLANK(Values!$F8),"",Values!P8)</f>
        <v/>
      </c>
      <c r="Q9" s="41" t="str">
        <f aca="false">IF(ISBLANK(Values!$F8),"",Values!Q8)</f>
        <v/>
      </c>
      <c r="R9" s="41" t="str">
        <f aca="false">IF(ISBLANK(Values!$F8),"",Values!R8)</f>
        <v/>
      </c>
      <c r="S9" s="41" t="str">
        <f aca="false">IF(ISBLANK(Values!$F8),"",Values!S8)</f>
        <v/>
      </c>
      <c r="T9" s="41" t="str">
        <f aca="false">IF(ISBLANK(Values!$F8),"",Values!T8)</f>
        <v/>
      </c>
      <c r="U9" s="41" t="str">
        <f aca="false">IF(ISBLANK(Values!$F8),"",Values!U8)</f>
        <v/>
      </c>
      <c r="W9" s="32" t="str">
        <f aca="false">IF(ISBLANK(Values!E8),"","Child")</f>
        <v>Child</v>
      </c>
      <c r="X9" s="32" t="str">
        <f aca="false">IF(ISBLANK(Values!E8),"",Values!$B$13)</f>
        <v>Lenovo T490 Parent</v>
      </c>
      <c r="Y9" s="39"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2" t="str">
        <f aca="false">IF(ISBLANK(Values!E8),"",IF(Values!I8,Values!$B$23,Values!$B$33))</f>
        <v>👉DES CLIENTS SATISFAITS DANS LE MONDE: Plus de 10.000 clients satisfaits dans le monde.Clavier restauré en Europe</v>
      </c>
      <c r="AJ9" s="43" t="str">
        <f aca="false">IF(ISBLANK(Values!E8),"","👉 "&amp;Values!H28&amp; " "&amp;Values!$B$24 &amp;" "&amp;Values!$B$3)</f>
        <v>👉 UK Compatible avec Lenovo T480s, T490, E490, L480, L490, L380, L390, L380 Yoga, L390 Yoga, E490, E480</v>
      </c>
      <c r="AK9" s="1" t="str">
        <f aca="false">IF(ISBLANK(Values!E8),"",Values!$B$25)</f>
        <v>COMMUNICATION ET SUPPORT TECHNIQUE: rapide et fluide 24h</v>
      </c>
      <c r="AL9" s="1" t="str">
        <f aca="false">IF(ISBLANK(Values!E8),"",Values!$B$26)</f>
        <v>GARANTIE DE 6 MOIS INCLUS: détendez-vous, est couvert</v>
      </c>
      <c r="AM9" s="1" t="str">
        <f aca="false">IF(ISBLANK(Values!E8),"",Values!$B$27)</f>
        <v>♻️ Be green! ♻️ Avec ce clavier, économisez jusqu'à 80% de CO2!</v>
      </c>
      <c r="AT9" s="1" t="str">
        <f aca="false">IF(ISBLANK(Values!E8),"",IF(Values!J8,"Backlit", "Non-Backlit"))</f>
        <v>Backlit</v>
      </c>
      <c r="AV9" s="28" t="str">
        <f aca="false">IF(ISBLANK(Values!E8),"",Values!H28)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200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200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31"/>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55.99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T480s black - NOR</v>
      </c>
      <c r="C10" s="32" t="str">
        <f aca="false">IF(ISBLANK(Values!E9),"","TellusRem")</f>
        <v>TellusRem</v>
      </c>
      <c r="D10" s="38" t="n">
        <f aca="false">IF(ISBLANK(Values!E9),"",Values!E9)</f>
        <v>5714401480068</v>
      </c>
      <c r="E10" s="31" t="str">
        <f aca="false">IF(ISBLANK(Values!E9),"","EAN")</f>
        <v>EAN</v>
      </c>
      <c r="F10" s="28" t="str">
        <f aca="false">IF(ISBLANK(Values!E9),"",IF(Values!J9,Values!H29 &amp;" "&amp;  Values!$B$1 &amp; " " &amp;Values!$B$3,Values!G9 &amp;" "&amp;  Values!$B$2 &amp; " " &amp;Values!$B$3))</f>
        <v>Scandinave - nordique Clavier rétroéclairé d'origine pour Lenovo ThinkPad Compatible T480s, T490, E490, L480, L490, L380, L390, L380 Yoga, L390 Yoga, E490, E480</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T480s black - NOR</v>
      </c>
      <c r="K10" s="28" t="n">
        <f aca="false">IF(ISBLANK(Values!E9),"",IF(Values!J9, Values!$B$4, Values!$B$5))</f>
        <v>55.99</v>
      </c>
      <c r="L10" s="40" t="n">
        <f aca="false">IF(ISBLANK(Values!E9),"",Values!$B$18)</f>
        <v>0</v>
      </c>
      <c r="M10" s="28" t="str">
        <f aca="false">IF(ISBLANK(Values!E9),"",Values!$M9)</f>
        <v>https://download.lenovo.com/Images/Parts/01YP399/01YP399_A.jpg</v>
      </c>
      <c r="N10" s="41" t="str">
        <f aca="false">IF(ISBLANK(Values!$F9),"",Values!N9)</f>
        <v>https://download.lenovo.com/Images/Parts/01YP399/01YP399_B.jpg</v>
      </c>
      <c r="O10" s="41" t="str">
        <f aca="false">IF(ISBLANK(Values!$F9),"",Values!O9)</f>
        <v>https://download.lenovo.com/Images/Parts/01YP399/01YP399_details.jpg</v>
      </c>
      <c r="P10" s="41" t="str">
        <f aca="false">IF(ISBLANK(Values!$F9),"",Values!P9)</f>
        <v/>
      </c>
      <c r="Q10" s="41" t="str">
        <f aca="false">IF(ISBLANK(Values!$F9),"",Values!Q9)</f>
        <v/>
      </c>
      <c r="R10" s="41" t="str">
        <f aca="false">IF(ISBLANK(Values!$F9),"",Values!R9)</f>
        <v/>
      </c>
      <c r="S10" s="41" t="str">
        <f aca="false">IF(ISBLANK(Values!$F9),"",Values!S9)</f>
        <v/>
      </c>
      <c r="T10" s="41" t="str">
        <f aca="false">IF(ISBLANK(Values!$F9),"",Values!T9)</f>
        <v/>
      </c>
      <c r="U10" s="41" t="str">
        <f aca="false">IF(ISBLANK(Values!$F9),"",Values!U9)</f>
        <v/>
      </c>
      <c r="W10" s="32" t="str">
        <f aca="false">IF(ISBLANK(Values!E9),"","Child")</f>
        <v>Child</v>
      </c>
      <c r="X10" s="32" t="str">
        <f aca="false">IF(ISBLANK(Values!E9),"",Values!$B$13)</f>
        <v>Lenovo T490 Parent</v>
      </c>
      <c r="Y10" s="39"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2" t="str">
        <f aca="false">IF(ISBLANK(Values!E9),"",IF(Values!I9,Values!$B$23,Values!$B$33))</f>
        <v>👉DES CLIENTS SATISFAITS DANS LE MONDE: Plus de 10.000 clients satisfaits dans le monde.Clavier restauré en Europe</v>
      </c>
      <c r="AJ10" s="43" t="str">
        <f aca="false">IF(ISBLANK(Values!E9),"","👉 "&amp;Values!H29&amp; " "&amp;Values!$B$24 &amp;" "&amp;Values!$B$3)</f>
        <v>👉 Scandinave - nordique Compatible avec Lenovo T480s, T490, E490, L480, L490, L380, L390, L380 Yoga, L390 Yoga, E490, E480</v>
      </c>
      <c r="AK10" s="1" t="str">
        <f aca="false">IF(ISBLANK(Values!E9),"",Values!$B$25)</f>
        <v>COMMUNICATION ET SUPPORT TECHNIQUE: rapide et fluide 24h</v>
      </c>
      <c r="AL10" s="1" t="str">
        <f aca="false">IF(ISBLANK(Values!E9),"",Values!$B$26)</f>
        <v>GARANTIE DE 6 MOIS INCLUS: détendez-vous, est couvert</v>
      </c>
      <c r="AM10" s="1" t="str">
        <f aca="false">IF(ISBLANK(Values!E9),"",Values!$B$27)</f>
        <v>♻️ Be green! ♻️ Avec ce clavier, économisez jusqu'à 80% de CO2!</v>
      </c>
      <c r="AT10" s="1" t="str">
        <f aca="false">IF(ISBLANK(Values!E9),"",IF(Values!J9,"Backlit", "Non-Backlit"))</f>
        <v>Backlit</v>
      </c>
      <c r="AV10" s="28" t="str">
        <f aca="false">IF(ISBLANK(Values!E9),"",Values!H29)</f>
        <v>Scandinave - nordique</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200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200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31"/>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55.99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T480s black - BE</v>
      </c>
      <c r="C11" s="32" t="str">
        <f aca="false">IF(ISBLANK(Values!E10),"","TellusRem")</f>
        <v>TellusRem</v>
      </c>
      <c r="D11" s="38" t="n">
        <f aca="false">IF(ISBLANK(Values!E10),"",Values!E10)</f>
        <v>5714401480075</v>
      </c>
      <c r="E11" s="31" t="str">
        <f aca="false">IF(ISBLANK(Values!E10),"","EAN")</f>
        <v>EAN</v>
      </c>
      <c r="F11" s="28" t="str">
        <f aca="false">IF(ISBLANK(Values!E10),"",IF(Values!J10,Values!H30 &amp;" "&amp;  Values!$B$1 &amp; " " &amp;Values!$B$3,Values!G10 &amp;" "&amp;  Values!$B$2 &amp; " " &amp;Values!$B$3))</f>
        <v>Belge Clavier rétroéclairé d'origine pour Lenovo ThinkPad Compatible T480s, T490, E490, L480, L490, L380, L390, L380 Yoga, L390 Yoga, E490, E480</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T480s black - BE</v>
      </c>
      <c r="K11" s="28" t="n">
        <f aca="false">IF(ISBLANK(Values!E10),"",IF(Values!J10, Values!$B$4, Values!$B$5))</f>
        <v>55.99</v>
      </c>
      <c r="L11" s="40" t="n">
        <f aca="false">IF(ISBLANK(Values!E10),"",Values!$B$18)</f>
        <v>0</v>
      </c>
      <c r="M11" s="28" t="str">
        <f aca="false">IF(ISBLANK(Values!E10),"",Values!$M10)</f>
        <v>https://download.lenovo.com/Images/Parts/01YP366/01YP366_A.jpg</v>
      </c>
      <c r="N11" s="41" t="str">
        <f aca="false">IF(ISBLANK(Values!$F10),"",Values!N10)</f>
        <v>https://download.lenovo.com/Images/Parts/01YP366/01YP366_B.jpg</v>
      </c>
      <c r="O11" s="41" t="str">
        <f aca="false">IF(ISBLANK(Values!$F10),"",Values!O10)</f>
        <v>https://download.lenovo.com/Images/Parts/01YP366/01YP366_details.jpg</v>
      </c>
      <c r="P11" s="41" t="str">
        <f aca="false">IF(ISBLANK(Values!$F10),"",Values!P10)</f>
        <v/>
      </c>
      <c r="Q11" s="41" t="str">
        <f aca="false">IF(ISBLANK(Values!$F10),"",Values!Q10)</f>
        <v/>
      </c>
      <c r="R11" s="41" t="str">
        <f aca="false">IF(ISBLANK(Values!$F10),"",Values!R10)</f>
        <v/>
      </c>
      <c r="S11" s="41" t="str">
        <f aca="false">IF(ISBLANK(Values!$F10),"",Values!S10)</f>
        <v/>
      </c>
      <c r="T11" s="41" t="str">
        <f aca="false">IF(ISBLANK(Values!$F10),"",Values!T10)</f>
        <v/>
      </c>
      <c r="U11" s="41" t="str">
        <f aca="false">IF(ISBLANK(Values!$F10),"",Values!U10)</f>
        <v/>
      </c>
      <c r="W11" s="32" t="str">
        <f aca="false">IF(ISBLANK(Values!E10),"","Child")</f>
        <v>Child</v>
      </c>
      <c r="X11" s="32" t="str">
        <f aca="false">IF(ISBLANK(Values!E10),"",Values!$B$13)</f>
        <v>Lenovo T490 Parent</v>
      </c>
      <c r="Y11" s="39"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2" t="str">
        <f aca="false">IF(ISBLANK(Values!E10),"",IF(Values!I10,Values!$B$23,Values!$B$33))</f>
        <v>👉DES CLIENTS SATISFAITS DANS LE MONDE: Plus de 10.000 clients satisfaits dans le monde.Clavier restauré en Europe</v>
      </c>
      <c r="AJ11" s="43" t="str">
        <f aca="false">IF(ISBLANK(Values!E10),"","👉 "&amp;Values!H30&amp; " "&amp;Values!$B$24 &amp;" "&amp;Values!$B$3)</f>
        <v>👉 Belge Compatible avec Lenovo T480s, T490, E490, L480, L490, L380, L390, L380 Yoga, L390 Yoga, E490, E480</v>
      </c>
      <c r="AK11" s="1" t="str">
        <f aca="false">IF(ISBLANK(Values!E10),"",Values!$B$25)</f>
        <v>COMMUNICATION ET SUPPORT TECHNIQUE: rapide et fluide 24h</v>
      </c>
      <c r="AL11" s="1" t="str">
        <f aca="false">IF(ISBLANK(Values!E10),"",Values!$B$26)</f>
        <v>GARANTIE DE 6 MOIS INCLUS: détendez-vous, est couvert</v>
      </c>
      <c r="AM11" s="1" t="str">
        <f aca="false">IF(ISBLANK(Values!E10),"",Values!$B$27)</f>
        <v>♻️ Be green! ♻️ Avec ce clavier, économisez jusqu'à 80% de CO2!</v>
      </c>
      <c r="AT11" s="1" t="str">
        <f aca="false">IF(ISBLANK(Values!E10),"",IF(Values!J10,"Backlit", "Non-Backlit"))</f>
        <v>Backlit</v>
      </c>
      <c r="AV11" s="28" t="str">
        <f aca="false">IF(ISBLANK(Values!E10),"",Values!H30)</f>
        <v>Belge</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200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200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31"/>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55.99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T480s black - BG</v>
      </c>
      <c r="C12" s="32" t="str">
        <f aca="false">IF(ISBLANK(Values!E11),"","TellusRem")</f>
        <v>TellusRem</v>
      </c>
      <c r="D12" s="38" t="n">
        <f aca="false">IF(ISBLANK(Values!E11),"",Values!E11)</f>
        <v>5714401480082</v>
      </c>
      <c r="E12" s="31" t="str">
        <f aca="false">IF(ISBLANK(Values!E11),"","EAN")</f>
        <v>EAN</v>
      </c>
      <c r="F12" s="28" t="str">
        <f aca="false">IF(ISBLANK(Values!E11),"",IF(Values!J11,Values!H31 &amp;" "&amp;  Values!$B$1 &amp; " " &amp;Values!$B$3,Values!G11 &amp;" "&amp;  Values!$B$2 &amp; " " &amp;Values!$B$3))</f>
        <v>bulgare Clavier rétroéclairé d'origine pour Lenovo ThinkPad Compatible T480s, T490, E490, L480, L490, L380, L390, L380 Yoga, L390 Yoga, E490, E480</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T480s black - BG</v>
      </c>
      <c r="K12" s="28" t="n">
        <f aca="false">IF(ISBLANK(Values!E11),"",IF(Values!J11, Values!$B$4, Values!$B$5))</f>
        <v>55.99</v>
      </c>
      <c r="L12" s="40" t="n">
        <f aca="false">IF(ISBLANK(Values!E11),"",Values!$B$18)</f>
        <v>0</v>
      </c>
      <c r="M12" s="28" t="str">
        <f aca="false">IF(ISBLANK(Values!E11),"",Values!$M11)</f>
        <v>https://download.lenovo.com/Images/Parts/01YP287/01YP287_A.jpg</v>
      </c>
      <c r="N12" s="41" t="str">
        <f aca="false">IF(ISBLANK(Values!$F11),"",Values!N11)</f>
        <v>https://download.lenovo.com/Images/Parts/01YP287/01YP287_B.jpg</v>
      </c>
      <c r="O12" s="41" t="str">
        <f aca="false">IF(ISBLANK(Values!$F11),"",Values!O11)</f>
        <v>https://download.lenovo.com/Images/Parts/01YP287/01YP287_details.jpg</v>
      </c>
      <c r="P12" s="41" t="str">
        <f aca="false">IF(ISBLANK(Values!$F11),"",Values!P11)</f>
        <v/>
      </c>
      <c r="Q12" s="41" t="str">
        <f aca="false">IF(ISBLANK(Values!$F11),"",Values!Q11)</f>
        <v/>
      </c>
      <c r="R12" s="41" t="str">
        <f aca="false">IF(ISBLANK(Values!$F11),"",Values!R11)</f>
        <v/>
      </c>
      <c r="S12" s="41" t="str">
        <f aca="false">IF(ISBLANK(Values!$F11),"",Values!S11)</f>
        <v/>
      </c>
      <c r="T12" s="41" t="str">
        <f aca="false">IF(ISBLANK(Values!$F11),"",Values!T11)</f>
        <v/>
      </c>
      <c r="U12" s="41" t="str">
        <f aca="false">IF(ISBLANK(Values!$F11),"",Values!U11)</f>
        <v/>
      </c>
      <c r="W12" s="32" t="str">
        <f aca="false">IF(ISBLANK(Values!E11),"","Child")</f>
        <v>Child</v>
      </c>
      <c r="X12" s="32" t="str">
        <f aca="false">IF(ISBLANK(Values!E11),"",Values!$B$13)</f>
        <v>Lenovo T490 Parent</v>
      </c>
      <c r="Y12" s="39" t="str">
        <f aca="false">IF(ISBLANK(Values!E11),"","Size-Color")</f>
        <v>Size-Color</v>
      </c>
      <c r="Z12" s="32" t="str">
        <f aca="false">IF(ISBLANK(Values!E11),"","variation")</f>
        <v>variation</v>
      </c>
      <c r="AA12" s="36" t="str">
        <f aca="false">IF(ISBLANK(Values!E11),"",Values!$B$20)</f>
        <v>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2" t="str">
        <f aca="false">IF(ISBLANK(Values!E11),"",IF(Values!I11,Values!$B$23,Values!$B$33))</f>
        <v>👉DES CLIENTS SATISFAITS DANS LE MONDE: Plus de 10.000 clients satisfaits dans le monde.Clavier restauré en Europe</v>
      </c>
      <c r="AJ12" s="43" t="str">
        <f aca="false">IF(ISBLANK(Values!E11),"","👉 "&amp;Values!H31&amp; " "&amp;Values!$B$24 &amp;" "&amp;Values!$B$3)</f>
        <v>👉 bulgare Compatible avec Lenovo T480s, T490, E490, L480, L490, L380, L390, L380 Yoga, L390 Yoga, E490, E480</v>
      </c>
      <c r="AK12" s="1" t="str">
        <f aca="false">IF(ISBLANK(Values!E11),"",Values!$B$25)</f>
        <v>COMMUNICATION ET SUPPORT TECHNIQUE: rapide et fluide 24h</v>
      </c>
      <c r="AL12" s="1" t="str">
        <f aca="false">IF(ISBLANK(Values!E11),"",Values!$B$26)</f>
        <v>GARANTIE DE 6 MOIS INCLUS: détendez-vous, est couvert</v>
      </c>
      <c r="AM12" s="1" t="str">
        <f aca="false">IF(ISBLANK(Values!E11),"",Values!$B$27)</f>
        <v>♻️ Be green! ♻️ Avec ce clavier, économisez jusqu'à 80% de CO2!</v>
      </c>
      <c r="AT12" s="1" t="str">
        <f aca="false">IF(ISBLANK(Values!E11),"",IF(Values!J11,"Backlit", "Non-Backlit"))</f>
        <v>Backlit</v>
      </c>
      <c r="AV12" s="28" t="str">
        <f aca="false">IF(ISBLANK(Values!E11),"",Values!H31)</f>
        <v>bulgare</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200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200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31"/>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55.99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T480s black - CZ</v>
      </c>
      <c r="C13" s="32" t="str">
        <f aca="false">IF(ISBLANK(Values!E12),"","TellusRem")</f>
        <v>TellusRem</v>
      </c>
      <c r="D13" s="38" t="n">
        <f aca="false">IF(ISBLANK(Values!E12),"",Values!E12)</f>
        <v>5714401480099</v>
      </c>
      <c r="E13" s="31" t="str">
        <f aca="false">IF(ISBLANK(Values!E12),"","EAN")</f>
        <v>EAN</v>
      </c>
      <c r="F13" s="28" t="str">
        <f aca="false">IF(ISBLANK(Values!E12),"",IF(Values!J12,Values!H32 &amp;" "&amp;  Values!$B$1 &amp; " " &amp;Values!$B$3,Values!G12 &amp;" "&amp;  Values!$B$2 &amp; " " &amp;Values!$B$3))</f>
        <v>tchèque Clavier rétroéclairé d'origine pour Lenovo ThinkPad Compatible T480s, T490, E490, L480, L490, L380, L390, L380 Yoga, L390 Yoga, E490, E480</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T480s black - CZ</v>
      </c>
      <c r="K13" s="28" t="n">
        <f aca="false">IF(ISBLANK(Values!E12),"",IF(Values!J12, Values!$B$4, Values!$B$5))</f>
        <v>55.99</v>
      </c>
      <c r="L13" s="40" t="n">
        <f aca="false">IF(ISBLANK(Values!E12),"",Values!$B$18)</f>
        <v>0</v>
      </c>
      <c r="M13" s="28" t="str">
        <f aca="false">IF(ISBLANK(Values!E12),"",Values!$M12)</f>
        <v>https://download.lenovo.com/Images/Parts/01EN978/01EN978_A.jpg</v>
      </c>
      <c r="N13" s="41" t="str">
        <f aca="false">IF(ISBLANK(Values!$F12),"",Values!N12)</f>
        <v>https://download.lenovo.com/Images/Parts/01EN978/01EN978_B.jpg</v>
      </c>
      <c r="O13" s="41" t="str">
        <f aca="false">IF(ISBLANK(Values!$F12),"",Values!O12)</f>
        <v>https://download.lenovo.com/Images/Parts/01EN978/01EN978_details.jpg</v>
      </c>
      <c r="P13" s="41" t="str">
        <f aca="false">IF(ISBLANK(Values!$F12),"",Values!P12)</f>
        <v/>
      </c>
      <c r="Q13" s="41" t="str">
        <f aca="false">IF(ISBLANK(Values!$F12),"",Values!Q12)</f>
        <v/>
      </c>
      <c r="R13" s="41" t="str">
        <f aca="false">IF(ISBLANK(Values!$F12),"",Values!R12)</f>
        <v/>
      </c>
      <c r="S13" s="41" t="str">
        <f aca="false">IF(ISBLANK(Values!$F12),"",Values!S12)</f>
        <v/>
      </c>
      <c r="T13" s="41" t="str">
        <f aca="false">IF(ISBLANK(Values!$F12),"",Values!T12)</f>
        <v/>
      </c>
      <c r="U13" s="41" t="str">
        <f aca="false">IF(ISBLANK(Values!$F12),"",Values!U12)</f>
        <v/>
      </c>
      <c r="W13" s="32" t="str">
        <f aca="false">IF(ISBLANK(Values!E12),"","Child")</f>
        <v>Child</v>
      </c>
      <c r="X13" s="32" t="str">
        <f aca="false">IF(ISBLANK(Values!E12),"",Values!$B$13)</f>
        <v>Lenovo T490 Parent</v>
      </c>
      <c r="Y13" s="39" t="str">
        <f aca="false">IF(ISBLANK(Values!E12),"","Size-Color")</f>
        <v>Size-Color</v>
      </c>
      <c r="Z13" s="32" t="str">
        <f aca="false">IF(ISBLANK(Values!E12),"","variation")</f>
        <v>variation</v>
      </c>
      <c r="AA13" s="36" t="str">
        <f aca="false">IF(ISBLANK(Values!E12),"",Values!$B$20)</f>
        <v>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2" t="str">
        <f aca="false">IF(ISBLANK(Values!E12),"",IF(Values!I12,Values!$B$23,Values!$B$33))</f>
        <v>👉DES CLIENTS SATISFAITS DANS LE MONDE: Plus de 10.000 clients satisfaits dans le monde.Clavier restauré en Europe</v>
      </c>
      <c r="AJ13" s="43" t="str">
        <f aca="false">IF(ISBLANK(Values!E12),"","👉 "&amp;Values!H32&amp; " "&amp;Values!$B$24 &amp;" "&amp;Values!$B$3)</f>
        <v>👉 tchèque Compatible avec Lenovo T480s, T490, E490, L480, L490, L380, L390, L380 Yoga, L390 Yoga, E490, E480</v>
      </c>
      <c r="AK13" s="1" t="str">
        <f aca="false">IF(ISBLANK(Values!E12),"",Values!$B$25)</f>
        <v>COMMUNICATION ET SUPPORT TECHNIQUE: rapide et fluide 24h</v>
      </c>
      <c r="AL13" s="1" t="str">
        <f aca="false">IF(ISBLANK(Values!E12),"",Values!$B$26)</f>
        <v>GARANTIE DE 6 MOIS INCLUS: détendez-vous, est couvert</v>
      </c>
      <c r="AM13" s="1" t="str">
        <f aca="false">IF(ISBLANK(Values!E12),"",Values!$B$27)</f>
        <v>♻️ Be green! ♻️ Avec ce clavier, économisez jusqu'à 80% de CO2!</v>
      </c>
      <c r="AT13" s="1" t="str">
        <f aca="false">IF(ISBLANK(Values!E12),"",IF(Values!J12,"Backlit", "Non-Backlit"))</f>
        <v>Backlit</v>
      </c>
      <c r="AV13" s="28" t="str">
        <f aca="false">IF(ISBLANK(Values!E12),"",Values!H32)</f>
        <v>tchèque</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200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200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31"/>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55.99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T480s black - DK</v>
      </c>
      <c r="C14" s="32" t="str">
        <f aca="false">IF(ISBLANK(Values!E13),"","TellusRem")</f>
        <v>TellusRem</v>
      </c>
      <c r="D14" s="38" t="n">
        <f aca="false">IF(ISBLANK(Values!E13),"",Values!E13)</f>
        <v>5714401480105</v>
      </c>
      <c r="E14" s="31" t="str">
        <f aca="false">IF(ISBLANK(Values!E13),"","EAN")</f>
        <v>EAN</v>
      </c>
      <c r="F14" s="28" t="str">
        <f aca="false">IF(ISBLANK(Values!E13),"",IF(Values!J13,Values!H33 &amp;" "&amp;  Values!$B$1 &amp; " " &amp;Values!$B$3,Values!G13 &amp;" "&amp;  Values!$B$2 &amp; " " &amp;Values!$B$3))</f>
        <v>danois Clavier rétroéclairé d'origine pour Lenovo ThinkPad Compatible T480s, T490, E490, L480, L490, L380, L390, L380 Yoga, L390 Yoga, E490, E480</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T480s black - DK</v>
      </c>
      <c r="K14" s="28" t="n">
        <f aca="false">IF(ISBLANK(Values!E13),"",IF(Values!J13, Values!$B$4, Values!$B$5))</f>
        <v>55.99</v>
      </c>
      <c r="L14" s="40" t="n">
        <f aca="false">IF(ISBLANK(Values!E13),"",Values!$B$18)</f>
        <v>0</v>
      </c>
      <c r="M14" s="28" t="str">
        <f aca="false">IF(ISBLANK(Values!E13),"",Values!$M13)</f>
        <v>https://download.lenovo.com/Images/Parts/01YP449/01YP449_A.jpg</v>
      </c>
      <c r="N14" s="41" t="str">
        <f aca="false">IF(ISBLANK(Values!$F13),"",Values!N13)</f>
        <v>https://download.lenovo.com/Images/Parts/01YP449/01YP449_B.jpg</v>
      </c>
      <c r="O14" s="41" t="str">
        <f aca="false">IF(ISBLANK(Values!$F13),"",Values!O13)</f>
        <v>https://download.lenovo.com/Images/Parts/01YP449/01YP449_details.jpg</v>
      </c>
      <c r="P14" s="41" t="str">
        <f aca="false">IF(ISBLANK(Values!$F13),"",Values!P13)</f>
        <v/>
      </c>
      <c r="Q14" s="41" t="str">
        <f aca="false">IF(ISBLANK(Values!$F13),"",Values!Q13)</f>
        <v/>
      </c>
      <c r="R14" s="41" t="str">
        <f aca="false">IF(ISBLANK(Values!$F13),"",Values!R13)</f>
        <v/>
      </c>
      <c r="S14" s="41" t="str">
        <f aca="false">IF(ISBLANK(Values!$F13),"",Values!S13)</f>
        <v/>
      </c>
      <c r="T14" s="41" t="str">
        <f aca="false">IF(ISBLANK(Values!$F13),"",Values!T13)</f>
        <v/>
      </c>
      <c r="U14" s="41" t="str">
        <f aca="false">IF(ISBLANK(Values!$F13),"",Values!U13)</f>
        <v/>
      </c>
      <c r="W14" s="32" t="str">
        <f aca="false">IF(ISBLANK(Values!E13),"","Child")</f>
        <v>Child</v>
      </c>
      <c r="X14" s="32" t="str">
        <f aca="false">IF(ISBLANK(Values!E13),"",Values!$B$13)</f>
        <v>Lenovo T490 Parent</v>
      </c>
      <c r="Y14" s="39" t="str">
        <f aca="false">IF(ISBLANK(Values!E13),"","Size-Color")</f>
        <v>Size-Color</v>
      </c>
      <c r="Z14" s="32" t="str">
        <f aca="false">IF(ISBLANK(Values!E13),"","variation")</f>
        <v>variation</v>
      </c>
      <c r="AA14" s="36" t="str">
        <f aca="false">IF(ISBLANK(Values!E13),"",Values!$B$20)</f>
        <v>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2" t="str">
        <f aca="false">IF(ISBLANK(Values!E13),"",IF(Values!I13,Values!$B$23,Values!$B$33))</f>
        <v>👉DES CLIENTS SATISFAITS DANS LE MONDE: Plus de 10.000 clients satisfaits dans le monde.Clavier restauré en Europe</v>
      </c>
      <c r="AJ14" s="43" t="str">
        <f aca="false">IF(ISBLANK(Values!E13),"","👉 "&amp;Values!H33&amp; " "&amp;Values!$B$24 &amp;" "&amp;Values!$B$3)</f>
        <v>👉 danois Compatible avec Lenovo T480s, T490, E490, L480, L490, L380, L390, L380 Yoga, L390 Yoga, E490, E480</v>
      </c>
      <c r="AK14" s="1" t="str">
        <f aca="false">IF(ISBLANK(Values!E13),"",Values!$B$25)</f>
        <v>COMMUNICATION ET SUPPORT TECHNIQUE: rapide et fluide 24h</v>
      </c>
      <c r="AL14" s="1" t="str">
        <f aca="false">IF(ISBLANK(Values!E13),"",Values!$B$26)</f>
        <v>GARANTIE DE 6 MOIS INCLUS: détendez-vous, est couvert</v>
      </c>
      <c r="AM14" s="1" t="str">
        <f aca="false">IF(ISBLANK(Values!E13),"",Values!$B$27)</f>
        <v>♻️ Be green! ♻️ Avec ce clavier, économisez jusqu'à 80% de CO2!</v>
      </c>
      <c r="AT14" s="1" t="str">
        <f aca="false">IF(ISBLANK(Values!E13),"",IF(Values!J13,"Backlit", "Non-Backlit"))</f>
        <v>Backlit</v>
      </c>
      <c r="AV14" s="28" t="str">
        <f aca="false">IF(ISBLANK(Values!E13),"",Values!H33)</f>
        <v>danois</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200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200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31"/>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55.99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T480s black - HU</v>
      </c>
      <c r="C15" s="32" t="str">
        <f aca="false">IF(ISBLANK(Values!E14),"","TellusRem")</f>
        <v>TellusRem</v>
      </c>
      <c r="D15" s="38" t="n">
        <f aca="false">IF(ISBLANK(Values!E14),"",Values!E14)</f>
        <v>5714401480112</v>
      </c>
      <c r="E15" s="31" t="str">
        <f aca="false">IF(ISBLANK(Values!E14),"","EAN")</f>
        <v>EAN</v>
      </c>
      <c r="F15" s="28" t="str">
        <f aca="false">IF(ISBLANK(Values!E14),"",IF(Values!J14,Values!H34 &amp;" "&amp;  Values!$B$1 &amp; " " &amp;Values!$B$3,Values!G14 &amp;" "&amp;  Values!$B$2 &amp; " " &amp;Values!$B$3))</f>
        <v>hongrois Clavier rétroéclairé d'origine pour Lenovo ThinkPad Compatible T480s, T490, E490, L480, L490, L380, L390, L380 Yoga, L390 Yoga, E490, E480</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T480s black - HU</v>
      </c>
      <c r="K15" s="28" t="n">
        <f aca="false">IF(ISBLANK(Values!E14),"",IF(Values!J14, Values!$B$4, Values!$B$5))</f>
        <v>55.99</v>
      </c>
      <c r="L15" s="40" t="n">
        <f aca="false">IF(ISBLANK(Values!E14),"",Values!$B$18)</f>
        <v>0</v>
      </c>
      <c r="M15" s="28" t="str">
        <f aca="false">IF(ISBLANK(Values!E14),"",Values!$M14)</f>
        <v>https://download.lenovo.com/Images/Parts/01YP535/01YP535_A.jpg</v>
      </c>
      <c r="N15" s="41" t="str">
        <f aca="false">IF(ISBLANK(Values!$F14),"",Values!N14)</f>
        <v>https://download.lenovo.com/Images/Parts/01YP535/01YP535_B.jpg</v>
      </c>
      <c r="O15" s="41" t="str">
        <f aca="false">IF(ISBLANK(Values!$F14),"",Values!O14)</f>
        <v>https://download.lenovo.com/Images/Parts/01YP535/01YP535_details.jpg</v>
      </c>
      <c r="P15" s="41" t="str">
        <f aca="false">IF(ISBLANK(Values!$F14),"",Values!P14)</f>
        <v/>
      </c>
      <c r="Q15" s="41" t="str">
        <f aca="false">IF(ISBLANK(Values!$F14),"",Values!Q14)</f>
        <v/>
      </c>
      <c r="R15" s="41" t="str">
        <f aca="false">IF(ISBLANK(Values!$F14),"",Values!R14)</f>
        <v/>
      </c>
      <c r="S15" s="41" t="str">
        <f aca="false">IF(ISBLANK(Values!$F14),"",Values!S14)</f>
        <v/>
      </c>
      <c r="T15" s="41" t="str">
        <f aca="false">IF(ISBLANK(Values!$F14),"",Values!T14)</f>
        <v/>
      </c>
      <c r="U15" s="41" t="str">
        <f aca="false">IF(ISBLANK(Values!$F14),"",Values!U14)</f>
        <v/>
      </c>
      <c r="W15" s="32" t="str">
        <f aca="false">IF(ISBLANK(Values!E14),"","Child")</f>
        <v>Child</v>
      </c>
      <c r="X15" s="32" t="str">
        <f aca="false">IF(ISBLANK(Values!E14),"",Values!$B$13)</f>
        <v>Lenovo T490 Parent</v>
      </c>
      <c r="Y15" s="39" t="str">
        <f aca="false">IF(ISBLANK(Values!E14),"","Size-Color")</f>
        <v>Size-Color</v>
      </c>
      <c r="Z15" s="32" t="str">
        <f aca="false">IF(ISBLANK(Values!E14),"","variation")</f>
        <v>variation</v>
      </c>
      <c r="AA15" s="36" t="str">
        <f aca="false">IF(ISBLANK(Values!E14),"",Values!$B$20)</f>
        <v>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2" t="str">
        <f aca="false">IF(ISBLANK(Values!E14),"",IF(Values!I14,Values!$B$23,Values!$B$33))</f>
        <v>👉DES CLIENTS SATISFAITS DANS LE MONDE: Plus de 10.000 clients satisfaits dans le monde.Clavier restauré en Europe</v>
      </c>
      <c r="AJ15" s="43" t="str">
        <f aca="false">IF(ISBLANK(Values!E14),"","👉 "&amp;Values!H34&amp; " "&amp;Values!$B$24 &amp;" "&amp;Values!$B$3)</f>
        <v>👉 hongrois Compatible avec Lenovo T480s, T490, E490, L480, L490, L380, L390, L380 Yoga, L390 Yoga, E490, E480</v>
      </c>
      <c r="AK15" s="1" t="str">
        <f aca="false">IF(ISBLANK(Values!E14),"",Values!$B$25)</f>
        <v>COMMUNICATION ET SUPPORT TECHNIQUE: rapide et fluide 24h</v>
      </c>
      <c r="AL15" s="1" t="str">
        <f aca="false">IF(ISBLANK(Values!E14),"",Values!$B$26)</f>
        <v>GARANTIE DE 6 MOIS INCLUS: détendez-vous, est couvert</v>
      </c>
      <c r="AM15" s="1" t="str">
        <f aca="false">IF(ISBLANK(Values!E14),"",Values!$B$27)</f>
        <v>♻️ Be green! ♻️ Avec ce clavier, économisez jusqu'à 80% de CO2!</v>
      </c>
      <c r="AT15" s="1" t="str">
        <f aca="false">IF(ISBLANK(Values!E14),"",IF(Values!J14,"Backlit", "Non-Backlit"))</f>
        <v>Backlit</v>
      </c>
      <c r="AV15" s="28" t="str">
        <f aca="false">IF(ISBLANK(Values!E14),"",Values!H34)</f>
        <v>hongrois</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200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200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31"/>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55.99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T480s black - NL</v>
      </c>
      <c r="C16" s="32" t="str">
        <f aca="false">IF(ISBLANK(Values!E15),"","TellusRem")</f>
        <v>TellusRem</v>
      </c>
      <c r="D16" s="38" t="n">
        <f aca="false">IF(ISBLANK(Values!E15),"",Values!E15)</f>
        <v>5714401480129</v>
      </c>
      <c r="E16" s="31" t="str">
        <f aca="false">IF(ISBLANK(Values!E15),"","EAN")</f>
        <v>EAN</v>
      </c>
      <c r="F16" s="28" t="str">
        <f aca="false">IF(ISBLANK(Values!E15),"",IF(Values!J15,Values!H35 &amp;" "&amp;  Values!$B$1 &amp; " " &amp;Values!$B$3,Values!G15 &amp;" "&amp;  Values!$B$2 &amp; " " &amp;Values!$B$3))</f>
        <v>néerlandais Clavier rétroéclairé d'origine pour Lenovo ThinkPad Compatible T480s, T490, E490, L480, L490, L380, L390, L380 Yoga, L390 Yoga, E490, E480</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T480s black - NL</v>
      </c>
      <c r="K16" s="28" t="n">
        <f aca="false">IF(ISBLANK(Values!E15),"",IF(Values!J15, Values!$B$4, Values!$B$5))</f>
        <v>55.99</v>
      </c>
      <c r="L16" s="40" t="n">
        <f aca="false">IF(ISBLANK(Values!E15),"",Values!$B$18)</f>
        <v>0</v>
      </c>
      <c r="M16" s="28" t="str">
        <f aca="false">IF(ISBLANK(Values!E15),"",Values!$M15)</f>
        <v/>
      </c>
      <c r="N16" s="41" t="str">
        <f aca="false">IF(ISBLANK(Values!$F15),"",Values!N15)</f>
        <v/>
      </c>
      <c r="O16" s="41" t="str">
        <f aca="false">IF(ISBLANK(Values!$F15),"",Values!O15)</f>
        <v/>
      </c>
      <c r="P16" s="41" t="str">
        <f aca="false">IF(ISBLANK(Values!$F15),"",Values!P15)</f>
        <v/>
      </c>
      <c r="Q16" s="41" t="str">
        <f aca="false">IF(ISBLANK(Values!$F15),"",Values!Q15)</f>
        <v/>
      </c>
      <c r="R16" s="41" t="str">
        <f aca="false">IF(ISBLANK(Values!$F15),"",Values!R15)</f>
        <v/>
      </c>
      <c r="S16" s="41" t="str">
        <f aca="false">IF(ISBLANK(Values!$F15),"",Values!S15)</f>
        <v/>
      </c>
      <c r="T16" s="41" t="str">
        <f aca="false">IF(ISBLANK(Values!$F15),"",Values!T15)</f>
        <v/>
      </c>
      <c r="U16" s="41" t="str">
        <f aca="false">IF(ISBLANK(Values!$F15),"",Values!U15)</f>
        <v/>
      </c>
      <c r="W16" s="32" t="str">
        <f aca="false">IF(ISBLANK(Values!E15),"","Child")</f>
        <v>Child</v>
      </c>
      <c r="X16" s="32" t="str">
        <f aca="false">IF(ISBLANK(Values!E15),"",Values!$B$13)</f>
        <v>Lenovo T490 Parent</v>
      </c>
      <c r="Y16" s="39" t="str">
        <f aca="false">IF(ISBLANK(Values!E15),"","Size-Color")</f>
        <v>Size-Color</v>
      </c>
      <c r="Z16" s="32" t="str">
        <f aca="false">IF(ISBLANK(Values!E15),"","variation")</f>
        <v>variation</v>
      </c>
      <c r="AA16" s="36" t="str">
        <f aca="false">IF(ISBLANK(Values!E15),"",Values!$B$20)</f>
        <v>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2" t="str">
        <f aca="false">IF(ISBLANK(Values!E15),"",IF(Values!I15,Values!$B$23,Values!$B$33))</f>
        <v>👉DES CLIENTS SATISFAITS DANS LE MONDE: Plus de 10.000 clients satisfaits dans le monde.Clavier restauré en Europe</v>
      </c>
      <c r="AJ16" s="43" t="str">
        <f aca="false">IF(ISBLANK(Values!E15),"","👉 "&amp;Values!H35&amp; " "&amp;Values!$B$24 &amp;" "&amp;Values!$B$3)</f>
        <v>👉 néerlandais Compatible avec Lenovo T480s, T490, E490, L480, L490, L380, L390, L380 Yoga, L390 Yoga, E490, E480</v>
      </c>
      <c r="AK16" s="1" t="str">
        <f aca="false">IF(ISBLANK(Values!E15),"",Values!$B$25)</f>
        <v>COMMUNICATION ET SUPPORT TECHNIQUE: rapide et fluide 24h</v>
      </c>
      <c r="AL16" s="1" t="str">
        <f aca="false">IF(ISBLANK(Values!E15),"",Values!$B$26)</f>
        <v>GARANTIE DE 6 MOIS INCLUS: détendez-vous, est couvert</v>
      </c>
      <c r="AM16" s="1" t="str">
        <f aca="false">IF(ISBLANK(Values!E15),"",Values!$B$27)</f>
        <v>♻️ Be green! ♻️ Avec ce clavier, économisez jusqu'à 80% de CO2!</v>
      </c>
      <c r="AT16" s="1" t="str">
        <f aca="false">IF(ISBLANK(Values!E15),"",IF(Values!J15,"Backlit", "Non-Backlit"))</f>
        <v>Backlit</v>
      </c>
      <c r="AV16" s="28" t="str">
        <f aca="false">IF(ISBLANK(Values!E15),"",Values!H35)</f>
        <v>néerlandais</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200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200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31"/>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55.99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T480s black - NO</v>
      </c>
      <c r="C17" s="32" t="str">
        <f aca="false">IF(ISBLANK(Values!E16),"","TellusRem")</f>
        <v>TellusRem</v>
      </c>
      <c r="D17" s="38" t="n">
        <f aca="false">IF(ISBLANK(Values!E16),"",Values!E16)</f>
        <v>5714401480136</v>
      </c>
      <c r="E17" s="31" t="str">
        <f aca="false">IF(ISBLANK(Values!E16),"","EAN")</f>
        <v>EAN</v>
      </c>
      <c r="F17" s="28" t="str">
        <f aca="false">IF(ISBLANK(Values!E16),"",IF(Values!J16,Values!H36 &amp;" "&amp;  Values!$B$1 &amp; " " &amp;Values!$B$3,Values!G16 &amp;" "&amp;  Values!$B$2 &amp; " " &amp;Values!$B$3))</f>
        <v>Norvégienne Clavier rétroéclairé d'origine pour Lenovo ThinkPad Compatible T480s, T490, E490, L480, L490, L380, L390, L380 Yoga, L390 Yoga, E490, E480</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T480s black - NO</v>
      </c>
      <c r="K17" s="28" t="n">
        <f aca="false">IF(ISBLANK(Values!E16),"",IF(Values!J16, Values!$B$4, Values!$B$5))</f>
        <v>55.99</v>
      </c>
      <c r="L17" s="40" t="n">
        <f aca="false">IF(ISBLANK(Values!E16),"",Values!$B$18)</f>
        <v>0</v>
      </c>
      <c r="M17" s="28" t="str">
        <f aca="false">IF(ISBLANK(Values!E16),"",Values!$M16)</f>
        <v>https://download.lenovo.com/Images/Parts/01YP540/01YP540_A.jpg</v>
      </c>
      <c r="N17" s="41" t="str">
        <f aca="false">IF(ISBLANK(Values!$F16),"",Values!N16)</f>
        <v>https://download.lenovo.com/Images/Parts/01YP540/01YP540_B.jpg</v>
      </c>
      <c r="O17" s="41" t="str">
        <f aca="false">IF(ISBLANK(Values!$F16),"",Values!O16)</f>
        <v>https://download.lenovo.com/Images/Parts/01YP540/01YP540_details.jpg</v>
      </c>
      <c r="P17" s="41" t="str">
        <f aca="false">IF(ISBLANK(Values!$F16),"",Values!P16)</f>
        <v/>
      </c>
      <c r="Q17" s="41" t="str">
        <f aca="false">IF(ISBLANK(Values!$F16),"",Values!Q16)</f>
        <v/>
      </c>
      <c r="R17" s="41" t="str">
        <f aca="false">IF(ISBLANK(Values!$F16),"",Values!R16)</f>
        <v/>
      </c>
      <c r="S17" s="41" t="str">
        <f aca="false">IF(ISBLANK(Values!$F16),"",Values!S16)</f>
        <v/>
      </c>
      <c r="T17" s="41" t="str">
        <f aca="false">IF(ISBLANK(Values!$F16),"",Values!T16)</f>
        <v/>
      </c>
      <c r="U17" s="41" t="str">
        <f aca="false">IF(ISBLANK(Values!$F16),"",Values!U16)</f>
        <v/>
      </c>
      <c r="W17" s="32" t="str">
        <f aca="false">IF(ISBLANK(Values!E16),"","Child")</f>
        <v>Child</v>
      </c>
      <c r="X17" s="32" t="str">
        <f aca="false">IF(ISBLANK(Values!E16),"",Values!$B$13)</f>
        <v>Lenovo T490 Parent</v>
      </c>
      <c r="Y17" s="39" t="str">
        <f aca="false">IF(ISBLANK(Values!E16),"","Size-Color")</f>
        <v>Size-Color</v>
      </c>
      <c r="Z17" s="32" t="str">
        <f aca="false">IF(ISBLANK(Values!E16),"","variation")</f>
        <v>variation</v>
      </c>
      <c r="AA17" s="36" t="str">
        <f aca="false">IF(ISBLANK(Values!E16),"",Values!$B$20)</f>
        <v>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2" t="str">
        <f aca="false">IF(ISBLANK(Values!E16),"",IF(Values!I16,Values!$B$23,Values!$B$33))</f>
        <v>👉DES CLIENTS SATISFAITS DANS LE MONDE: Plus de 10.000 clients satisfaits dans le monde.Clavier restauré en Europe</v>
      </c>
      <c r="AJ17" s="43" t="str">
        <f aca="false">IF(ISBLANK(Values!E16),"","👉 "&amp;Values!H36&amp; " "&amp;Values!$B$24 &amp;" "&amp;Values!$B$3)</f>
        <v>👉 Norvégienne Compatible avec Lenovo T480s, T490, E490, L480, L490, L380, L390, L380 Yoga, L390 Yoga, E490, E480</v>
      </c>
      <c r="AK17" s="1" t="str">
        <f aca="false">IF(ISBLANK(Values!E16),"",Values!$B$25)</f>
        <v>COMMUNICATION ET SUPPORT TECHNIQUE: rapide et fluide 24h</v>
      </c>
      <c r="AL17" s="1" t="str">
        <f aca="false">IF(ISBLANK(Values!E16),"",Values!$B$26)</f>
        <v>GARANTIE DE 6 MOIS INCLUS: détendez-vous, est couvert</v>
      </c>
      <c r="AM17" s="1" t="str">
        <f aca="false">IF(ISBLANK(Values!E16),"",Values!$B$27)</f>
        <v>♻️ Be green! ♻️ Avec ce clavier, économisez jusqu'à 80% de CO2!</v>
      </c>
      <c r="AT17" s="1" t="str">
        <f aca="false">IF(ISBLANK(Values!E16),"",IF(Values!J16,"Backlit", "Non-Backlit"))</f>
        <v>Backlit</v>
      </c>
      <c r="AV17" s="28" t="str">
        <f aca="false">IF(ISBLANK(Values!E16),"",Values!H36)</f>
        <v>Norvégienne</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200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200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31"/>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55.99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T480s black - PL</v>
      </c>
      <c r="C18" s="32" t="str">
        <f aca="false">IF(ISBLANK(Values!E17),"","TellusRem")</f>
        <v>TellusRem</v>
      </c>
      <c r="D18" s="38" t="n">
        <f aca="false">IF(ISBLANK(Values!E17),"",Values!E17)</f>
        <v>5714401480143</v>
      </c>
      <c r="E18" s="31" t="str">
        <f aca="false">IF(ISBLANK(Values!E17),"","EAN")</f>
        <v>EAN</v>
      </c>
      <c r="F18" s="28" t="str">
        <f aca="false">IF(ISBLANK(Values!E17),"",IF(Values!J17,Values!H37 &amp;" "&amp;  Values!$B$1 &amp; " " &amp;Values!$B$3,Values!G17 &amp;" "&amp;  Values!$B$2 &amp; " " &amp;Values!$B$3))</f>
        <v>polonais Clavier rétroéclairé d'origine pour Lenovo ThinkPad Compatible T480s, T490, E490, L480, L490, L380, L390, L380 Yoga, L390 Yoga, E490, E480</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T480s black - PL</v>
      </c>
      <c r="K18" s="28" t="n">
        <f aca="false">IF(ISBLANK(Values!E17),"",IF(Values!J17, Values!$B$4, Values!$B$5))</f>
        <v>55.99</v>
      </c>
      <c r="L18" s="40" t="n">
        <f aca="false">IF(ISBLANK(Values!E17),"",Values!$B$18)</f>
        <v>0</v>
      </c>
      <c r="M18" s="28" t="str">
        <f aca="false">IF(ISBLANK(Values!E17),"",Values!$M17)</f>
        <v/>
      </c>
      <c r="N18" s="41" t="str">
        <f aca="false">IF(ISBLANK(Values!$F17),"",Values!N17)</f>
        <v/>
      </c>
      <c r="O18" s="41" t="str">
        <f aca="false">IF(ISBLANK(Values!$F17),"",Values!O17)</f>
        <v/>
      </c>
      <c r="P18" s="41" t="str">
        <f aca="false">IF(ISBLANK(Values!$F17),"",Values!P17)</f>
        <v/>
      </c>
      <c r="Q18" s="41" t="str">
        <f aca="false">IF(ISBLANK(Values!$F17),"",Values!Q17)</f>
        <v/>
      </c>
      <c r="R18" s="41" t="str">
        <f aca="false">IF(ISBLANK(Values!$F17),"",Values!R17)</f>
        <v/>
      </c>
      <c r="S18" s="41" t="str">
        <f aca="false">IF(ISBLANK(Values!$F17),"",Values!S17)</f>
        <v/>
      </c>
      <c r="T18" s="41" t="str">
        <f aca="false">IF(ISBLANK(Values!$F17),"",Values!T17)</f>
        <v/>
      </c>
      <c r="U18" s="41" t="str">
        <f aca="false">IF(ISBLANK(Values!$F17),"",Values!U17)</f>
        <v/>
      </c>
      <c r="W18" s="32" t="str">
        <f aca="false">IF(ISBLANK(Values!E17),"","Child")</f>
        <v>Child</v>
      </c>
      <c r="X18" s="32" t="str">
        <f aca="false">IF(ISBLANK(Values!E17),"",Values!$B$13)</f>
        <v>Lenovo T490 Parent</v>
      </c>
      <c r="Y18" s="39" t="str">
        <f aca="false">IF(ISBLANK(Values!E17),"","Size-Color")</f>
        <v>Size-Color</v>
      </c>
      <c r="Z18" s="32" t="str">
        <f aca="false">IF(ISBLANK(Values!E17),"","variation")</f>
        <v>variation</v>
      </c>
      <c r="AA18" s="36" t="str">
        <f aca="false">IF(ISBLANK(Values!E17),"",Values!$B$20)</f>
        <v>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2" t="str">
        <f aca="false">IF(ISBLANK(Values!E17),"",IF(Values!I17,Values!$B$23,Values!$B$33))</f>
        <v>👉DES CLIENTS SATISFAITS DANS LE MONDE: Plus de 10.000 clients satisfaits dans le monde.Clavier restauré en Europe</v>
      </c>
      <c r="AJ18" s="43" t="str">
        <f aca="false">IF(ISBLANK(Values!E17),"","👉 "&amp;Values!H37&amp; " "&amp;Values!$B$24 &amp;" "&amp;Values!$B$3)</f>
        <v>👉 polonais Compatible avec Lenovo T480s, T490, E490, L480, L490, L380, L390, L380 Yoga, L390 Yoga, E490, E480</v>
      </c>
      <c r="AK18" s="1" t="str">
        <f aca="false">IF(ISBLANK(Values!E17),"",Values!$B$25)</f>
        <v>COMMUNICATION ET SUPPORT TECHNIQUE: rapide et fluide 24h</v>
      </c>
      <c r="AL18" s="1" t="str">
        <f aca="false">IF(ISBLANK(Values!E17),"",Values!$B$26)</f>
        <v>GARANTIE DE 6 MOIS INCLUS: détendez-vous, est couvert</v>
      </c>
      <c r="AM18" s="1" t="str">
        <f aca="false">IF(ISBLANK(Values!E17),"",Values!$B$27)</f>
        <v>♻️ Be green! ♻️ Avec ce clavier, économisez jusqu'à 80% de CO2!</v>
      </c>
      <c r="AT18" s="1" t="str">
        <f aca="false">IF(ISBLANK(Values!E17),"",IF(Values!J17,"Backlit", "Non-Backlit"))</f>
        <v>Backlit</v>
      </c>
      <c r="AV18" s="28" t="str">
        <f aca="false">IF(ISBLANK(Values!E17),"",Values!H37)</f>
        <v>polonais</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200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200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31"/>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55.99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T480s black - PT</v>
      </c>
      <c r="C19" s="32" t="str">
        <f aca="false">IF(ISBLANK(Values!E18),"","TellusRem")</f>
        <v>TellusRem</v>
      </c>
      <c r="D19" s="38" t="n">
        <f aca="false">IF(ISBLANK(Values!E18),"",Values!E18)</f>
        <v>5714401480150</v>
      </c>
      <c r="E19" s="31" t="str">
        <f aca="false">IF(ISBLANK(Values!E18),"","EAN")</f>
        <v>EAN</v>
      </c>
      <c r="F19" s="28" t="str">
        <f aca="false">IF(ISBLANK(Values!E18),"",IF(Values!J18,Values!H38 &amp;" "&amp;  Values!$B$1 &amp; " " &amp;Values!$B$3,Values!G18 &amp;" "&amp;  Values!$B$2 &amp; " " &amp;Values!$B$3))</f>
        <v>Portugais Clavier rétroéclairé d'origine pour Lenovo ThinkPad Compatible T480s, T490, E490, L480, L490, L380, L390, L380 Yoga, L390 Yoga, E490, E480</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T480s black - PT</v>
      </c>
      <c r="K19" s="28" t="n">
        <f aca="false">IF(ISBLANK(Values!E18),"",IF(Values!J18, Values!$B$4, Values!$B$5))</f>
        <v>55.99</v>
      </c>
      <c r="L19" s="40" t="n">
        <f aca="false">IF(ISBLANK(Values!E18),"",Values!$B$18)</f>
        <v>0</v>
      </c>
      <c r="M19" s="28" t="str">
        <f aca="false">IF(ISBLANK(Values!E18),"",Values!$M18)</f>
        <v>https://download.lenovo.com/Images/Parts/01YP541/01YP541_A.jpg</v>
      </c>
      <c r="N19" s="41" t="str">
        <f aca="false">IF(ISBLANK(Values!$F18),"",Values!N18)</f>
        <v>https://download.lenovo.com/Images/Parts/01YP541/01YP541_B.jpg</v>
      </c>
      <c r="O19" s="41" t="str">
        <f aca="false">IF(ISBLANK(Values!$F18),"",Values!O18)</f>
        <v>https://download.lenovo.com/Images/Parts/01YP541/01YP541_details.jpg</v>
      </c>
      <c r="P19" s="41" t="str">
        <f aca="false">IF(ISBLANK(Values!$F18),"",Values!P18)</f>
        <v/>
      </c>
      <c r="Q19" s="41" t="str">
        <f aca="false">IF(ISBLANK(Values!$F18),"",Values!Q18)</f>
        <v/>
      </c>
      <c r="R19" s="41" t="str">
        <f aca="false">IF(ISBLANK(Values!$F18),"",Values!R18)</f>
        <v/>
      </c>
      <c r="S19" s="41" t="str">
        <f aca="false">IF(ISBLANK(Values!$F18),"",Values!S18)</f>
        <v/>
      </c>
      <c r="T19" s="41" t="str">
        <f aca="false">IF(ISBLANK(Values!$F18),"",Values!T18)</f>
        <v/>
      </c>
      <c r="U19" s="41" t="str">
        <f aca="false">IF(ISBLANK(Values!$F18),"",Values!U18)</f>
        <v/>
      </c>
      <c r="W19" s="32" t="str">
        <f aca="false">IF(ISBLANK(Values!E18),"","Child")</f>
        <v>Child</v>
      </c>
      <c r="X19" s="32" t="str">
        <f aca="false">IF(ISBLANK(Values!E18),"",Values!$B$13)</f>
        <v>Lenovo T490 Parent</v>
      </c>
      <c r="Y19" s="39" t="str">
        <f aca="false">IF(ISBLANK(Values!E18),"","Size-Color")</f>
        <v>Size-Color</v>
      </c>
      <c r="Z19" s="32" t="str">
        <f aca="false">IF(ISBLANK(Values!E18),"","variation")</f>
        <v>variation</v>
      </c>
      <c r="AA19" s="36" t="str">
        <f aca="false">IF(ISBLANK(Values!E18),"",Values!$B$20)</f>
        <v>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2" t="str">
        <f aca="false">IF(ISBLANK(Values!E18),"",IF(Values!I18,Values!$B$23,Values!$B$33))</f>
        <v>👉DES CLIENTS SATISFAITS DANS LE MONDE: Plus de 10.000 clients satisfaits dans le monde.Clavier restauré en Europe</v>
      </c>
      <c r="AJ19" s="43" t="str">
        <f aca="false">IF(ISBLANK(Values!E18),"","👉 "&amp;Values!H38&amp; " "&amp;Values!$B$24 &amp;" "&amp;Values!$B$3)</f>
        <v>👉 Portugais Compatible avec Lenovo T480s, T490, E490, L480, L490, L380, L390, L380 Yoga, L390 Yoga, E490, E480</v>
      </c>
      <c r="AK19" s="1" t="str">
        <f aca="false">IF(ISBLANK(Values!E18),"",Values!$B$25)</f>
        <v>COMMUNICATION ET SUPPORT TECHNIQUE: rapide et fluide 24h</v>
      </c>
      <c r="AL19" s="1" t="str">
        <f aca="false">IF(ISBLANK(Values!E18),"",Values!$B$26)</f>
        <v>GARANTIE DE 6 MOIS INCLUS: détendez-vous, est couvert</v>
      </c>
      <c r="AM19" s="1" t="str">
        <f aca="false">IF(ISBLANK(Values!E18),"",Values!$B$27)</f>
        <v>♻️ Be green! ♻️ Avec ce clavier, économisez jusqu'à 80% de CO2!</v>
      </c>
      <c r="AT19" s="1" t="str">
        <f aca="false">IF(ISBLANK(Values!E18),"",IF(Values!J18,"Backlit", "Non-Backlit"))</f>
        <v>Backlit</v>
      </c>
      <c r="AV19" s="28" t="str">
        <f aca="false">IF(ISBLANK(Values!E18),"",Values!H38)</f>
        <v>Portugais</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200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200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31"/>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55.99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T480s black - SE/FI</v>
      </c>
      <c r="C20" s="32" t="str">
        <f aca="false">IF(ISBLANK(Values!E19),"","TellusRem")</f>
        <v>TellusRem</v>
      </c>
      <c r="D20" s="38" t="n">
        <f aca="false">IF(ISBLANK(Values!E19),"",Values!E19)</f>
        <v>5714401480167</v>
      </c>
      <c r="E20" s="31" t="str">
        <f aca="false">IF(ISBLANK(Values!E19),"","EAN")</f>
        <v>EAN</v>
      </c>
      <c r="F20" s="28" t="str">
        <f aca="false">IF(ISBLANK(Values!E19),"",IF(Values!J19,Values!H39 &amp;" "&amp;  Values!$B$1 &amp; " " &amp;Values!$B$3,Values!G19 &amp;" "&amp;  Values!$B$2 &amp; " " &amp;Values!$B$3))</f>
        <v>Suédois – Finlandais Clavier rétroéclairé d'origine pour Lenovo ThinkPad Compatible T480s, T490, E490, L480, L490, L380, L390, L380 Yoga, L390 Yoga, E490, E480</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T480s black - SE/FI</v>
      </c>
      <c r="K20" s="28" t="n">
        <f aca="false">IF(ISBLANK(Values!E19),"",IF(Values!J19, Values!$B$4, Values!$B$5))</f>
        <v>55.99</v>
      </c>
      <c r="L20" s="40" t="n">
        <f aca="false">IF(ISBLANK(Values!E19),"",Values!$B$18)</f>
        <v>0</v>
      </c>
      <c r="M20" s="28" t="str">
        <f aca="false">IF(ISBLANK(Values!E19),"",Values!$M19)</f>
        <v>https://download.lenovo.com/Images/Parts/01YP549/01YP549_A.jpg</v>
      </c>
      <c r="N20" s="41" t="str">
        <f aca="false">IF(ISBLANK(Values!$F19),"",Values!N19)</f>
        <v>https://download.lenovo.com/Images/Parts/01YP549/01YP549_B.jpg</v>
      </c>
      <c r="O20" s="41" t="str">
        <f aca="false">IF(ISBLANK(Values!$F19),"",Values!O19)</f>
        <v>https://download.lenovo.com/Images/Parts/01YP549/01YP549_details.jpg</v>
      </c>
      <c r="P20" s="41" t="str">
        <f aca="false">IF(ISBLANK(Values!$F19),"",Values!P19)</f>
        <v/>
      </c>
      <c r="Q20" s="41" t="str">
        <f aca="false">IF(ISBLANK(Values!$F19),"",Values!Q19)</f>
        <v/>
      </c>
      <c r="R20" s="41" t="str">
        <f aca="false">IF(ISBLANK(Values!$F19),"",Values!R19)</f>
        <v/>
      </c>
      <c r="S20" s="41" t="str">
        <f aca="false">IF(ISBLANK(Values!$F19),"",Values!S19)</f>
        <v/>
      </c>
      <c r="T20" s="41" t="str">
        <f aca="false">IF(ISBLANK(Values!$F19),"",Values!T19)</f>
        <v/>
      </c>
      <c r="U20" s="41" t="str">
        <f aca="false">IF(ISBLANK(Values!$F19),"",Values!U19)</f>
        <v/>
      </c>
      <c r="W20" s="32" t="str">
        <f aca="false">IF(ISBLANK(Values!E19),"","Child")</f>
        <v>Child</v>
      </c>
      <c r="X20" s="32" t="str">
        <f aca="false">IF(ISBLANK(Values!E19),"",Values!$B$13)</f>
        <v>Lenovo T490 Parent</v>
      </c>
      <c r="Y20" s="39" t="str">
        <f aca="false">IF(ISBLANK(Values!E19),"","Size-Color")</f>
        <v>Size-Color</v>
      </c>
      <c r="Z20" s="32" t="str">
        <f aca="false">IF(ISBLANK(Values!E19),"","variation")</f>
        <v>variation</v>
      </c>
      <c r="AA20" s="36" t="str">
        <f aca="false">IF(ISBLANK(Values!E19),"",Values!$B$20)</f>
        <v>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2" t="str">
        <f aca="false">IF(ISBLANK(Values!E19),"",IF(Values!I19,Values!$B$23,Values!$B$33))</f>
        <v>👉DES CLIENTS SATISFAITS DANS LE MONDE: Plus de 10.000 clients satisfaits dans le monde.Clavier restauré en Europe</v>
      </c>
      <c r="AJ20" s="43" t="str">
        <f aca="false">IF(ISBLANK(Values!E19),"","👉 "&amp;Values!H39&amp; " "&amp;Values!$B$24 &amp;" "&amp;Values!$B$3)</f>
        <v>👉 Suédois – Finlandais Compatible avec Lenovo T480s, T490, E490, L480, L490, L380, L390, L380 Yoga, L390 Yoga, E490, E480</v>
      </c>
      <c r="AK20" s="1" t="str">
        <f aca="false">IF(ISBLANK(Values!E19),"",Values!$B$25)</f>
        <v>COMMUNICATION ET SUPPORT TECHNIQUE: rapide et fluide 24h</v>
      </c>
      <c r="AL20" s="1" t="str">
        <f aca="false">IF(ISBLANK(Values!E19),"",Values!$B$26)</f>
        <v>GARANTIE DE 6 MOIS INCLUS: détendez-vous, est couvert</v>
      </c>
      <c r="AM20" s="1" t="str">
        <f aca="false">IF(ISBLANK(Values!E19),"",Values!$B$27)</f>
        <v>♻️ Be green! ♻️ Avec ce clavier, économisez jusqu'à 80% de CO2!</v>
      </c>
      <c r="AT20" s="1" t="str">
        <f aca="false">IF(ISBLANK(Values!E19),"",IF(Values!J19,"Backlit", "Non-Backlit"))</f>
        <v>Backlit</v>
      </c>
      <c r="AV20" s="28" t="str">
        <f aca="false">IF(ISBLANK(Values!E19),"",Values!H39)</f>
        <v>Suédois – Finlandais</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200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200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31"/>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55.99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T480s black - CH</v>
      </c>
      <c r="C21" s="32" t="str">
        <f aca="false">IF(ISBLANK(Values!E20),"","TellusRem")</f>
        <v>TellusRem</v>
      </c>
      <c r="D21" s="38" t="n">
        <f aca="false">IF(ISBLANK(Values!E20),"",Values!E20)</f>
        <v>5714401480174</v>
      </c>
      <c r="E21" s="31" t="str">
        <f aca="false">IF(ISBLANK(Values!E20),"","EAN")</f>
        <v>EAN</v>
      </c>
      <c r="F21" s="28" t="str">
        <f aca="false">IF(ISBLANK(Values!E20),"",IF(Values!J20,Values!H40 &amp;" "&amp;  Values!$B$1 &amp; " " &amp;Values!$B$3,Values!G20 &amp;" "&amp;  Values!$B$2 &amp; " " &amp;Values!$B$3))</f>
        <v>Suisse Clavier rétroéclairé d'origine pour Lenovo ThinkPad Compatible T480s, T490, E490, L480, L490, L380, L390, L380 Yoga, L390 Yoga, E490, E480</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T480s black - CH</v>
      </c>
      <c r="K21" s="28" t="n">
        <f aca="false">IF(ISBLANK(Values!E20),"",IF(Values!J20, Values!$B$4, Values!$B$5))</f>
        <v>55.99</v>
      </c>
      <c r="L21" s="40" t="n">
        <f aca="false">IF(ISBLANK(Values!E20),"",Values!$B$18)</f>
        <v>0</v>
      </c>
      <c r="M21" s="28" t="str">
        <f aca="false">IF(ISBLANK(Values!E20),"",Values!$M20)</f>
        <v>https://download.lenovo.com/Images/Parts/01YP546/01YP546_A.jpg</v>
      </c>
      <c r="N21" s="41" t="str">
        <f aca="false">IF(ISBLANK(Values!$F20),"",Values!N20)</f>
        <v>https://download.lenovo.com/Images/Parts/01YP546/01YP546_B.jpg</v>
      </c>
      <c r="O21" s="41" t="str">
        <f aca="false">IF(ISBLANK(Values!$F20),"",Values!O20)</f>
        <v>https://download.lenovo.com/Images/Parts/01YP546/01YP546_details.jpg</v>
      </c>
      <c r="P21" s="41" t="str">
        <f aca="false">IF(ISBLANK(Values!$F20),"",Values!P20)</f>
        <v/>
      </c>
      <c r="Q21" s="41" t="str">
        <f aca="false">IF(ISBLANK(Values!$F20),"",Values!Q20)</f>
        <v/>
      </c>
      <c r="R21" s="41" t="str">
        <f aca="false">IF(ISBLANK(Values!$F20),"",Values!R20)</f>
        <v/>
      </c>
      <c r="S21" s="41" t="str">
        <f aca="false">IF(ISBLANK(Values!$F20),"",Values!S20)</f>
        <v/>
      </c>
      <c r="T21" s="41" t="str">
        <f aca="false">IF(ISBLANK(Values!$F20),"",Values!T20)</f>
        <v/>
      </c>
      <c r="U21" s="41" t="str">
        <f aca="false">IF(ISBLANK(Values!$F20),"",Values!U20)</f>
        <v/>
      </c>
      <c r="W21" s="32" t="str">
        <f aca="false">IF(ISBLANK(Values!E20),"","Child")</f>
        <v>Child</v>
      </c>
      <c r="X21" s="32" t="str">
        <f aca="false">IF(ISBLANK(Values!E20),"",Values!$B$13)</f>
        <v>Lenovo T490 Parent</v>
      </c>
      <c r="Y21" s="39" t="str">
        <f aca="false">IF(ISBLANK(Values!E20),"","Size-Color")</f>
        <v>Size-Color</v>
      </c>
      <c r="Z21" s="32" t="str">
        <f aca="false">IF(ISBLANK(Values!E20),"","variation")</f>
        <v>variation</v>
      </c>
      <c r="AA21" s="36" t="str">
        <f aca="false">IF(ISBLANK(Values!E20),"",Values!$B$20)</f>
        <v>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2" t="str">
        <f aca="false">IF(ISBLANK(Values!E20),"",IF(Values!I20,Values!$B$23,Values!$B$33))</f>
        <v>👉DES CLIENTS SATISFAITS DANS LE MONDE: Plus de 10.000 clients satisfaits dans le monde.Clavier restauré en Europe</v>
      </c>
      <c r="AJ21" s="43" t="str">
        <f aca="false">IF(ISBLANK(Values!E20),"","👉 "&amp;Values!H40&amp; " "&amp;Values!$B$24 &amp;" "&amp;Values!$B$3)</f>
        <v>👉 Suisse Compatible avec Lenovo T480s, T490, E490, L480, L490, L380, L390, L380 Yoga, L390 Yoga, E490, E480</v>
      </c>
      <c r="AK21" s="1" t="str">
        <f aca="false">IF(ISBLANK(Values!E20),"",Values!$B$25)</f>
        <v>COMMUNICATION ET SUPPORT TECHNIQUE: rapide et fluide 24h</v>
      </c>
      <c r="AL21" s="1" t="str">
        <f aca="false">IF(ISBLANK(Values!E20),"",Values!$B$26)</f>
        <v>GARANTIE DE 6 MOIS INCLUS: détendez-vous, est couvert</v>
      </c>
      <c r="AM21" s="1" t="str">
        <f aca="false">IF(ISBLANK(Values!E20),"",Values!$B$27)</f>
        <v>♻️ Be green! ♻️ Avec ce clavier, économisez jusqu'à 80% de CO2!</v>
      </c>
      <c r="AT21" s="1" t="str">
        <f aca="false">IF(ISBLANK(Values!E20),"",IF(Values!J20,"Backlit", "Non-Backlit"))</f>
        <v>Backlit</v>
      </c>
      <c r="AV21" s="28" t="str">
        <f aca="false">IF(ISBLANK(Values!E20),"",Values!H40)</f>
        <v>Suisse</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200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200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31"/>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55.99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T480s black - US INT</v>
      </c>
      <c r="C22" s="32" t="str">
        <f aca="false">IF(ISBLANK(Values!E21),"","TellusRem")</f>
        <v>TellusRem</v>
      </c>
      <c r="D22" s="38" t="n">
        <f aca="false">IF(ISBLANK(Values!E21),"",Values!E21)</f>
        <v>5714401480181</v>
      </c>
      <c r="E22" s="31" t="str">
        <f aca="false">IF(ISBLANK(Values!E21),"","EAN")</f>
        <v>EAN</v>
      </c>
      <c r="F22" s="28" t="str">
        <f aca="false">IF(ISBLANK(Values!E21),"",IF(Values!J21,Values!H41 &amp;" "&amp;  Values!$B$1 &amp; " " &amp;Values!$B$3,Values!G21 &amp;" "&amp;  Values!$B$2 &amp; " " &amp;Values!$B$3))</f>
        <v>US international Clavier rétroéclairé d'origine pour Lenovo ThinkPad Compatible T480s, T490, E490, L480, L490, L380, L390, L380 Yoga, L390 Yoga, E490, E480</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T480s black - US INT</v>
      </c>
      <c r="K22" s="28" t="n">
        <f aca="false">IF(ISBLANK(Values!E21),"",IF(Values!J21, Values!$B$4, Values!$B$5))</f>
        <v>55.99</v>
      </c>
      <c r="L22" s="40" t="n">
        <f aca="false">IF(ISBLANK(Values!E21),"",Values!$B$18)</f>
        <v>0</v>
      </c>
      <c r="M22" s="28" t="str">
        <f aca="false">IF(ISBLANK(Values!E21),"",Values!$M21)</f>
        <v>https://download.lenovo.com/Images/Parts/01YP549/01YP549_A.jpg</v>
      </c>
      <c r="N22" s="41" t="str">
        <f aca="false">IF(ISBLANK(Values!$F21),"",Values!N21)</f>
        <v>https://download.lenovo.com/Images/Parts/01YP549/01YP549_B.jpg</v>
      </c>
      <c r="O22" s="41" t="str">
        <f aca="false">IF(ISBLANK(Values!$F21),"",Values!O21)</f>
        <v>https://download.lenovo.com/Images/Parts/01YP549/01YP549_details.jpg</v>
      </c>
      <c r="P22" s="41" t="str">
        <f aca="false">IF(ISBLANK(Values!$F21),"",Values!P21)</f>
        <v/>
      </c>
      <c r="Q22" s="41" t="str">
        <f aca="false">IF(ISBLANK(Values!$F21),"",Values!Q21)</f>
        <v/>
      </c>
      <c r="R22" s="41" t="str">
        <f aca="false">IF(ISBLANK(Values!$F21),"",Values!R21)</f>
        <v/>
      </c>
      <c r="S22" s="41" t="str">
        <f aca="false">IF(ISBLANK(Values!$F21),"",Values!S21)</f>
        <v/>
      </c>
      <c r="T22" s="41" t="str">
        <f aca="false">IF(ISBLANK(Values!$F21),"",Values!T21)</f>
        <v/>
      </c>
      <c r="U22" s="41" t="str">
        <f aca="false">IF(ISBLANK(Values!$F21),"",Values!U21)</f>
        <v/>
      </c>
      <c r="W22" s="32" t="str">
        <f aca="false">IF(ISBLANK(Values!E21),"","Child")</f>
        <v>Child</v>
      </c>
      <c r="X22" s="32" t="str">
        <f aca="false">IF(ISBLANK(Values!E21),"",Values!$B$13)</f>
        <v>Lenovo T490 Parent</v>
      </c>
      <c r="Y22" s="39" t="str">
        <f aca="false">IF(ISBLANK(Values!E21),"","Size-Color")</f>
        <v>Size-Color</v>
      </c>
      <c r="Z22" s="32" t="str">
        <f aca="false">IF(ISBLANK(Values!E21),"","variation")</f>
        <v>variation</v>
      </c>
      <c r="AA22" s="36" t="str">
        <f aca="false">IF(ISBLANK(Values!E21),"",Values!$B$20)</f>
        <v>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2" t="str">
        <f aca="false">IF(ISBLANK(Values!E21),"",IF(Values!I21,Values!$B$23,Values!$B$33))</f>
        <v>👉DES CLIENTS SATISFAITS DANS LE MONDE. Plus de 10.000 clients satisfaits dans le mondeTout neuf de la boîte ouverte, clavier rétroéclairé Lenovo de remplacement.</v>
      </c>
      <c r="AJ22" s="43" t="str">
        <f aca="false">IF(ISBLANK(Values!E21),"","👉 "&amp;Values!H41&amp; " "&amp;Values!$B$24 &amp;" "&amp;Values!$B$3)</f>
        <v>👉 US international Compatible avec Lenovo T480s, T490, E490, L480, L490, L380, L390, L380 Yoga, L390 Yoga, E490, E480</v>
      </c>
      <c r="AK22" s="1" t="str">
        <f aca="false">IF(ISBLANK(Values!E21),"",Values!$B$25)</f>
        <v>COMMUNICATION ET SUPPORT TECHNIQUE: rapide et fluide 24h</v>
      </c>
      <c r="AL22" s="1" t="str">
        <f aca="false">IF(ISBLANK(Values!E21),"",Values!$B$26)</f>
        <v>GARANTIE DE 6 MOIS INCLUS: détendez-vous, est couvert</v>
      </c>
      <c r="AM22" s="1" t="str">
        <f aca="false">IF(ISBLANK(Values!E21),"",Values!$B$27)</f>
        <v>♻️ Be green! ♻️ Avec ce clavier, économisez jusqu'à 80% de CO2!</v>
      </c>
      <c r="AT22" s="1" t="str">
        <f aca="false">IF(ISBLANK(Values!E21),"",IF(Values!J21,"Backlit", "Non-Backlit"))</f>
        <v>Backlit</v>
      </c>
      <c r="AV22" s="28" t="str">
        <f aca="false">IF(ISBLANK(Values!E21),"",Values!H41)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200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200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31"/>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55.99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28.35" hidden="false" customHeight="false" outlineLevel="0" collapsed="false">
      <c r="A23" s="27" t="str">
        <f aca="false">IF(ISBLANK(Values!E22),"",IF(Values!$B$37="EU","computercomponent","computer"))</f>
        <v>computercomponent</v>
      </c>
      <c r="B23" s="37" t="str">
        <f aca="false">IF(ISBLANK(Values!E22),"",Values!F22)</f>
        <v>Lenovo T480s black - RUS</v>
      </c>
      <c r="C23" s="32" t="str">
        <f aca="false">IF(ISBLANK(Values!E22),"","TellusRem")</f>
        <v>TellusRem</v>
      </c>
      <c r="D23" s="38" t="n">
        <f aca="false">IF(ISBLANK(Values!E22),"",Values!E22)</f>
        <v>5714401480198</v>
      </c>
      <c r="E23" s="31" t="str">
        <f aca="false">IF(ISBLANK(Values!E22),"","EAN")</f>
        <v>EAN</v>
      </c>
      <c r="F23" s="28" t="str">
        <f aca="false">IF(ISBLANK(Values!E22),"",IF(Values!J22,Values!H42 &amp;" "&amp;  Values!$B$1 &amp; " " &amp;Values!$B$3,Values!G22 &amp;" "&amp;  Values!$B$2 &amp; " " &amp;Values!$B$3))</f>
        <v>russe Clavier rétroéclairé d'origine pour Lenovo ThinkPad Compatible T480s, T490, E490, L480, L490, L380, L390, L380 Yoga, L390 Yoga, E490, E480</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T480s black - RUS</v>
      </c>
      <c r="K23" s="28" t="n">
        <f aca="false">IF(ISBLANK(Values!E22),"",IF(Values!J22, Values!$B$4, Values!$B$5))</f>
        <v>55.99</v>
      </c>
      <c r="L23" s="40" t="n">
        <f aca="false">IF(ISBLANK(Values!E22),"",Values!$B$18)</f>
        <v>0</v>
      </c>
      <c r="M23" s="28" t="str">
        <f aca="false">IF(ISBLANK(Values!E22),"",Values!$M22)</f>
        <v>https://download.lenovo.com/Images/Parts/01YP542/01YP542_A.jpg</v>
      </c>
      <c r="N23" s="41" t="str">
        <f aca="false">IF(ISBLANK(Values!$F22),"",Values!N22)</f>
        <v>https://download.lenovo.com/Images/Parts/01YP542/01YP542_B.jpg</v>
      </c>
      <c r="O23" s="41" t="str">
        <f aca="false">IF(ISBLANK(Values!$F22),"",Values!O22)</f>
        <v>https://download.lenovo.com/Images/Parts/01YP542/01YP542_details.jpg</v>
      </c>
      <c r="P23" s="41" t="str">
        <f aca="false">IF(ISBLANK(Values!$F22),"",Values!P22)</f>
        <v/>
      </c>
      <c r="Q23" s="41" t="str">
        <f aca="false">IF(ISBLANK(Values!$F22),"",Values!Q22)</f>
        <v/>
      </c>
      <c r="R23" s="41" t="str">
        <f aca="false">IF(ISBLANK(Values!$F22),"",Values!R22)</f>
        <v/>
      </c>
      <c r="S23" s="41" t="str">
        <f aca="false">IF(ISBLANK(Values!$F22),"",Values!S22)</f>
        <v/>
      </c>
      <c r="T23" s="41" t="str">
        <f aca="false">IF(ISBLANK(Values!$F22),"",Values!T22)</f>
        <v/>
      </c>
      <c r="U23" s="41" t="str">
        <f aca="false">IF(ISBLANK(Values!$F22),"",Values!U22)</f>
        <v/>
      </c>
      <c r="V23" s="1"/>
      <c r="W23" s="32" t="str">
        <f aca="false">IF(ISBLANK(Values!E22),"","Child")</f>
        <v>Child</v>
      </c>
      <c r="X23" s="32" t="str">
        <f aca="false">IF(ISBLANK(Values!E22),"",Values!$B$13)</f>
        <v>Lenovo T490 Parent</v>
      </c>
      <c r="Y23" s="39" t="str">
        <f aca="false">IF(ISBLANK(Values!E22),"","Size-Color")</f>
        <v>Size-Color</v>
      </c>
      <c r="Z23" s="32" t="str">
        <f aca="false">IF(ISBLANK(Values!E22),"","variation")</f>
        <v>variation</v>
      </c>
      <c r="AA23" s="36" t="str">
        <f aca="false">IF(ISBLANK(Values!E22),"",Values!$B$20)</f>
        <v>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2" t="str">
        <f aca="false">IF(ISBLANK(Values!E22),"",IF(Values!I22,Values!$B$23,Values!$B$33))</f>
        <v>👉DES CLIENTS SATISFAITS DANS LE MONDE: Plus de 10.000 clients satisfaits dans le monde.Clavier restauré en Europe</v>
      </c>
      <c r="AJ23" s="43" t="str">
        <f aca="false">IF(ISBLANK(Values!E22),"","👉 "&amp;Values!H42&amp; " "&amp;Values!$B$24 &amp;" "&amp;Values!$B$3)</f>
        <v>👉 russe Compatible avec Lenovo T480s, T490, E490, L480, L490, L380, L390, L380 Yoga, L390 Yoga, E490, E480</v>
      </c>
      <c r="AK23" s="1" t="str">
        <f aca="false">IF(ISBLANK(Values!E22),"",Values!$B$25)</f>
        <v>COMMUNICATION ET SUPPORT TECHNIQUE: rapide et fluide 24h</v>
      </c>
      <c r="AL23" s="1" t="str">
        <f aca="false">IF(ISBLANK(Values!E22),"",Values!$B$26)</f>
        <v>GARANTIE DE 6 MOIS INCLUS: détendez-vous, est couvert</v>
      </c>
      <c r="AM23" s="1" t="str">
        <f aca="false">IF(ISBLANK(Values!E22),"",Values!$B$27)</f>
        <v>♻️ Be green! ♻️ Avec ce clavier, économisez jusqu'à 80% de CO2!</v>
      </c>
      <c r="AN23" s="1"/>
      <c r="AO23" s="1"/>
      <c r="AP23" s="1"/>
      <c r="AQ23" s="1"/>
      <c r="AR23" s="1"/>
      <c r="AS23" s="1"/>
      <c r="AT23" s="1" t="str">
        <f aca="false">IF(ISBLANK(Values!E22),"",IF(Values!J22,"Backlit", "Non-Backlit"))</f>
        <v>Backlit</v>
      </c>
      <c r="AU23" s="1"/>
      <c r="AV23" s="28" t="str">
        <f aca="false">IF(ISBLANK(Values!E22),"",Values!H42)</f>
        <v>russe</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200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200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31"/>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55.99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41.75" hidden="false" customHeight="false" outlineLevel="0" collapsed="false">
      <c r="A24" s="27" t="str">
        <f aca="false">IF(ISBLANK(Values!E23),"",IF(Values!$B$37="EU","computercomponent","computer"))</f>
        <v>computercomponent</v>
      </c>
      <c r="B24" s="37" t="str">
        <f aca="false">IF(ISBLANK(Values!E23),"",Values!F23)</f>
        <v>Lenovo T480s black - US</v>
      </c>
      <c r="C24" s="32" t="str">
        <f aca="false">IF(ISBLANK(Values!E23),"","TellusRem")</f>
        <v>TellusRem</v>
      </c>
      <c r="D24" s="38" t="n">
        <f aca="false">IF(ISBLANK(Values!E23),"",Values!E23)</f>
        <v>5714401480204</v>
      </c>
      <c r="E24" s="31" t="str">
        <f aca="false">IF(ISBLANK(Values!E23),"","EAN")</f>
        <v>EAN</v>
      </c>
      <c r="F24" s="28" t="str">
        <f aca="false">IF(ISBLANK(Values!E23),"",IF(Values!J23,Values!H43 &amp;" "&amp;  Values!$B$1 &amp; " " &amp;Values!$B$3,Values!G23 &amp;" "&amp;  Values!$B$2 &amp; " " &amp;Values!$B$3))</f>
        <v>US Clavier rétroéclairé d'origine pour Lenovo ThinkPad Compatible T480s, T490, E490, L480, L490, L380, L390, L380 Yoga, L390 Yoga, E490, E480</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T480s black - US</v>
      </c>
      <c r="K24" s="28" t="n">
        <f aca="false">IF(ISBLANK(Values!E23),"",IF(Values!J23, Values!$B$4, Values!$B$5))</f>
        <v>55.99</v>
      </c>
      <c r="L24" s="40" t="n">
        <f aca="false">IF(ISBLANK(Values!E23),"",Values!$B$18)</f>
        <v>0</v>
      </c>
      <c r="M24" s="28" t="str">
        <f aca="false">IF(ISBLANK(Values!E23),"",Values!$M23)</f>
        <v>https://download.lenovo.com/Images/Parts/01YP549/01YP549_A.jpg</v>
      </c>
      <c r="N24" s="41" t="str">
        <f aca="false">IF(ISBLANK(Values!$F23),"",Values!N23)</f>
        <v>https://download.lenovo.com/Images/Parts/01YP549/01YP549_B.jpg</v>
      </c>
      <c r="O24" s="41" t="str">
        <f aca="false">IF(ISBLANK(Values!$F23),"",Values!O23)</f>
        <v>https://download.lenovo.com/Images/Parts/01YP549/01YP549_details.jpg</v>
      </c>
      <c r="P24" s="41" t="str">
        <f aca="false">IF(ISBLANK(Values!$F23),"",Values!P23)</f>
        <v/>
      </c>
      <c r="Q24" s="41" t="str">
        <f aca="false">IF(ISBLANK(Values!$F23),"",Values!Q23)</f>
        <v/>
      </c>
      <c r="R24" s="41" t="str">
        <f aca="false">IF(ISBLANK(Values!$F23),"",Values!R23)</f>
        <v/>
      </c>
      <c r="S24" s="41" t="str">
        <f aca="false">IF(ISBLANK(Values!$F23),"",Values!S23)</f>
        <v/>
      </c>
      <c r="T24" s="41" t="str">
        <f aca="false">IF(ISBLANK(Values!$F23),"",Values!T23)</f>
        <v/>
      </c>
      <c r="U24" s="41" t="str">
        <f aca="false">IF(ISBLANK(Values!$F23),"",Values!U23)</f>
        <v/>
      </c>
      <c r="V24" s="1"/>
      <c r="W24" s="32" t="str">
        <f aca="false">IF(ISBLANK(Values!E23),"","Child")</f>
        <v>Child</v>
      </c>
      <c r="X24" s="32" t="str">
        <f aca="false">IF(ISBLANK(Values!E23),"",Values!$B$13)</f>
        <v>Lenovo T490 Parent</v>
      </c>
      <c r="Y24" s="39" t="str">
        <f aca="false">IF(ISBLANK(Values!E23),"","Size-Color")</f>
        <v>Size-Color</v>
      </c>
      <c r="Z24" s="32" t="str">
        <f aca="false">IF(ISBLANK(Values!E23),"","variation")</f>
        <v>variation</v>
      </c>
      <c r="AA24" s="36" t="str">
        <f aca="false">IF(ISBLANK(Values!E23),"",Values!$B$20)</f>
        <v>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2" t="str">
        <f aca="false">IF(ISBLANK(Values!E23),"",IF(Values!I23,Values!$B$23,Values!$B$33))</f>
        <v>👉DES CLIENTS SATISFAITS DANS LE MONDE. Plus de 10.000 clients satisfaits dans le mondeTout neuf de la boîte ouverte, clavier rétroéclairé Lenovo de remplacement.</v>
      </c>
      <c r="AJ24" s="43" t="str">
        <f aca="false">IF(ISBLANK(Values!E23),"","👉 "&amp;Values!H43&amp; " "&amp;Values!$B$24 &amp;" "&amp;Values!$B$3)</f>
        <v>👉 US Compatible avec Lenovo T480s, T490, E490, L480, L490, L380, L390, L380 Yoga, L390 Yoga, E490, E480</v>
      </c>
      <c r="AK24" s="1" t="str">
        <f aca="false">IF(ISBLANK(Values!E23),"",Values!$B$25)</f>
        <v>COMMUNICATION ET SUPPORT TECHNIQUE: rapide et fluide 24h</v>
      </c>
      <c r="AL24" s="1" t="str">
        <f aca="false">IF(ISBLANK(Values!E23),"",Values!$B$26)</f>
        <v>GARANTIE DE 6 MOIS INCLUS: détendez-vous, est couvert</v>
      </c>
      <c r="AM24" s="1" t="str">
        <f aca="false">IF(ISBLANK(Values!E23),"",Values!$B$27)</f>
        <v>♻️ Be green! ♻️ Avec ce clavier, économisez jusqu'à 80% de CO2!</v>
      </c>
      <c r="AN24" s="1"/>
      <c r="AO24" s="1"/>
      <c r="AP24" s="1"/>
      <c r="AQ24" s="1"/>
      <c r="AR24" s="1"/>
      <c r="AS24" s="1"/>
      <c r="AT24" s="1" t="str">
        <f aca="false">IF(ISBLANK(Values!E23),"",IF(Values!J23,"Backlit", "Non-Backlit"))</f>
        <v>Backlit</v>
      </c>
      <c r="AU24" s="1"/>
      <c r="AV24" s="28" t="str">
        <f aca="false">IF(ISBLANK(Values!E23),"",Values!H43)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200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200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31"/>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55.99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28.35" hidden="false" customHeight="false" outlineLevel="0" collapsed="false">
      <c r="A25" s="27" t="str">
        <f aca="false">IF(ISBLANK(Values!E24),"",IF(Values!$B$37="EU","computercomponent","computer"))</f>
        <v>computercomponent</v>
      </c>
      <c r="B25" s="37" t="str">
        <f aca="false">IF(ISBLANK(Values!E24),"",Values!F24)</f>
        <v>Lenovo T480s Regular black - DE</v>
      </c>
      <c r="C25" s="32" t="str">
        <f aca="false">IF(ISBLANK(Values!E24),"","TellusRem")</f>
        <v>TellusRem</v>
      </c>
      <c r="D25" s="38" t="n">
        <f aca="false">IF(ISBLANK(Values!E24),"",Values!E24)</f>
        <v>5714401481010</v>
      </c>
      <c r="E25" s="31" t="str">
        <f aca="false">IF(ISBLANK(Values!E24),"","EAN")</f>
        <v>EAN</v>
      </c>
      <c r="F25" s="28" t="str">
        <f aca="false">IF(ISBLANK(Values!E24),"",IF(Values!J24,Values!H24 &amp;" "&amp;  Values!$B$1 &amp; " " &amp;Values!$B$3,Values!G24 &amp;" "&amp;  Values!$B$2 &amp; " " &amp;Values!$B$3))</f>
        <v>German Clavier non rétroéclairé d'origine compatible Lenovo ThinkPad T480s, T490, E490, L480, L490, L380, L390, L380 Yoga, L390 Yoga, E490, E480</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T480s Regular black - DE</v>
      </c>
      <c r="K25" s="28" t="n">
        <f aca="false">IF(ISBLANK(Values!E24),"",IF(Values!J24, Values!$B$4, Values!$B$5))</f>
        <v>44.99</v>
      </c>
      <c r="L25" s="40" t="n">
        <f aca="false">IF(ISBLANK(Values!E24),"",Values!$B$18)</f>
        <v>0</v>
      </c>
      <c r="M25" s="28" t="str">
        <f aca="false">IF(ISBLANK(Values!E24),"",Values!$M24)</f>
        <v>https://download.lenovo.com/Images/Parts/01YP532/01YP532_A.jpg</v>
      </c>
      <c r="N25" s="41" t="str">
        <f aca="false">IF(ISBLANK(Values!$F24),"",Values!N24)</f>
        <v>https://download.lenovo.com/Images/Parts/01YP532/01YP532_B.jpg</v>
      </c>
      <c r="O25" s="41" t="str">
        <f aca="false">IF(ISBLANK(Values!$F24),"",Values!O24)</f>
        <v>https://download.lenovo.com/Images/Parts/01YP532/01YP532_details.jpg</v>
      </c>
      <c r="P25" s="41" t="str">
        <f aca="false">IF(ISBLANK(Values!$F24),"",Values!P24)</f>
        <v/>
      </c>
      <c r="Q25" s="41" t="str">
        <f aca="false">IF(ISBLANK(Values!$F24),"",Values!Q24)</f>
        <v/>
      </c>
      <c r="R25" s="41" t="str">
        <f aca="false">IF(ISBLANK(Values!$F24),"",Values!R24)</f>
        <v/>
      </c>
      <c r="S25" s="41" t="str">
        <f aca="false">IF(ISBLANK(Values!$F24),"",Values!S24)</f>
        <v/>
      </c>
      <c r="T25" s="41" t="str">
        <f aca="false">IF(ISBLANK(Values!$F24),"",Values!T24)</f>
        <v/>
      </c>
      <c r="U25" s="41" t="str">
        <f aca="false">IF(ISBLANK(Values!$F24),"",Values!U24)</f>
        <v/>
      </c>
      <c r="V25" s="1"/>
      <c r="W25" s="32" t="str">
        <f aca="false">IF(ISBLANK(Values!E24),"","Child")</f>
        <v>Child</v>
      </c>
      <c r="X25" s="32" t="str">
        <f aca="false">IF(ISBLANK(Values!E24),"",Values!$B$13)</f>
        <v>Lenovo T490 Parent</v>
      </c>
      <c r="Y25" s="39" t="str">
        <f aca="false">IF(ISBLANK(Values!E24),"","Size-Color")</f>
        <v>Size-Color</v>
      </c>
      <c r="Z25" s="32" t="str">
        <f aca="false">IF(ISBLANK(Values!E24),"","variation")</f>
        <v>variation</v>
      </c>
      <c r="AA25" s="36" t="str">
        <f aca="false">IF(ISBLANK(Values!E24),"",Values!$B$20)</f>
        <v>Update</v>
      </c>
      <c r="AB25" s="36" t="str">
        <f aca="false">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2" t="str">
        <f aca="false">IF(ISBLANK(Values!E24),"",IF(Values!I24,Values!$B$23,Values!$B$33))</f>
        <v>👉DES CLIENTS SATISFAITS DANS LE MONDE: Plus de 10.000 clients satisfaits dans le monde.Clavier restauré en Europe</v>
      </c>
      <c r="AJ25" s="43" t="str">
        <f aca="false">IF(ISBLANK(Values!E24),"","👉 "&amp;Values!H24&amp; " "&amp;Values!$B$24 &amp;" "&amp;Values!$B$3)</f>
        <v>👉 allemand Compatible avec Lenovo T480s, T490, E490, L480, L490, L380, L390, L380 Yoga, L390 Yoga, E490, E480</v>
      </c>
      <c r="AK25" s="1" t="str">
        <f aca="false">IF(ISBLANK(Values!E24),"",Values!$B$25)</f>
        <v>COMMUNICATION ET SUPPORT TECHNIQUE: rapide et fluide 24h</v>
      </c>
      <c r="AL25" s="1" t="str">
        <f aca="false">IF(ISBLANK(Values!E24),"",Values!$B$26)</f>
        <v>GARANTIE DE 6 MOIS INCLUS: détendez-vous, est couvert</v>
      </c>
      <c r="AM25" s="1" t="str">
        <f aca="false">IF(ISBLANK(Values!E24),"",Values!$B$27)</f>
        <v>♻️ Be green! ♻️ Avec ce clavier, économisez jusqu'à 80% de CO2!</v>
      </c>
      <c r="AN25" s="1"/>
      <c r="AO25" s="1"/>
      <c r="AP25" s="1"/>
      <c r="AQ25" s="1"/>
      <c r="AR25" s="1"/>
      <c r="AS25" s="1"/>
      <c r="AT25" s="1" t="str">
        <f aca="false">IF(ISBLANK(Values!E24),"",IF(Values!J24,"Backlit", "Non-Backlit"))</f>
        <v>Non-Backlit</v>
      </c>
      <c r="AU25" s="1"/>
      <c r="AV25" s="28" t="str">
        <f aca="false">IF(ISBLANK(Values!E24),"",Values!H24)</f>
        <v>allemand</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200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200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s="31"/>
      <c r="DZ25" s="31"/>
      <c r="EA25" s="31"/>
      <c r="EB25" s="31"/>
      <c r="EC25" s="31"/>
      <c r="ED25" s="1"/>
      <c r="EE25" s="1"/>
      <c r="EF25" s="1"/>
      <c r="EG25" s="1"/>
      <c r="EH25" s="1"/>
      <c r="EI25" s="1"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28.35" hidden="false" customHeight="false" outlineLevel="0" collapsed="false">
      <c r="A26" s="27" t="str">
        <f aca="false">IF(ISBLANK(Values!E25),"",IF(Values!$B$37="EU","computercomponent","computer"))</f>
        <v>computercomponent</v>
      </c>
      <c r="B26" s="37" t="str">
        <f aca="false">IF(ISBLANK(Values!E25),"",Values!F25)</f>
        <v>Lenovo T480s Regular black - FR</v>
      </c>
      <c r="C26" s="32" t="str">
        <f aca="false">IF(ISBLANK(Values!E25),"","TellusRem")</f>
        <v>TellusRem</v>
      </c>
      <c r="D26" s="38" t="n">
        <f aca="false">IF(ISBLANK(Values!E25),"",Values!E25)</f>
        <v>5714401481027</v>
      </c>
      <c r="E26" s="31" t="str">
        <f aca="false">IF(ISBLANK(Values!E25),"","EAN")</f>
        <v>EAN</v>
      </c>
      <c r="F26" s="28" t="str">
        <f aca="false">IF(ISBLANK(Values!E25),"",IF(Values!J25,Values!H25 &amp;" "&amp;  Values!$B$1 &amp; " " &amp;Values!$B$3,Values!G25 &amp;" "&amp;  Values!$B$2 &amp; " " &amp;Values!$B$3))</f>
        <v>French Clavier non rétroéclairé d'origine compatible Lenovo ThinkPad T480s, T490, E490, L480, L490, L380, L390, L380 Yoga, L390 Yoga, E490, E480</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T480s Regular black - FR</v>
      </c>
      <c r="K26" s="28" t="n">
        <f aca="false">IF(ISBLANK(Values!E25),"",IF(Values!J25, Values!$B$4, Values!$B$5))</f>
        <v>44.99</v>
      </c>
      <c r="L26" s="40" t="n">
        <f aca="false">IF(ISBLANK(Values!E25),"",Values!$B$18)</f>
        <v>0</v>
      </c>
      <c r="M26" s="28" t="str">
        <f aca="false">IF(ISBLANK(Values!E25),"",Values!$M25)</f>
        <v>https://download.lenovo.com/Images/Parts/01YP491/01YP491_A.jpg</v>
      </c>
      <c r="N26" s="41" t="str">
        <f aca="false">IF(ISBLANK(Values!$F25),"",Values!N25)</f>
        <v>https://download.lenovo.com/Images/Parts/01YP491/01YP491_B.jpg</v>
      </c>
      <c r="O26" s="41" t="str">
        <f aca="false">IF(ISBLANK(Values!$F25),"",Values!O25)</f>
        <v>https://download.lenovo.com/Images/Parts/01YP491/01YP491_details.jpg</v>
      </c>
      <c r="P26" s="41" t="str">
        <f aca="false">IF(ISBLANK(Values!$F25),"",Values!P25)</f>
        <v/>
      </c>
      <c r="Q26" s="41" t="str">
        <f aca="false">IF(ISBLANK(Values!$F25),"",Values!Q25)</f>
        <v/>
      </c>
      <c r="R26" s="41" t="str">
        <f aca="false">IF(ISBLANK(Values!$F25),"",Values!R25)</f>
        <v/>
      </c>
      <c r="S26" s="41" t="str">
        <f aca="false">IF(ISBLANK(Values!$F25),"",Values!S25)</f>
        <v/>
      </c>
      <c r="T26" s="41" t="str">
        <f aca="false">IF(ISBLANK(Values!$F25),"",Values!T25)</f>
        <v/>
      </c>
      <c r="U26" s="41" t="str">
        <f aca="false">IF(ISBLANK(Values!$F25),"",Values!U25)</f>
        <v/>
      </c>
      <c r="V26" s="1"/>
      <c r="W26" s="32" t="str">
        <f aca="false">IF(ISBLANK(Values!E25),"","Child")</f>
        <v>Child</v>
      </c>
      <c r="X26" s="32" t="str">
        <f aca="false">IF(ISBLANK(Values!E25),"",Values!$B$13)</f>
        <v>Lenovo T490 Parent</v>
      </c>
      <c r="Y26" s="39" t="str">
        <f aca="false">IF(ISBLANK(Values!E25),"","Size-Color")</f>
        <v>Size-Color</v>
      </c>
      <c r="Z26" s="32" t="str">
        <f aca="false">IF(ISBLANK(Values!E25),"","variation")</f>
        <v>variation</v>
      </c>
      <c r="AA26" s="36" t="str">
        <f aca="false">IF(ISBLANK(Values!E25),"",Values!$B$20)</f>
        <v>Update</v>
      </c>
      <c r="AB26" s="36" t="str">
        <f aca="false">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2" t="str">
        <f aca="false">IF(ISBLANK(Values!E25),"",IF(Values!I25,Values!$B$23,Values!$B$33))</f>
        <v>👉DES CLIENTS SATISFAITS DANS LE MONDE: Plus de 10.000 clients satisfaits dans le monde.Clavier restauré en Europe</v>
      </c>
      <c r="AJ26" s="43" t="str">
        <f aca="false">IF(ISBLANK(Values!E25),"","👉 "&amp;Values!H25&amp; " "&amp;Values!$B$24 &amp;" "&amp;Values!$B$3)</f>
        <v>👉 français Compatible avec Lenovo T480s, T490, E490, L480, L490, L380, L390, L380 Yoga, L390 Yoga, E490, E480</v>
      </c>
      <c r="AK26" s="1" t="str">
        <f aca="false">IF(ISBLANK(Values!E25),"",Values!$B$25)</f>
        <v>COMMUNICATION ET SUPPORT TECHNIQUE: rapide et fluide 24h</v>
      </c>
      <c r="AL26" s="1" t="str">
        <f aca="false">IF(ISBLANK(Values!E25),"",Values!$B$26)</f>
        <v>GARANTIE DE 6 MOIS INCLUS: détendez-vous, est couvert</v>
      </c>
      <c r="AM26" s="1" t="str">
        <f aca="false">IF(ISBLANK(Values!E25),"",Values!$B$27)</f>
        <v>♻️ Be green! ♻️ Avec ce clavier, économisez jusqu'à 80% de CO2!</v>
      </c>
      <c r="AN26" s="1"/>
      <c r="AO26" s="1"/>
      <c r="AP26" s="1"/>
      <c r="AQ26" s="1"/>
      <c r="AR26" s="1"/>
      <c r="AS26" s="1"/>
      <c r="AT26" s="1" t="str">
        <f aca="false">IF(ISBLANK(Values!E25),"",IF(Values!J25,"Backlit", "Non-Backlit"))</f>
        <v>Non-Backlit</v>
      </c>
      <c r="AU26" s="1"/>
      <c r="AV26" s="28" t="str">
        <f aca="false">IF(ISBLANK(Values!E25),"",Values!H25)</f>
        <v>français</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200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200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s="31"/>
      <c r="DZ26" s="31"/>
      <c r="EA26" s="31"/>
      <c r="EB26" s="31"/>
      <c r="EC26" s="31"/>
      <c r="ED26" s="1"/>
      <c r="EE26" s="1"/>
      <c r="EF26" s="1"/>
      <c r="EG26" s="1"/>
      <c r="EH26" s="1"/>
      <c r="EI26" s="1"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28.35" hidden="false" customHeight="false" outlineLevel="0" collapsed="false">
      <c r="A27" s="27" t="str">
        <f aca="false">IF(ISBLANK(Values!E26),"",IF(Values!$B$37="EU","computercomponent","computer"))</f>
        <v>computercomponent</v>
      </c>
      <c r="B27" s="37" t="str">
        <f aca="false">IF(ISBLANK(Values!E26),"",Values!F26)</f>
        <v>Lenovo T480s Regular black - IT</v>
      </c>
      <c r="C27" s="32" t="str">
        <f aca="false">IF(ISBLANK(Values!E26),"","TellusRem")</f>
        <v>TellusRem</v>
      </c>
      <c r="D27" s="38" t="n">
        <f aca="false">IF(ISBLANK(Values!E26),"",Values!E26)</f>
        <v>5714401481034</v>
      </c>
      <c r="E27" s="31" t="str">
        <f aca="false">IF(ISBLANK(Values!E26),"","EAN")</f>
        <v>EAN</v>
      </c>
      <c r="F27" s="28" t="str">
        <f aca="false">IF(ISBLANK(Values!E26),"",IF(Values!J26,Values!H26 &amp;" "&amp;  Values!$B$1 &amp; " " &amp;Values!$B$3,Values!G26 &amp;" "&amp;  Values!$B$2 &amp; " " &amp;Values!$B$3))</f>
        <v>Italian Clavier non rétroéclairé d'origine compatible Lenovo ThinkPad T480s, T490, E490, L480, L490, L380, L390, L380 Yoga, L390 Yoga, E490, E480</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T480s Regular black - IT</v>
      </c>
      <c r="K27" s="28" t="n">
        <f aca="false">IF(ISBLANK(Values!E26),"",IF(Values!J26, Values!$B$4, Values!$B$5))</f>
        <v>44.99</v>
      </c>
      <c r="L27" s="40" t="n">
        <f aca="false">IF(ISBLANK(Values!E26),"",Values!$B$18)</f>
        <v>0</v>
      </c>
      <c r="M27" s="28" t="str">
        <f aca="false">IF(ISBLANK(Values!E26),"",Values!$M26)</f>
        <v>https://download.lenovo.com/Images/Parts/01YP337/01YP337_A.jpg</v>
      </c>
      <c r="N27" s="41" t="str">
        <f aca="false">IF(ISBLANK(Values!$F26),"",Values!N26)</f>
        <v>https://download.lenovo.com/Images/Parts/01YP337/01YP337_B.jpg</v>
      </c>
      <c r="O27" s="41" t="str">
        <f aca="false">IF(ISBLANK(Values!$F26),"",Values!O26)</f>
        <v>https://download.lenovo.com/Images/Parts/01YP337/01YP337_details.jpg</v>
      </c>
      <c r="P27" s="41" t="str">
        <f aca="false">IF(ISBLANK(Values!$F26),"",Values!P26)</f>
        <v/>
      </c>
      <c r="Q27" s="41" t="str">
        <f aca="false">IF(ISBLANK(Values!$F26),"",Values!Q26)</f>
        <v/>
      </c>
      <c r="R27" s="41" t="str">
        <f aca="false">IF(ISBLANK(Values!$F26),"",Values!R26)</f>
        <v/>
      </c>
      <c r="S27" s="41" t="str">
        <f aca="false">IF(ISBLANK(Values!$F26),"",Values!S26)</f>
        <v/>
      </c>
      <c r="T27" s="41" t="str">
        <f aca="false">IF(ISBLANK(Values!$F26),"",Values!T26)</f>
        <v/>
      </c>
      <c r="U27" s="41" t="str">
        <f aca="false">IF(ISBLANK(Values!$F26),"",Values!U26)</f>
        <v/>
      </c>
      <c r="V27" s="1"/>
      <c r="W27" s="32" t="str">
        <f aca="false">IF(ISBLANK(Values!E26),"","Child")</f>
        <v>Child</v>
      </c>
      <c r="X27" s="32" t="str">
        <f aca="false">IF(ISBLANK(Values!E26),"",Values!$B$13)</f>
        <v>Lenovo T490 Parent</v>
      </c>
      <c r="Y27" s="39" t="str">
        <f aca="false">IF(ISBLANK(Values!E26),"","Size-Color")</f>
        <v>Size-Color</v>
      </c>
      <c r="Z27" s="32" t="str">
        <f aca="false">IF(ISBLANK(Values!E26),"","variation")</f>
        <v>variation</v>
      </c>
      <c r="AA27" s="36" t="str">
        <f aca="false">IF(ISBLANK(Values!E26),"",Values!$B$20)</f>
        <v>Update</v>
      </c>
      <c r="AB27" s="36" t="str">
        <f aca="false">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2" t="str">
        <f aca="false">IF(ISBLANK(Values!E26),"",IF(Values!I26,Values!$B$23,Values!$B$33))</f>
        <v>👉DES CLIENTS SATISFAITS DANS LE MONDE: Plus de 10.000 clients satisfaits dans le monde.Clavier restauré en Europe</v>
      </c>
      <c r="AJ27" s="43" t="str">
        <f aca="false">IF(ISBLANK(Values!E26),"","👉 "&amp;Values!H26&amp; " "&amp;Values!$B$24 &amp;" "&amp;Values!$B$3)</f>
        <v>👉 italien Compatible avec Lenovo T480s, T490, E490, L480, L490, L380, L390, L380 Yoga, L390 Yoga, E490, E480</v>
      </c>
      <c r="AK27" s="1" t="str">
        <f aca="false">IF(ISBLANK(Values!E26),"",Values!$B$25)</f>
        <v>COMMUNICATION ET SUPPORT TECHNIQUE: rapide et fluide 24h</v>
      </c>
      <c r="AL27" s="1" t="str">
        <f aca="false">IF(ISBLANK(Values!E26),"",Values!$B$26)</f>
        <v>GARANTIE DE 6 MOIS INCLUS: détendez-vous, est couvert</v>
      </c>
      <c r="AM27" s="1" t="str">
        <f aca="false">IF(ISBLANK(Values!E26),"",Values!$B$27)</f>
        <v>♻️ Be green! ♻️ Avec ce clavier, économisez jusqu'à 80% de CO2!</v>
      </c>
      <c r="AN27" s="1"/>
      <c r="AO27" s="1"/>
      <c r="AP27" s="1"/>
      <c r="AQ27" s="1"/>
      <c r="AR27" s="1"/>
      <c r="AS27" s="1"/>
      <c r="AT27" s="1" t="str">
        <f aca="false">IF(ISBLANK(Values!E26),"",IF(Values!J26,"Backlit", "Non-Backlit"))</f>
        <v>Non-Backlit</v>
      </c>
      <c r="AU27" s="1"/>
      <c r="AV27" s="28" t="str">
        <f aca="false">IF(ISBLANK(Values!E26),"",Values!H26)</f>
        <v>italien</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200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200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s="31"/>
      <c r="DZ27" s="31"/>
      <c r="EA27" s="31"/>
      <c r="EB27" s="31"/>
      <c r="EC27" s="31"/>
      <c r="ED27" s="1"/>
      <c r="EE27" s="1"/>
      <c r="EF27" s="1"/>
      <c r="EG27" s="1"/>
      <c r="EH27" s="1"/>
      <c r="EI27" s="1"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28.35" hidden="false" customHeight="false" outlineLevel="0" collapsed="false">
      <c r="A28" s="27" t="str">
        <f aca="false">IF(ISBLANK(Values!E27),"",IF(Values!$B$37="EU","computercomponent","computer"))</f>
        <v>computercomponent</v>
      </c>
      <c r="B28" s="37" t="str">
        <f aca="false">IF(ISBLANK(Values!E27),"",Values!F27)</f>
        <v>Lenovo T480s Regular black - ES</v>
      </c>
      <c r="C28" s="32" t="str">
        <f aca="false">IF(ISBLANK(Values!E27),"","TellusRem")</f>
        <v>TellusRem</v>
      </c>
      <c r="D28" s="38" t="n">
        <f aca="false">IF(ISBLANK(Values!E27),"",Values!E27)</f>
        <v>5714401481041</v>
      </c>
      <c r="E28" s="31" t="str">
        <f aca="false">IF(ISBLANK(Values!E27),"","EAN")</f>
        <v>EAN</v>
      </c>
      <c r="F28" s="28" t="str">
        <f aca="false">IF(ISBLANK(Values!E27),"",IF(Values!J27,Values!H27 &amp;" "&amp;  Values!$B$1 &amp; " " &amp;Values!$B$3,Values!G27 &amp;" "&amp;  Values!$B$2 &amp; " " &amp;Values!$B$3))</f>
        <v>Spanish Clavier non rétroéclairé d'origine compatible Lenovo ThinkPad T480s, T490, E490, L480, L490, L380, L390, L380 Yoga, L390 Yoga, E490, E480</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T480s Regular black - ES</v>
      </c>
      <c r="K28" s="28" t="n">
        <f aca="false">IF(ISBLANK(Values!E27),"",IF(Values!J27, Values!$B$4, Values!$B$5))</f>
        <v>44.99</v>
      </c>
      <c r="L28" s="40" t="n">
        <f aca="false">IF(ISBLANK(Values!E27),"",Values!$B$18)</f>
        <v>0</v>
      </c>
      <c r="M28" s="28" t="str">
        <f aca="false">IF(ISBLANK(Values!E27),"",Values!$M27)</f>
        <v>https://download.lenovo.com/Images/Parts/01YP330/01YP330_A.jpg</v>
      </c>
      <c r="N28" s="41" t="str">
        <f aca="false">IF(ISBLANK(Values!$F27),"",Values!N27)</f>
        <v>https://download.lenovo.com/Images/Parts/01YP330/01YP330_B.jpg</v>
      </c>
      <c r="O28" s="41" t="str">
        <f aca="false">IF(ISBLANK(Values!$F27),"",Values!O27)</f>
        <v>https://download.lenovo.com/Images/Parts/01YP330/01YP330_details.jpg</v>
      </c>
      <c r="P28" s="41" t="str">
        <f aca="false">IF(ISBLANK(Values!$F27),"",Values!P27)</f>
        <v/>
      </c>
      <c r="Q28" s="41" t="str">
        <f aca="false">IF(ISBLANK(Values!$F27),"",Values!Q27)</f>
        <v/>
      </c>
      <c r="R28" s="41" t="str">
        <f aca="false">IF(ISBLANK(Values!$F27),"",Values!R27)</f>
        <v/>
      </c>
      <c r="S28" s="41" t="str">
        <f aca="false">IF(ISBLANK(Values!$F27),"",Values!S27)</f>
        <v/>
      </c>
      <c r="T28" s="41" t="str">
        <f aca="false">IF(ISBLANK(Values!$F27),"",Values!T27)</f>
        <v/>
      </c>
      <c r="U28" s="41" t="str">
        <f aca="false">IF(ISBLANK(Values!$F27),"",Values!U27)</f>
        <v/>
      </c>
      <c r="V28" s="1"/>
      <c r="W28" s="32" t="str">
        <f aca="false">IF(ISBLANK(Values!E27),"","Child")</f>
        <v>Child</v>
      </c>
      <c r="X28" s="32" t="str">
        <f aca="false">IF(ISBLANK(Values!E27),"",Values!$B$13)</f>
        <v>Lenovo T490 Parent</v>
      </c>
      <c r="Y28" s="39" t="str">
        <f aca="false">IF(ISBLANK(Values!E27),"","Size-Color")</f>
        <v>Size-Color</v>
      </c>
      <c r="Z28" s="32" t="str">
        <f aca="false">IF(ISBLANK(Values!E27),"","variation")</f>
        <v>variation</v>
      </c>
      <c r="AA28" s="36" t="str">
        <f aca="false">IF(ISBLANK(Values!E27),"",Values!$B$20)</f>
        <v>Update</v>
      </c>
      <c r="AB28" s="36" t="str">
        <f aca="false">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2" t="str">
        <f aca="false">IF(ISBLANK(Values!E27),"",IF(Values!I27,Values!$B$23,Values!$B$33))</f>
        <v>👉DES CLIENTS SATISFAITS DANS LE MONDE: Plus de 10.000 clients satisfaits dans le monde.Clavier restauré en Europe</v>
      </c>
      <c r="AJ28" s="43" t="str">
        <f aca="false">IF(ISBLANK(Values!E27),"","👉 "&amp;Values!H27&amp; " "&amp;Values!$B$24 &amp;" "&amp;Values!$B$3)</f>
        <v>👉 Espagnol Compatible avec Lenovo T480s, T490, E490, L480, L490, L380, L390, L380 Yoga, L390 Yoga, E490, E480</v>
      </c>
      <c r="AK28" s="1" t="str">
        <f aca="false">IF(ISBLANK(Values!E27),"",Values!$B$25)</f>
        <v>COMMUNICATION ET SUPPORT TECHNIQUE: rapide et fluide 24h</v>
      </c>
      <c r="AL28" s="1" t="str">
        <f aca="false">IF(ISBLANK(Values!E27),"",Values!$B$26)</f>
        <v>GARANTIE DE 6 MOIS INCLUS: détendez-vous, est couvert</v>
      </c>
      <c r="AM28" s="1" t="str">
        <f aca="false">IF(ISBLANK(Values!E27),"",Values!$B$27)</f>
        <v>♻️ Be green! ♻️ Avec ce clavier, économisez jusqu'à 80% de CO2!</v>
      </c>
      <c r="AN28" s="1"/>
      <c r="AO28" s="1"/>
      <c r="AP28" s="1"/>
      <c r="AQ28" s="1"/>
      <c r="AR28" s="1"/>
      <c r="AS28" s="1"/>
      <c r="AT28" s="1" t="str">
        <f aca="false">IF(ISBLANK(Values!E27),"",IF(Values!J27,"Backlit", "Non-Backlit"))</f>
        <v>Non-Backlit</v>
      </c>
      <c r="AU28" s="1"/>
      <c r="AV28" s="28" t="str">
        <f aca="false">IF(ISBLANK(Values!E27),"",Values!H27)</f>
        <v>Espagnol</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200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200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s="31"/>
      <c r="DZ28" s="31"/>
      <c r="EA28" s="31"/>
      <c r="EB28" s="31"/>
      <c r="EC28" s="31"/>
      <c r="ED28" s="1"/>
      <c r="EE28" s="1"/>
      <c r="EF28" s="1"/>
      <c r="EG28" s="1"/>
      <c r="EH28" s="1"/>
      <c r="EI28" s="1"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28.35" hidden="false" customHeight="false" outlineLevel="0" collapsed="false">
      <c r="A29" s="27" t="str">
        <f aca="false">IF(ISBLANK(Values!E28),"",IF(Values!$B$37="EU","computercomponent","computer"))</f>
        <v>computercomponent</v>
      </c>
      <c r="B29" s="37" t="str">
        <f aca="false">IF(ISBLANK(Values!E28),"",Values!F28)</f>
        <v>Lenovo T480s Regular black - UK</v>
      </c>
      <c r="C29" s="32" t="str">
        <f aca="false">IF(ISBLANK(Values!E28),"","TellusRem")</f>
        <v>TellusRem</v>
      </c>
      <c r="D29" s="38" t="n">
        <f aca="false">IF(ISBLANK(Values!E28),"",Values!E28)</f>
        <v>5714401481058</v>
      </c>
      <c r="E29" s="31" t="str">
        <f aca="false">IF(ISBLANK(Values!E28),"","EAN")</f>
        <v>EAN</v>
      </c>
      <c r="F29" s="28" t="str">
        <f aca="false">IF(ISBLANK(Values!E28),"",IF(Values!J28,Values!H28 &amp;" "&amp;  Values!$B$1 &amp; " " &amp;Values!$B$3,Values!G28 &amp;" "&amp;  Values!$B$2 &amp; " " &amp;Values!$B$3))</f>
        <v>UK Clavier non rétroéclairé d'origine compatible Lenovo ThinkPad T480s, T490, E490, L480, L490, L380, L390, L380 Yoga, L390 Yoga, E490, E480</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T480s Regular black - UK</v>
      </c>
      <c r="K29" s="28" t="n">
        <f aca="false">IF(ISBLANK(Values!E28),"",IF(Values!J28, Values!$B$4, Values!$B$5))</f>
        <v>44.99</v>
      </c>
      <c r="L29" s="40" t="n">
        <f aca="false">IF(ISBLANK(Values!E28),"",Values!$B$18)</f>
        <v>0</v>
      </c>
      <c r="M29" s="28" t="str">
        <f aca="false">IF(ISBLANK(Values!E28),"",Values!$M28)</f>
        <v>https://download.lenovo.com/Images/Parts/01YP508/01YP508_A.jpg</v>
      </c>
      <c r="N29" s="41" t="str">
        <f aca="false">IF(ISBLANK(Values!$F28),"",Values!N28)</f>
        <v>https://download.lenovo.com/Images/Parts/01YP508/01YP508_B.jpg</v>
      </c>
      <c r="O29" s="41" t="str">
        <f aca="false">IF(ISBLANK(Values!$F28),"",Values!O28)</f>
        <v>https://download.lenovo.com/Images/Parts/01YP508/01YP508_details.jpg</v>
      </c>
      <c r="P29" s="41" t="str">
        <f aca="false">IF(ISBLANK(Values!$F28),"",Values!P28)</f>
        <v/>
      </c>
      <c r="Q29" s="41" t="str">
        <f aca="false">IF(ISBLANK(Values!$F28),"",Values!Q28)</f>
        <v/>
      </c>
      <c r="R29" s="41" t="str">
        <f aca="false">IF(ISBLANK(Values!$F28),"",Values!R28)</f>
        <v/>
      </c>
      <c r="S29" s="41" t="str">
        <f aca="false">IF(ISBLANK(Values!$F28),"",Values!S28)</f>
        <v/>
      </c>
      <c r="T29" s="41" t="str">
        <f aca="false">IF(ISBLANK(Values!$F28),"",Values!T28)</f>
        <v/>
      </c>
      <c r="U29" s="41" t="str">
        <f aca="false">IF(ISBLANK(Values!$F28),"",Values!U28)</f>
        <v/>
      </c>
      <c r="V29" s="1"/>
      <c r="W29" s="32" t="str">
        <f aca="false">IF(ISBLANK(Values!E28),"","Child")</f>
        <v>Child</v>
      </c>
      <c r="X29" s="32" t="str">
        <f aca="false">IF(ISBLANK(Values!E28),"",Values!$B$13)</f>
        <v>Lenovo T490 Parent</v>
      </c>
      <c r="Y29" s="39" t="str">
        <f aca="false">IF(ISBLANK(Values!E28),"","Size-Color")</f>
        <v>Size-Color</v>
      </c>
      <c r="Z29" s="32" t="str">
        <f aca="false">IF(ISBLANK(Values!E28),"","variation")</f>
        <v>variation</v>
      </c>
      <c r="AA29" s="36" t="str">
        <f aca="false">IF(ISBLANK(Values!E28),"",Values!$B$20)</f>
        <v>Update</v>
      </c>
      <c r="AB29" s="36" t="str">
        <f aca="false">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2" t="str">
        <f aca="false">IF(ISBLANK(Values!E28),"",IF(Values!I28,Values!$B$23,Values!$B$33))</f>
        <v>👉DES CLIENTS SATISFAITS DANS LE MONDE: Plus de 10.000 clients satisfaits dans le monde.Clavier restauré en Europe</v>
      </c>
      <c r="AJ29" s="43" t="str">
        <f aca="false">IF(ISBLANK(Values!E28),"","👉 "&amp;Values!H28&amp; " "&amp;Values!$B$24 &amp;" "&amp;Values!$B$3)</f>
        <v>👉 UK Compatible avec Lenovo T480s, T490, E490, L480, L490, L380, L390, L380 Yoga, L390 Yoga, E490, E480</v>
      </c>
      <c r="AK29" s="1" t="str">
        <f aca="false">IF(ISBLANK(Values!E28),"",Values!$B$25)</f>
        <v>COMMUNICATION ET SUPPORT TECHNIQUE: rapide et fluide 24h</v>
      </c>
      <c r="AL29" s="1" t="str">
        <f aca="false">IF(ISBLANK(Values!E28),"",Values!$B$26)</f>
        <v>GARANTIE DE 6 MOIS INCLUS: détendez-vous, est couvert</v>
      </c>
      <c r="AM29" s="1" t="str">
        <f aca="false">IF(ISBLANK(Values!E28),"",Values!$B$27)</f>
        <v>♻️ Be green! ♻️ Avec ce clavier, économisez jusqu'à 80% de CO2!</v>
      </c>
      <c r="AN29" s="1"/>
      <c r="AO29" s="1"/>
      <c r="AP29" s="1"/>
      <c r="AQ29" s="1"/>
      <c r="AR29" s="1"/>
      <c r="AS29" s="1"/>
      <c r="AT29" s="1" t="str">
        <f aca="false">IF(ISBLANK(Values!E28),"",IF(Values!J28,"Backlit", "Non-Backlit"))</f>
        <v>Non-Backlit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200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200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s="31"/>
      <c r="DZ29" s="31"/>
      <c r="EA29" s="31"/>
      <c r="EB29" s="31"/>
      <c r="EC29" s="31"/>
      <c r="ED29" s="1"/>
      <c r="EE29" s="1"/>
      <c r="EF29" s="1"/>
      <c r="EG29" s="1"/>
      <c r="EH29" s="1"/>
      <c r="EI29" s="1"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28.35" hidden="false" customHeight="false" outlineLevel="0" collapsed="false">
      <c r="A30" s="27" t="str">
        <f aca="false">IF(ISBLANK(Values!E29),"",IF(Values!$B$37="EU","computercomponent","computer"))</f>
        <v>computercomponent</v>
      </c>
      <c r="B30" s="37" t="str">
        <f aca="false">IF(ISBLANK(Values!E29),"",Values!F29)</f>
        <v>Lenovo T480s Regular black - NOR</v>
      </c>
      <c r="C30" s="32" t="str">
        <f aca="false">IF(ISBLANK(Values!E29),"","TellusRem")</f>
        <v>TellusRem</v>
      </c>
      <c r="D30" s="38" t="n">
        <f aca="false">IF(ISBLANK(Values!E29),"",Values!E29)</f>
        <v>5714401481065</v>
      </c>
      <c r="E30" s="31" t="str">
        <f aca="false">IF(ISBLANK(Values!E29),"","EAN")</f>
        <v>EAN</v>
      </c>
      <c r="F30" s="28" t="str">
        <f aca="false">IF(ISBLANK(Values!E29),"",IF(Values!J29,Values!H29 &amp;" "&amp;  Values!$B$1 &amp; " " &amp;Values!$B$3,Values!G29 &amp;" "&amp;  Values!$B$2 &amp; " " &amp;Values!$B$3))</f>
        <v>Scandinavian – Nordic Clavier non rétroéclairé d'origine compatible Lenovo ThinkPad T480s, T490, E490, L480, L490, L380, L390, L380 Yoga, L390 Yoga, E490, E480</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T480s Regular black - NOR</v>
      </c>
      <c r="K30" s="28" t="n">
        <f aca="false">IF(ISBLANK(Values!E29),"",IF(Values!J29, Values!$B$4, Values!$B$5))</f>
        <v>44.99</v>
      </c>
      <c r="L30" s="40" t="n">
        <f aca="false">IF(ISBLANK(Values!E29),"",Values!$B$18)</f>
        <v>0</v>
      </c>
      <c r="M30" s="28" t="str">
        <f aca="false">IF(ISBLANK(Values!E29),"",Values!$M29)</f>
        <v>https://download.lenovo.com/Images/Parts/01YP519/01YP519_A.jpg</v>
      </c>
      <c r="N30" s="41" t="str">
        <f aca="false">IF(ISBLANK(Values!$F29),"",Values!N29)</f>
        <v>https://download.lenovo.com/Images/Parts/01YP519/01YP519_B.jpg</v>
      </c>
      <c r="O30" s="41" t="str">
        <f aca="false">IF(ISBLANK(Values!$F29),"",Values!O29)</f>
        <v>https://download.lenovo.com/Images/Parts/01YP519/01YP519_details.jpg</v>
      </c>
      <c r="P30" s="41" t="str">
        <f aca="false">IF(ISBLANK(Values!$F29),"",Values!P29)</f>
        <v/>
      </c>
      <c r="Q30" s="41" t="str">
        <f aca="false">IF(ISBLANK(Values!$F29),"",Values!Q29)</f>
        <v/>
      </c>
      <c r="R30" s="41" t="str">
        <f aca="false">IF(ISBLANK(Values!$F29),"",Values!R29)</f>
        <v/>
      </c>
      <c r="S30" s="41" t="str">
        <f aca="false">IF(ISBLANK(Values!$F29),"",Values!S29)</f>
        <v/>
      </c>
      <c r="T30" s="41" t="str">
        <f aca="false">IF(ISBLANK(Values!$F29),"",Values!T29)</f>
        <v/>
      </c>
      <c r="U30" s="41" t="str">
        <f aca="false">IF(ISBLANK(Values!$F29),"",Values!U29)</f>
        <v/>
      </c>
      <c r="V30" s="1"/>
      <c r="W30" s="32" t="str">
        <f aca="false">IF(ISBLANK(Values!E29),"","Child")</f>
        <v>Child</v>
      </c>
      <c r="X30" s="32" t="str">
        <f aca="false">IF(ISBLANK(Values!E29),"",Values!$B$13)</f>
        <v>Lenovo T490 Parent</v>
      </c>
      <c r="Y30" s="39" t="str">
        <f aca="false">IF(ISBLANK(Values!E29),"","Size-Color")</f>
        <v>Size-Color</v>
      </c>
      <c r="Z30" s="32" t="str">
        <f aca="false">IF(ISBLANK(Values!E29),"","variation")</f>
        <v>variation</v>
      </c>
      <c r="AA30" s="36" t="str">
        <f aca="false">IF(ISBLANK(Values!E29),"",Values!$B$20)</f>
        <v>Update</v>
      </c>
      <c r="AB30" s="36" t="str">
        <f aca="false">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2" t="str">
        <f aca="false">IF(ISBLANK(Values!E29),"",IF(Values!I29,Values!$B$23,Values!$B$33))</f>
        <v>👉DES CLIENTS SATISFAITS DANS LE MONDE: Plus de 10.000 clients satisfaits dans le monde.Clavier restauré en Europe</v>
      </c>
      <c r="AJ30" s="43" t="str">
        <f aca="false">IF(ISBLANK(Values!E29),"","👉 "&amp;Values!H29&amp; " "&amp;Values!$B$24 &amp;" "&amp;Values!$B$3)</f>
        <v>👉 Scandinave - nordique Compatible avec Lenovo T480s, T490, E490, L480, L490, L380, L390, L380 Yoga, L390 Yoga, E490, E480</v>
      </c>
      <c r="AK30" s="1" t="str">
        <f aca="false">IF(ISBLANK(Values!E29),"",Values!$B$25)</f>
        <v>COMMUNICATION ET SUPPORT TECHNIQUE: rapide et fluide 24h</v>
      </c>
      <c r="AL30" s="1" t="str">
        <f aca="false">IF(ISBLANK(Values!E29),"",Values!$B$26)</f>
        <v>GARANTIE DE 6 MOIS INCLUS: détendez-vous, est couvert</v>
      </c>
      <c r="AM30" s="1" t="str">
        <f aca="false">IF(ISBLANK(Values!E29),"",Values!$B$27)</f>
        <v>♻️ Be green! ♻️ Avec ce clavier, économisez jusqu'à 80% de CO2!</v>
      </c>
      <c r="AN30" s="1"/>
      <c r="AO30" s="1"/>
      <c r="AP30" s="1"/>
      <c r="AQ30" s="1"/>
      <c r="AR30" s="1"/>
      <c r="AS30" s="1"/>
      <c r="AT30" s="1" t="str">
        <f aca="false">IF(ISBLANK(Values!E29),"",IF(Values!J29,"Backlit", "Non-Backlit"))</f>
        <v>Non-Backlit</v>
      </c>
      <c r="AU30" s="1"/>
      <c r="AV30" s="28" t="str">
        <f aca="false">IF(ISBLANK(Values!E29),"",Values!H29)</f>
        <v>Scandinave - nordique</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200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200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s="31"/>
      <c r="DZ30" s="31"/>
      <c r="EA30" s="31"/>
      <c r="EB30" s="31"/>
      <c r="EC30" s="31"/>
      <c r="ED30" s="1"/>
      <c r="EE30" s="1"/>
      <c r="EF30" s="1"/>
      <c r="EG30" s="1"/>
      <c r="EH30" s="1"/>
      <c r="EI30" s="1"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28.35" hidden="false" customHeight="false" outlineLevel="0" collapsed="false">
      <c r="A31" s="27" t="str">
        <f aca="false">IF(ISBLANK(Values!E30),"",IF(Values!$B$37="EU","computercomponent","computer"))</f>
        <v>computercomponent</v>
      </c>
      <c r="B31" s="37" t="str">
        <f aca="false">IF(ISBLANK(Values!E30),"",Values!F30)</f>
        <v>Lenovo T480s Regular black - BE</v>
      </c>
      <c r="C31" s="32" t="str">
        <f aca="false">IF(ISBLANK(Values!E30),"","TellusRem")</f>
        <v>TellusRem</v>
      </c>
      <c r="D31" s="38" t="n">
        <f aca="false">IF(ISBLANK(Values!E30),"",Values!E30)</f>
        <v>5714401481072</v>
      </c>
      <c r="E31" s="31" t="str">
        <f aca="false">IF(ISBLANK(Values!E30),"","EAN")</f>
        <v>EAN</v>
      </c>
      <c r="F31" s="28" t="str">
        <f aca="false">IF(ISBLANK(Values!E30),"",IF(Values!J30,Values!H30 &amp;" "&amp;  Values!$B$1 &amp; " " &amp;Values!$B$3,Values!G30 &amp;" "&amp;  Values!$B$2 &amp; " " &amp;Values!$B$3))</f>
        <v>Belgian Clavier non rétroéclairé d'origine compatible Lenovo ThinkPad T480s, T490, E490, L480, L490, L380, L390, L380 Yoga, L390 Yoga, E490, E480</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T480s Regular black - BE</v>
      </c>
      <c r="K31" s="28" t="n">
        <f aca="false">IF(ISBLANK(Values!E30),"",IF(Values!J30, Values!$B$4, Values!$B$5))</f>
        <v>44.99</v>
      </c>
      <c r="L31" s="40" t="n">
        <f aca="false">IF(ISBLANK(Values!E30),"",Values!$B$18)</f>
        <v>0</v>
      </c>
      <c r="M31" s="28" t="str">
        <f aca="false">IF(ISBLANK(Values!E30),"",Values!$M30)</f>
        <v>https://download.lenovo.com/Images/Parts/01YP486/01YP486_A.jpg</v>
      </c>
      <c r="N31" s="41" t="str">
        <f aca="false">IF(ISBLANK(Values!$F30),"",Values!N30)</f>
        <v>https://download.lenovo.com/Images/Parts/01YP486/01YP486_B.jpg</v>
      </c>
      <c r="O31" s="41" t="str">
        <f aca="false">IF(ISBLANK(Values!$F30),"",Values!O30)</f>
        <v>https://download.lenovo.com/Images/Parts/01YP486/01YP486_details.jpg</v>
      </c>
      <c r="P31" s="41" t="str">
        <f aca="false">IF(ISBLANK(Values!$F30),"",Values!P30)</f>
        <v/>
      </c>
      <c r="Q31" s="41" t="str">
        <f aca="false">IF(ISBLANK(Values!$F30),"",Values!Q30)</f>
        <v/>
      </c>
      <c r="R31" s="41" t="str">
        <f aca="false">IF(ISBLANK(Values!$F30),"",Values!R30)</f>
        <v/>
      </c>
      <c r="S31" s="41" t="str">
        <f aca="false">IF(ISBLANK(Values!$F30),"",Values!S30)</f>
        <v/>
      </c>
      <c r="T31" s="41" t="str">
        <f aca="false">IF(ISBLANK(Values!$F30),"",Values!T30)</f>
        <v/>
      </c>
      <c r="U31" s="41" t="str">
        <f aca="false">IF(ISBLANK(Values!$F30),"",Values!U30)</f>
        <v/>
      </c>
      <c r="V31" s="1"/>
      <c r="W31" s="32" t="str">
        <f aca="false">IF(ISBLANK(Values!E30),"","Child")</f>
        <v>Child</v>
      </c>
      <c r="X31" s="32" t="str">
        <f aca="false">IF(ISBLANK(Values!E30),"",Values!$B$13)</f>
        <v>Lenovo T490 Parent</v>
      </c>
      <c r="Y31" s="39" t="str">
        <f aca="false">IF(ISBLANK(Values!E30),"","Size-Color")</f>
        <v>Size-Color</v>
      </c>
      <c r="Z31" s="32" t="str">
        <f aca="false">IF(ISBLANK(Values!E30),"","variation")</f>
        <v>variation</v>
      </c>
      <c r="AA31" s="36" t="str">
        <f aca="false">IF(ISBLANK(Values!E30),"",Values!$B$20)</f>
        <v>Update</v>
      </c>
      <c r="AB31" s="36" t="str">
        <f aca="false">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2" t="str">
        <f aca="false">IF(ISBLANK(Values!E30),"",IF(Values!I30,Values!$B$23,Values!$B$33))</f>
        <v>👉DES CLIENTS SATISFAITS DANS LE MONDE: Plus de 10.000 clients satisfaits dans le monde.Clavier restauré en Europe</v>
      </c>
      <c r="AJ31" s="43" t="str">
        <f aca="false">IF(ISBLANK(Values!E30),"","👉 "&amp;Values!H30&amp; " "&amp;Values!$B$24 &amp;" "&amp;Values!$B$3)</f>
        <v>👉 Belge Compatible avec Lenovo T480s, T490, E490, L480, L490, L380, L390, L380 Yoga, L390 Yoga, E490, E480</v>
      </c>
      <c r="AK31" s="1" t="str">
        <f aca="false">IF(ISBLANK(Values!E30),"",Values!$B$25)</f>
        <v>COMMUNICATION ET SUPPORT TECHNIQUE: rapide et fluide 24h</v>
      </c>
      <c r="AL31" s="1" t="str">
        <f aca="false">IF(ISBLANK(Values!E30),"",Values!$B$26)</f>
        <v>GARANTIE DE 6 MOIS INCLUS: détendez-vous, est couvert</v>
      </c>
      <c r="AM31" s="1" t="str">
        <f aca="false">IF(ISBLANK(Values!E30),"",Values!$B$27)</f>
        <v>♻️ Be green! ♻️ Avec ce clavier, économisez jusqu'à 80% de CO2!</v>
      </c>
      <c r="AN31" s="1"/>
      <c r="AO31" s="1"/>
      <c r="AP31" s="1"/>
      <c r="AQ31" s="1"/>
      <c r="AR31" s="1"/>
      <c r="AS31" s="1"/>
      <c r="AT31" s="1" t="str">
        <f aca="false">IF(ISBLANK(Values!E30),"",IF(Values!J30,"Backlit", "Non-Backlit"))</f>
        <v>Non-Backlit</v>
      </c>
      <c r="AU31" s="1"/>
      <c r="AV31" s="28" t="str">
        <f aca="false">IF(ISBLANK(Values!E30),"",Values!H30)</f>
        <v>Belge</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200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200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s="31"/>
      <c r="DZ31" s="31"/>
      <c r="EA31" s="31"/>
      <c r="EB31" s="31"/>
      <c r="EC31" s="31"/>
      <c r="ED31" s="1"/>
      <c r="EE31" s="1"/>
      <c r="EF31" s="1"/>
      <c r="EG31" s="1"/>
      <c r="EH31" s="1"/>
      <c r="EI31" s="1"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28.35" hidden="false" customHeight="false" outlineLevel="0" collapsed="false">
      <c r="A32" s="27" t="str">
        <f aca="false">IF(ISBLANK(Values!E31),"",IF(Values!$B$37="EU","computercomponent","computer"))</f>
        <v>computercomponent</v>
      </c>
      <c r="B32" s="37" t="str">
        <f aca="false">IF(ISBLANK(Values!E31),"",Values!F31)</f>
        <v>Lenovo T480s Regular black - BG</v>
      </c>
      <c r="C32" s="32" t="str">
        <f aca="false">IF(ISBLANK(Values!E31),"","TellusRem")</f>
        <v>TellusRem</v>
      </c>
      <c r="D32" s="38" t="n">
        <f aca="false">IF(ISBLANK(Values!E31),"",Values!E31)</f>
        <v>5714401481089</v>
      </c>
      <c r="E32" s="31" t="str">
        <f aca="false">IF(ISBLANK(Values!E31),"","EAN")</f>
        <v>EAN</v>
      </c>
      <c r="F32" s="28" t="str">
        <f aca="false">IF(ISBLANK(Values!E31),"",IF(Values!J31,Values!H31 &amp;" "&amp;  Values!$B$1 &amp; " " &amp;Values!$B$3,Values!G31 &amp;" "&amp;  Values!$B$2 &amp; " " &amp;Values!$B$3))</f>
        <v>Bulgarian Clavier non rétroéclairé d'origine compatible Lenovo ThinkPad T480s, T490, E490, L480, L490, L380, L390, L380 Yoga, L390 Yoga, E490, E480</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T480s Regular black - BG</v>
      </c>
      <c r="K32" s="28" t="n">
        <f aca="false">IF(ISBLANK(Values!E31),"",IF(Values!J31, Values!$B$4, Values!$B$5))</f>
        <v>44.99</v>
      </c>
      <c r="L32" s="40" t="n">
        <f aca="false">IF(ISBLANK(Values!E31),"",Values!$B$18)</f>
        <v>0</v>
      </c>
      <c r="M32" s="28" t="str">
        <f aca="false">IF(ISBLANK(Values!E31),"",Values!$M31)</f>
        <v>https://download.lenovo.com/Images/Parts/01YP487/01YP487_A.jpg</v>
      </c>
      <c r="N32" s="41" t="str">
        <f aca="false">IF(ISBLANK(Values!$F31),"",Values!N31)</f>
        <v>https://download.lenovo.com/Images/Parts/01YP487/01YP487_B.jpg</v>
      </c>
      <c r="O32" s="41" t="str">
        <f aca="false">IF(ISBLANK(Values!$F31),"",Values!O31)</f>
        <v>https://download.lenovo.com/Images/Parts/01YP487/01YP487_details.jpg</v>
      </c>
      <c r="P32" s="41" t="str">
        <f aca="false">IF(ISBLANK(Values!$F31),"",Values!P31)</f>
        <v/>
      </c>
      <c r="Q32" s="41" t="str">
        <f aca="false">IF(ISBLANK(Values!$F31),"",Values!Q31)</f>
        <v/>
      </c>
      <c r="R32" s="41" t="str">
        <f aca="false">IF(ISBLANK(Values!$F31),"",Values!R31)</f>
        <v/>
      </c>
      <c r="S32" s="41" t="str">
        <f aca="false">IF(ISBLANK(Values!$F31),"",Values!S31)</f>
        <v/>
      </c>
      <c r="T32" s="41" t="str">
        <f aca="false">IF(ISBLANK(Values!$F31),"",Values!T31)</f>
        <v/>
      </c>
      <c r="U32" s="41" t="str">
        <f aca="false">IF(ISBLANK(Values!$F31),"",Values!U31)</f>
        <v/>
      </c>
      <c r="V32" s="1"/>
      <c r="W32" s="32" t="str">
        <f aca="false">IF(ISBLANK(Values!E31),"","Child")</f>
        <v>Child</v>
      </c>
      <c r="X32" s="32" t="str">
        <f aca="false">IF(ISBLANK(Values!E31),"",Values!$B$13)</f>
        <v>Lenovo T490 Parent</v>
      </c>
      <c r="Y32" s="39" t="str">
        <f aca="false">IF(ISBLANK(Values!E31),"","Size-Color")</f>
        <v>Size-Color</v>
      </c>
      <c r="Z32" s="32" t="str">
        <f aca="false">IF(ISBLANK(Values!E31),"","variation")</f>
        <v>variation</v>
      </c>
      <c r="AA32" s="36" t="str">
        <f aca="false">IF(ISBLANK(Values!E31),"",Values!$B$20)</f>
        <v>Update</v>
      </c>
      <c r="AB32" s="36" t="str">
        <f aca="false">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2" t="str">
        <f aca="false">IF(ISBLANK(Values!E31),"",IF(Values!I31,Values!$B$23,Values!$B$33))</f>
        <v>👉DES CLIENTS SATISFAITS DANS LE MONDE: Plus de 10.000 clients satisfaits dans le monde.Clavier restauré en Europe</v>
      </c>
      <c r="AJ32" s="43" t="str">
        <f aca="false">IF(ISBLANK(Values!E31),"","👉 "&amp;Values!H31&amp; " "&amp;Values!$B$24 &amp;" "&amp;Values!$B$3)</f>
        <v>👉 bulgare Compatible avec Lenovo T480s, T490, E490, L480, L490, L380, L390, L380 Yoga, L390 Yoga, E490, E480</v>
      </c>
      <c r="AK32" s="1" t="str">
        <f aca="false">IF(ISBLANK(Values!E31),"",Values!$B$25)</f>
        <v>COMMUNICATION ET SUPPORT TECHNIQUE: rapide et fluide 24h</v>
      </c>
      <c r="AL32" s="1" t="str">
        <f aca="false">IF(ISBLANK(Values!E31),"",Values!$B$26)</f>
        <v>GARANTIE DE 6 MOIS INCLUS: détendez-vous, est couvert</v>
      </c>
      <c r="AM32" s="1" t="str">
        <f aca="false">IF(ISBLANK(Values!E31),"",Values!$B$27)</f>
        <v>♻️ Be green! ♻️ Avec ce clavier, économisez jusqu'à 80% de CO2!</v>
      </c>
      <c r="AN32" s="1"/>
      <c r="AO32" s="1"/>
      <c r="AP32" s="1"/>
      <c r="AQ32" s="1"/>
      <c r="AR32" s="1"/>
      <c r="AS32" s="1"/>
      <c r="AT32" s="1" t="str">
        <f aca="false">IF(ISBLANK(Values!E31),"",IF(Values!J31,"Backlit", "Non-Backlit"))</f>
        <v>Non-Backlit</v>
      </c>
      <c r="AU32" s="1"/>
      <c r="AV32" s="28" t="str">
        <f aca="false">IF(ISBLANK(Values!E31),"",Values!H31)</f>
        <v>bulgare</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200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200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s="31"/>
      <c r="DZ32" s="31"/>
      <c r="EA32" s="31"/>
      <c r="EB32" s="31"/>
      <c r="EC32" s="31"/>
      <c r="ED32" s="1"/>
      <c r="EE32" s="1"/>
      <c r="EF32" s="1"/>
      <c r="EG32" s="1"/>
      <c r="EH32" s="1"/>
      <c r="EI32" s="1"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28.35" hidden="false" customHeight="false" outlineLevel="0" collapsed="false">
      <c r="A33" s="27" t="str">
        <f aca="false">IF(ISBLANK(Values!E32),"",IF(Values!$B$37="EU","computercomponent","computer"))</f>
        <v>computercomponent</v>
      </c>
      <c r="B33" s="37" t="str">
        <f aca="false">IF(ISBLANK(Values!E32),"",Values!F32)</f>
        <v>Lenovo T480s Regular black - CZ</v>
      </c>
      <c r="C33" s="32" t="str">
        <f aca="false">IF(ISBLANK(Values!E32),"","TellusRem")</f>
        <v>TellusRem</v>
      </c>
      <c r="D33" s="38" t="n">
        <f aca="false">IF(ISBLANK(Values!E32),"",Values!E32)</f>
        <v>5714401481096</v>
      </c>
      <c r="E33" s="31" t="str">
        <f aca="false">IF(ISBLANK(Values!E32),"","EAN")</f>
        <v>EAN</v>
      </c>
      <c r="F33" s="28" t="str">
        <f aca="false">IF(ISBLANK(Values!E32),"",IF(Values!J32,Values!H32 &amp;" "&amp;  Values!$B$1 &amp; " " &amp;Values!$B$3,Values!G32 &amp;" "&amp;  Values!$B$2 &amp; " " &amp;Values!$B$3))</f>
        <v>Czech Clavier non rétroéclairé d'origine compatible Lenovo ThinkPad T480s, T490, E490, L480, L490, L380, L390, L380 Yoga, L390 Yoga, E490, E480</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T480s Regular black - CZ</v>
      </c>
      <c r="K33" s="28" t="n">
        <f aca="false">IF(ISBLANK(Values!E32),"",IF(Values!J32, Values!$B$4, Values!$B$5))</f>
        <v>44.99</v>
      </c>
      <c r="L33" s="40" t="n">
        <f aca="false">IF(ISBLANK(Values!E32),"",Values!$B$18)</f>
        <v>0</v>
      </c>
      <c r="M33" s="28" t="str">
        <f aca="false">IF(ISBLANK(Values!E32),"",Values!$M32)</f>
        <v>https://download.lenovo.com/Images/Parts/01EN981/01EN981_A.jpg</v>
      </c>
      <c r="N33" s="41" t="str">
        <f aca="false">IF(ISBLANK(Values!$F32),"",Values!N32)</f>
        <v>https://download.lenovo.com/Images/Parts/01EN981/01EN981_B.jpg</v>
      </c>
      <c r="O33" s="41" t="str">
        <f aca="false">IF(ISBLANK(Values!$F32),"",Values!O32)</f>
        <v>https://download.lenovo.com/Images/Parts/01EN981/01EN981_details.jpg</v>
      </c>
      <c r="P33" s="41" t="str">
        <f aca="false">IF(ISBLANK(Values!$F32),"",Values!P32)</f>
        <v/>
      </c>
      <c r="Q33" s="41" t="str">
        <f aca="false">IF(ISBLANK(Values!$F32),"",Values!Q32)</f>
        <v/>
      </c>
      <c r="R33" s="41" t="str">
        <f aca="false">IF(ISBLANK(Values!$F32),"",Values!R32)</f>
        <v/>
      </c>
      <c r="S33" s="41" t="str">
        <f aca="false">IF(ISBLANK(Values!$F32),"",Values!S32)</f>
        <v/>
      </c>
      <c r="T33" s="41" t="str">
        <f aca="false">IF(ISBLANK(Values!$F32),"",Values!T32)</f>
        <v/>
      </c>
      <c r="U33" s="41" t="str">
        <f aca="false">IF(ISBLANK(Values!$F32),"",Values!U32)</f>
        <v/>
      </c>
      <c r="V33" s="1"/>
      <c r="W33" s="32" t="str">
        <f aca="false">IF(ISBLANK(Values!E32),"","Child")</f>
        <v>Child</v>
      </c>
      <c r="X33" s="32" t="str">
        <f aca="false">IF(ISBLANK(Values!E32),"",Values!$B$13)</f>
        <v>Lenovo T490 Parent</v>
      </c>
      <c r="Y33" s="39" t="str">
        <f aca="false">IF(ISBLANK(Values!E32),"","Size-Color")</f>
        <v>Size-Color</v>
      </c>
      <c r="Z33" s="32" t="str">
        <f aca="false">IF(ISBLANK(Values!E32),"","variation")</f>
        <v>variation</v>
      </c>
      <c r="AA33" s="36" t="str">
        <f aca="false">IF(ISBLANK(Values!E32),"",Values!$B$20)</f>
        <v>Update</v>
      </c>
      <c r="AB33" s="36" t="str">
        <f aca="false">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2" t="str">
        <f aca="false">IF(ISBLANK(Values!E32),"",IF(Values!I32,Values!$B$23,Values!$B$33))</f>
        <v>👉DES CLIENTS SATISFAITS DANS LE MONDE: Plus de 10.000 clients satisfaits dans le monde.Clavier restauré en Europe</v>
      </c>
      <c r="AJ33" s="43" t="str">
        <f aca="false">IF(ISBLANK(Values!E32),"","👉 "&amp;Values!H32&amp; " "&amp;Values!$B$24 &amp;" "&amp;Values!$B$3)</f>
        <v>👉 tchèque Compatible avec Lenovo T480s, T490, E490, L480, L490, L380, L390, L380 Yoga, L390 Yoga, E490, E480</v>
      </c>
      <c r="AK33" s="1" t="str">
        <f aca="false">IF(ISBLANK(Values!E32),"",Values!$B$25)</f>
        <v>COMMUNICATION ET SUPPORT TECHNIQUE: rapide et fluide 24h</v>
      </c>
      <c r="AL33" s="1" t="str">
        <f aca="false">IF(ISBLANK(Values!E32),"",Values!$B$26)</f>
        <v>GARANTIE DE 6 MOIS INCLUS: détendez-vous, est couvert</v>
      </c>
      <c r="AM33" s="1" t="str">
        <f aca="false">IF(ISBLANK(Values!E32),"",Values!$B$27)</f>
        <v>♻️ Be green! ♻️ Avec ce clavier, économisez jusqu'à 80% de CO2!</v>
      </c>
      <c r="AN33" s="1"/>
      <c r="AO33" s="1"/>
      <c r="AP33" s="1"/>
      <c r="AQ33" s="1"/>
      <c r="AR33" s="1"/>
      <c r="AS33" s="1"/>
      <c r="AT33" s="1" t="str">
        <f aca="false">IF(ISBLANK(Values!E32),"",IF(Values!J32,"Backlit", "Non-Backlit"))</f>
        <v>Non-Backlit</v>
      </c>
      <c r="AU33" s="1"/>
      <c r="AV33" s="28" t="str">
        <f aca="false">IF(ISBLANK(Values!E32),"",Values!H32)</f>
        <v>tchèque</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200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200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s="31"/>
      <c r="DZ33" s="31"/>
      <c r="EA33" s="31"/>
      <c r="EB33" s="31"/>
      <c r="EC33" s="31"/>
      <c r="ED33" s="1"/>
      <c r="EE33" s="1"/>
      <c r="EF33" s="1"/>
      <c r="EG33" s="1"/>
      <c r="EH33" s="1"/>
      <c r="EI33" s="1"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28.35" hidden="false" customHeight="false" outlineLevel="0" collapsed="false">
      <c r="A34" s="27" t="str">
        <f aca="false">IF(ISBLANK(Values!E33),"",IF(Values!$B$37="EU","computercomponent","computer"))</f>
        <v>computercomponent</v>
      </c>
      <c r="B34" s="37" t="str">
        <f aca="false">IF(ISBLANK(Values!E33),"",Values!F33)</f>
        <v>Lenovo T480s Regular black - DK</v>
      </c>
      <c r="C34" s="32" t="str">
        <f aca="false">IF(ISBLANK(Values!E33),"","TellusRem")</f>
        <v>TellusRem</v>
      </c>
      <c r="D34" s="38" t="n">
        <f aca="false">IF(ISBLANK(Values!E33),"",Values!E33)</f>
        <v>5714401481102</v>
      </c>
      <c r="E34" s="31" t="str">
        <f aca="false">IF(ISBLANK(Values!E33),"","EAN")</f>
        <v>EAN</v>
      </c>
      <c r="F34" s="28" t="str">
        <f aca="false">IF(ISBLANK(Values!E33),"",IF(Values!J33,Values!H33 &amp;" "&amp;  Values!$B$1 &amp; " " &amp;Values!$B$3,Values!G33 &amp;" "&amp;  Values!$B$2 &amp; " " &amp;Values!$B$3))</f>
        <v>Danish Clavier non rétroéclairé d'origine compatible Lenovo ThinkPad T480s, T490, E490, L480, L490, L380, L390, L380 Yoga, L390 Yoga, E490, E480</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T480s Regular black - DK</v>
      </c>
      <c r="K34" s="28" t="n">
        <f aca="false">IF(ISBLANK(Values!E33),"",IF(Values!J33, Values!$B$4, Values!$B$5))</f>
        <v>44.99</v>
      </c>
      <c r="L34" s="40" t="n">
        <f aca="false">IF(ISBLANK(Values!E33),"",Values!$B$18)</f>
        <v>0</v>
      </c>
      <c r="M34" s="28" t="str">
        <f aca="false">IF(ISBLANK(Values!E33),"",Values!$M33)</f>
        <v>https://download.lenovo.com/Images/Parts/01YP489/01YP489_A.jpg</v>
      </c>
      <c r="N34" s="41" t="str">
        <f aca="false">IF(ISBLANK(Values!$F33),"",Values!N33)</f>
        <v>https://download.lenovo.com/Images/Parts/01YP489/01YP489_B.jpg</v>
      </c>
      <c r="O34" s="41" t="str">
        <f aca="false">IF(ISBLANK(Values!$F33),"",Values!O33)</f>
        <v>https://download.lenovo.com/Images/Parts/01YP489/01YP489_details.jpg</v>
      </c>
      <c r="P34" s="41" t="str">
        <f aca="false">IF(ISBLANK(Values!$F33),"",Values!P33)</f>
        <v/>
      </c>
      <c r="Q34" s="41" t="str">
        <f aca="false">IF(ISBLANK(Values!$F33),"",Values!Q33)</f>
        <v/>
      </c>
      <c r="R34" s="41" t="str">
        <f aca="false">IF(ISBLANK(Values!$F33),"",Values!R33)</f>
        <v/>
      </c>
      <c r="S34" s="41" t="str">
        <f aca="false">IF(ISBLANK(Values!$F33),"",Values!S33)</f>
        <v/>
      </c>
      <c r="T34" s="41" t="str">
        <f aca="false">IF(ISBLANK(Values!$F33),"",Values!T33)</f>
        <v/>
      </c>
      <c r="U34" s="41" t="str">
        <f aca="false">IF(ISBLANK(Values!$F33),"",Values!U33)</f>
        <v/>
      </c>
      <c r="V34" s="1"/>
      <c r="W34" s="32" t="str">
        <f aca="false">IF(ISBLANK(Values!E33),"","Child")</f>
        <v>Child</v>
      </c>
      <c r="X34" s="32" t="str">
        <f aca="false">IF(ISBLANK(Values!E33),"",Values!$B$13)</f>
        <v>Lenovo T490 Parent</v>
      </c>
      <c r="Y34" s="39" t="str">
        <f aca="false">IF(ISBLANK(Values!E33),"","Size-Color")</f>
        <v>Size-Color</v>
      </c>
      <c r="Z34" s="32" t="str">
        <f aca="false">IF(ISBLANK(Values!E33),"","variation")</f>
        <v>variation</v>
      </c>
      <c r="AA34" s="36" t="str">
        <f aca="false">IF(ISBLANK(Values!E33),"",Values!$B$20)</f>
        <v>Update</v>
      </c>
      <c r="AB34" s="36" t="str">
        <f aca="false">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2" t="str">
        <f aca="false">IF(ISBLANK(Values!E33),"",IF(Values!I33,Values!$B$23,Values!$B$33))</f>
        <v>👉DES CLIENTS SATISFAITS DANS LE MONDE: Plus de 10.000 clients satisfaits dans le monde.Clavier restauré en Europe</v>
      </c>
      <c r="AJ34" s="43" t="str">
        <f aca="false">IF(ISBLANK(Values!E33),"","👉 "&amp;Values!H33&amp; " "&amp;Values!$B$24 &amp;" "&amp;Values!$B$3)</f>
        <v>👉 danois Compatible avec Lenovo T480s, T490, E490, L480, L490, L380, L390, L380 Yoga, L390 Yoga, E490, E480</v>
      </c>
      <c r="AK34" s="1" t="str">
        <f aca="false">IF(ISBLANK(Values!E33),"",Values!$B$25)</f>
        <v>COMMUNICATION ET SUPPORT TECHNIQUE: rapide et fluide 24h</v>
      </c>
      <c r="AL34" s="1" t="str">
        <f aca="false">IF(ISBLANK(Values!E33),"",Values!$B$26)</f>
        <v>GARANTIE DE 6 MOIS INCLUS: détendez-vous, est couvert</v>
      </c>
      <c r="AM34" s="1" t="str">
        <f aca="false">IF(ISBLANK(Values!E33),"",Values!$B$27)</f>
        <v>♻️ Be green! ♻️ Avec ce clavier, économisez jusqu'à 80% de CO2!</v>
      </c>
      <c r="AN34" s="1"/>
      <c r="AO34" s="1"/>
      <c r="AP34" s="1"/>
      <c r="AQ34" s="1"/>
      <c r="AR34" s="1"/>
      <c r="AS34" s="1"/>
      <c r="AT34" s="1" t="str">
        <f aca="false">IF(ISBLANK(Values!E33),"",IF(Values!J33,"Backlit", "Non-Backlit"))</f>
        <v>Non-Backlit</v>
      </c>
      <c r="AU34" s="1"/>
      <c r="AV34" s="28" t="str">
        <f aca="false">IF(ISBLANK(Values!E33),"",Values!H33)</f>
        <v>danois</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200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200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s="31"/>
      <c r="DZ34" s="31"/>
      <c r="EA34" s="31"/>
      <c r="EB34" s="31"/>
      <c r="EC34" s="31"/>
      <c r="ED34" s="1"/>
      <c r="EE34" s="1"/>
      <c r="EF34" s="1"/>
      <c r="EG34" s="1"/>
      <c r="EH34" s="1"/>
      <c r="EI34" s="1"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28.35" hidden="false" customHeight="false" outlineLevel="0" collapsed="false">
      <c r="A35" s="27" t="str">
        <f aca="false">IF(ISBLANK(Values!E34),"",IF(Values!$B$37="EU","computercomponent","computer"))</f>
        <v>computercomponent</v>
      </c>
      <c r="B35" s="37" t="str">
        <f aca="false">IF(ISBLANK(Values!E34),"",Values!F34)</f>
        <v>Lenovo T480s Regular black - HU</v>
      </c>
      <c r="C35" s="32" t="str">
        <f aca="false">IF(ISBLANK(Values!E34),"","TellusRem")</f>
        <v>TellusRem</v>
      </c>
      <c r="D35" s="38" t="n">
        <f aca="false">IF(ISBLANK(Values!E34),"",Values!E34)</f>
        <v>5714401481119</v>
      </c>
      <c r="E35" s="31" t="str">
        <f aca="false">IF(ISBLANK(Values!E34),"","EAN")</f>
        <v>EAN</v>
      </c>
      <c r="F35" s="28" t="str">
        <f aca="false">IF(ISBLANK(Values!E34),"",IF(Values!J34,Values!H34 &amp;" "&amp;  Values!$B$1 &amp; " " &amp;Values!$B$3,Values!G34 &amp;" "&amp;  Values!$B$2 &amp; " " &amp;Values!$B$3))</f>
        <v>Hungarian Clavier non rétroéclairé d'origine compatible Lenovo ThinkPad T480s, T490, E490, L480, L490, L380, L390, L380 Yoga, L390 Yoga, E490, E480</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T480s Regular black - HU</v>
      </c>
      <c r="K35" s="28" t="n">
        <f aca="false">IF(ISBLANK(Values!E34),"",IF(Values!J34, Values!$B$4, Values!$B$5))</f>
        <v>44.99</v>
      </c>
      <c r="L35" s="40" t="n">
        <f aca="false">IF(ISBLANK(Values!E34),"",Values!$B$18)</f>
        <v>0</v>
      </c>
      <c r="M35" s="28" t="str">
        <f aca="false">IF(ISBLANK(Values!E34),"",Values!$M34)</f>
        <v>https://download.lenovo.com/Images/Parts/01YP495/01YP495_A.jpg</v>
      </c>
      <c r="N35" s="41" t="str">
        <f aca="false">IF(ISBLANK(Values!$F34),"",Values!N34)</f>
        <v>https://download.lenovo.com/Images/Parts/01YP495/01YP495_B.jpg</v>
      </c>
      <c r="O35" s="41" t="str">
        <f aca="false">IF(ISBLANK(Values!$F34),"",Values!O34)</f>
        <v>https://download.lenovo.com/Images/Parts/01YP495/01YP495_details.jpg</v>
      </c>
      <c r="P35" s="41" t="str">
        <f aca="false">IF(ISBLANK(Values!$F34),"",Values!P34)</f>
        <v/>
      </c>
      <c r="Q35" s="41" t="str">
        <f aca="false">IF(ISBLANK(Values!$F34),"",Values!Q34)</f>
        <v/>
      </c>
      <c r="R35" s="41" t="str">
        <f aca="false">IF(ISBLANK(Values!$F34),"",Values!R34)</f>
        <v/>
      </c>
      <c r="S35" s="41" t="str">
        <f aca="false">IF(ISBLANK(Values!$F34),"",Values!S34)</f>
        <v/>
      </c>
      <c r="T35" s="41" t="str">
        <f aca="false">IF(ISBLANK(Values!$F34),"",Values!T34)</f>
        <v/>
      </c>
      <c r="U35" s="41" t="str">
        <f aca="false">IF(ISBLANK(Values!$F34),"",Values!U34)</f>
        <v/>
      </c>
      <c r="V35" s="1"/>
      <c r="W35" s="32" t="str">
        <f aca="false">IF(ISBLANK(Values!E34),"","Child")</f>
        <v>Child</v>
      </c>
      <c r="X35" s="32" t="str">
        <f aca="false">IF(ISBLANK(Values!E34),"",Values!$B$13)</f>
        <v>Lenovo T490 Parent</v>
      </c>
      <c r="Y35" s="39" t="str">
        <f aca="false">IF(ISBLANK(Values!E34),"","Size-Color")</f>
        <v>Size-Color</v>
      </c>
      <c r="Z35" s="32" t="str">
        <f aca="false">IF(ISBLANK(Values!E34),"","variation")</f>
        <v>variation</v>
      </c>
      <c r="AA35" s="36" t="str">
        <f aca="false">IF(ISBLANK(Values!E34),"",Values!$B$20)</f>
        <v>Update</v>
      </c>
      <c r="AB35" s="36" t="str">
        <f aca="false">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2" t="str">
        <f aca="false">IF(ISBLANK(Values!E34),"",IF(Values!I34,Values!$B$23,Values!$B$33))</f>
        <v>👉DES CLIENTS SATISFAITS DANS LE MONDE: Plus de 10.000 clients satisfaits dans le monde.Clavier restauré en Europe</v>
      </c>
      <c r="AJ35" s="43" t="str">
        <f aca="false">IF(ISBLANK(Values!E34),"","👉 "&amp;Values!H34&amp; " "&amp;Values!$B$24 &amp;" "&amp;Values!$B$3)</f>
        <v>👉 hongrois Compatible avec Lenovo T480s, T490, E490, L480, L490, L380, L390, L380 Yoga, L390 Yoga, E490, E480</v>
      </c>
      <c r="AK35" s="1" t="str">
        <f aca="false">IF(ISBLANK(Values!E34),"",Values!$B$25)</f>
        <v>COMMUNICATION ET SUPPORT TECHNIQUE: rapide et fluide 24h</v>
      </c>
      <c r="AL35" s="1" t="str">
        <f aca="false">IF(ISBLANK(Values!E34),"",Values!$B$26)</f>
        <v>GARANTIE DE 6 MOIS INCLUS: détendez-vous, est couvert</v>
      </c>
      <c r="AM35" s="1" t="str">
        <f aca="false">IF(ISBLANK(Values!E34),"",Values!$B$27)</f>
        <v>♻️ Be green! ♻️ Avec ce clavier, économisez jusqu'à 80% de CO2!</v>
      </c>
      <c r="AN35" s="1"/>
      <c r="AO35" s="1"/>
      <c r="AP35" s="1"/>
      <c r="AQ35" s="1"/>
      <c r="AR35" s="1"/>
      <c r="AS35" s="1"/>
      <c r="AT35" s="1" t="str">
        <f aca="false">IF(ISBLANK(Values!E34),"",IF(Values!J34,"Backlit", "Non-Backlit"))</f>
        <v>Non-Backlit</v>
      </c>
      <c r="AU35" s="1"/>
      <c r="AV35" s="28" t="str">
        <f aca="false">IF(ISBLANK(Values!E34),"",Values!H34)</f>
        <v>hongrois</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200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200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s="31"/>
      <c r="DZ35" s="31"/>
      <c r="EA35" s="31"/>
      <c r="EB35" s="31"/>
      <c r="EC35" s="31"/>
      <c r="ED35" s="1"/>
      <c r="EE35" s="1"/>
      <c r="EF35" s="1"/>
      <c r="EG35" s="1"/>
      <c r="EH35" s="1"/>
      <c r="EI35" s="1"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28.35" hidden="false" customHeight="false" outlineLevel="0" collapsed="false">
      <c r="A36" s="27" t="str">
        <f aca="false">IF(ISBLANK(Values!E35),"",IF(Values!$B$37="EU","computercomponent","computer"))</f>
        <v>computercomponent</v>
      </c>
      <c r="B36" s="37" t="str">
        <f aca="false">IF(ISBLANK(Values!E35),"",Values!F35)</f>
        <v>Lenovo T480s Regular black - NL</v>
      </c>
      <c r="C36" s="32" t="str">
        <f aca="false">IF(ISBLANK(Values!E35),"","TellusRem")</f>
        <v>TellusRem</v>
      </c>
      <c r="D36" s="38" t="n">
        <f aca="false">IF(ISBLANK(Values!E35),"",Values!E35)</f>
        <v>5714401481126</v>
      </c>
      <c r="E36" s="31" t="str">
        <f aca="false">IF(ISBLANK(Values!E35),"","EAN")</f>
        <v>EAN</v>
      </c>
      <c r="F36" s="28" t="str">
        <f aca="false">IF(ISBLANK(Values!E35),"",IF(Values!J35,Values!H35 &amp;" "&amp;  Values!$B$1 &amp; " " &amp;Values!$B$3,Values!G35 &amp;" "&amp;  Values!$B$2 &amp; " " &amp;Values!$B$3))</f>
        <v>Dutch Clavier non rétroéclairé d'origine compatible Lenovo ThinkPad T480s, T490, E490, L480, L490, L380, L390, L380 Yoga, L390 Yoga, E490, E480</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T480s Regular black - NL</v>
      </c>
      <c r="K36" s="28" t="n">
        <f aca="false">IF(ISBLANK(Values!E35),"",IF(Values!J35, Values!$B$4, Values!$B$5))</f>
        <v>44.99</v>
      </c>
      <c r="L36" s="40" t="n">
        <f aca="false">IF(ISBLANK(Values!E35),"",Values!$B$18)</f>
        <v>0</v>
      </c>
      <c r="M36" s="28" t="str">
        <f aca="false">IF(ISBLANK(Values!E35),"",Values!$M35)</f>
        <v/>
      </c>
      <c r="N36" s="41" t="str">
        <f aca="false">IF(ISBLANK(Values!$F35),"",Values!N35)</f>
        <v/>
      </c>
      <c r="O36" s="41" t="str">
        <f aca="false">IF(ISBLANK(Values!$F35),"",Values!O35)</f>
        <v/>
      </c>
      <c r="P36" s="41" t="str">
        <f aca="false">IF(ISBLANK(Values!$F35),"",Values!P35)</f>
        <v/>
      </c>
      <c r="Q36" s="41" t="str">
        <f aca="false">IF(ISBLANK(Values!$F35),"",Values!Q35)</f>
        <v/>
      </c>
      <c r="R36" s="41" t="str">
        <f aca="false">IF(ISBLANK(Values!$F35),"",Values!R35)</f>
        <v/>
      </c>
      <c r="S36" s="41" t="str">
        <f aca="false">IF(ISBLANK(Values!$F35),"",Values!S35)</f>
        <v/>
      </c>
      <c r="T36" s="41" t="str">
        <f aca="false">IF(ISBLANK(Values!$F35),"",Values!T35)</f>
        <v/>
      </c>
      <c r="U36" s="41" t="str">
        <f aca="false">IF(ISBLANK(Values!$F35),"",Values!U35)</f>
        <v/>
      </c>
      <c r="V36" s="1"/>
      <c r="W36" s="32" t="str">
        <f aca="false">IF(ISBLANK(Values!E35),"","Child")</f>
        <v>Child</v>
      </c>
      <c r="X36" s="32" t="str">
        <f aca="false">IF(ISBLANK(Values!E35),"",Values!$B$13)</f>
        <v>Lenovo T490 Parent</v>
      </c>
      <c r="Y36" s="39" t="str">
        <f aca="false">IF(ISBLANK(Values!E35),"","Size-Color")</f>
        <v>Size-Color</v>
      </c>
      <c r="Z36" s="32" t="str">
        <f aca="false">IF(ISBLANK(Values!E35),"","variation")</f>
        <v>variation</v>
      </c>
      <c r="AA36" s="36" t="str">
        <f aca="false">IF(ISBLANK(Values!E35),"",Values!$B$20)</f>
        <v>Update</v>
      </c>
      <c r="AB36" s="36" t="str">
        <f aca="false">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2" t="str">
        <f aca="false">IF(ISBLANK(Values!E35),"",IF(Values!I35,Values!$B$23,Values!$B$33))</f>
        <v>👉DES CLIENTS SATISFAITS DANS LE MONDE: Plus de 10.000 clients satisfaits dans le monde.Clavier restauré en Europe</v>
      </c>
      <c r="AJ36" s="43" t="str">
        <f aca="false">IF(ISBLANK(Values!E35),"","👉 "&amp;Values!H35&amp; " "&amp;Values!$B$24 &amp;" "&amp;Values!$B$3)</f>
        <v>👉 néerlandais Compatible avec Lenovo T480s, T490, E490, L480, L490, L380, L390, L380 Yoga, L390 Yoga, E490, E480</v>
      </c>
      <c r="AK36" s="1" t="str">
        <f aca="false">IF(ISBLANK(Values!E35),"",Values!$B$25)</f>
        <v>COMMUNICATION ET SUPPORT TECHNIQUE: rapide et fluide 24h</v>
      </c>
      <c r="AL36" s="1" t="str">
        <f aca="false">IF(ISBLANK(Values!E35),"",Values!$B$26)</f>
        <v>GARANTIE DE 6 MOIS INCLUS: détendez-vous, est couvert</v>
      </c>
      <c r="AM36" s="1" t="str">
        <f aca="false">IF(ISBLANK(Values!E35),"",Values!$B$27)</f>
        <v>♻️ Be green! ♻️ Avec ce clavier, économisez jusqu'à 80% de CO2!</v>
      </c>
      <c r="AN36" s="1"/>
      <c r="AO36" s="1"/>
      <c r="AP36" s="1"/>
      <c r="AQ36" s="1"/>
      <c r="AR36" s="1"/>
      <c r="AS36" s="1"/>
      <c r="AT36" s="1" t="str">
        <f aca="false">IF(ISBLANK(Values!E35),"",IF(Values!J35,"Backlit", "Non-Backlit"))</f>
        <v>Non-Backlit</v>
      </c>
      <c r="AU36" s="1"/>
      <c r="AV36" s="28" t="str">
        <f aca="false">IF(ISBLANK(Values!E35),"",Values!H35)</f>
        <v>néerlandais</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200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200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s="31"/>
      <c r="DZ36" s="31"/>
      <c r="EA36" s="31"/>
      <c r="EB36" s="31"/>
      <c r="EC36" s="31"/>
      <c r="ED36" s="1"/>
      <c r="EE36" s="1"/>
      <c r="EF36" s="1"/>
      <c r="EG36" s="1"/>
      <c r="EH36" s="1"/>
      <c r="EI36" s="1"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28.35" hidden="false" customHeight="false" outlineLevel="0" collapsed="false">
      <c r="A37" s="27" t="str">
        <f aca="false">IF(ISBLANK(Values!E36),"",IF(Values!$B$37="EU","computercomponent","computer"))</f>
        <v>computercomponent</v>
      </c>
      <c r="B37" s="37" t="str">
        <f aca="false">IF(ISBLANK(Values!E36),"",Values!F36)</f>
        <v>Lenovo T480s Regular black - NO</v>
      </c>
      <c r="C37" s="32" t="str">
        <f aca="false">IF(ISBLANK(Values!E36),"","TellusRem")</f>
        <v>TellusRem</v>
      </c>
      <c r="D37" s="38" t="n">
        <f aca="false">IF(ISBLANK(Values!E36),"",Values!E36)</f>
        <v>5714401481133</v>
      </c>
      <c r="E37" s="31" t="str">
        <f aca="false">IF(ISBLANK(Values!E36),"","EAN")</f>
        <v>EAN</v>
      </c>
      <c r="F37" s="28" t="str">
        <f aca="false">IF(ISBLANK(Values!E36),"",IF(Values!J36,Values!H36 &amp;" "&amp;  Values!$B$1 &amp; " " &amp;Values!$B$3,Values!G36 &amp;" "&amp;  Values!$B$2 &amp; " " &amp;Values!$B$3))</f>
        <v>Norwegian Clavier non rétroéclairé d'origine compatible Lenovo ThinkPad T480s, T490, E490, L480, L490, L380, L390, L380 Yoga, L390 Yoga, E490, E480</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T480s Regular black - NO</v>
      </c>
      <c r="K37" s="28" t="n">
        <f aca="false">IF(ISBLANK(Values!E36),"",IF(Values!J36, Values!$B$4, Values!$B$5))</f>
        <v>44.99</v>
      </c>
      <c r="L37" s="40" t="n">
        <f aca="false">IF(ISBLANK(Values!E36),"",Values!$B$18)</f>
        <v>0</v>
      </c>
      <c r="M37" s="28" t="str">
        <f aca="false">IF(ISBLANK(Values!E36),"",Values!$M36)</f>
        <v>https://download.lenovo.com/Images/Parts/01YP500/01YP500_A.jpg</v>
      </c>
      <c r="N37" s="41" t="str">
        <f aca="false">IF(ISBLANK(Values!$F36),"",Values!N36)</f>
        <v>https://download.lenovo.com/Images/Parts/01YP500/01YP500_B.jpg</v>
      </c>
      <c r="O37" s="41" t="str">
        <f aca="false">IF(ISBLANK(Values!$F36),"",Values!O36)</f>
        <v>https://download.lenovo.com/Images/Parts/01YP500/01YP500_details.jpg</v>
      </c>
      <c r="P37" s="41" t="str">
        <f aca="false">IF(ISBLANK(Values!$F36),"",Values!P36)</f>
        <v/>
      </c>
      <c r="Q37" s="41" t="str">
        <f aca="false">IF(ISBLANK(Values!$F36),"",Values!Q36)</f>
        <v/>
      </c>
      <c r="R37" s="41" t="str">
        <f aca="false">IF(ISBLANK(Values!$F36),"",Values!R36)</f>
        <v/>
      </c>
      <c r="S37" s="41" t="str">
        <f aca="false">IF(ISBLANK(Values!$F36),"",Values!S36)</f>
        <v/>
      </c>
      <c r="T37" s="41" t="str">
        <f aca="false">IF(ISBLANK(Values!$F36),"",Values!T36)</f>
        <v/>
      </c>
      <c r="U37" s="41" t="str">
        <f aca="false">IF(ISBLANK(Values!$F36),"",Values!U36)</f>
        <v/>
      </c>
      <c r="V37" s="1"/>
      <c r="W37" s="32" t="str">
        <f aca="false">IF(ISBLANK(Values!E36),"","Child")</f>
        <v>Child</v>
      </c>
      <c r="X37" s="32" t="str">
        <f aca="false">IF(ISBLANK(Values!E36),"",Values!$B$13)</f>
        <v>Lenovo T490 Parent</v>
      </c>
      <c r="Y37" s="39" t="str">
        <f aca="false">IF(ISBLANK(Values!E36),"","Size-Color")</f>
        <v>Size-Color</v>
      </c>
      <c r="Z37" s="32" t="str">
        <f aca="false">IF(ISBLANK(Values!E36),"","variation")</f>
        <v>variation</v>
      </c>
      <c r="AA37" s="36" t="str">
        <f aca="false">IF(ISBLANK(Values!E36),"",Values!$B$20)</f>
        <v>Update</v>
      </c>
      <c r="AB37" s="36" t="str">
        <f aca="false">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2" t="str">
        <f aca="false">IF(ISBLANK(Values!E36),"",IF(Values!I36,Values!$B$23,Values!$B$33))</f>
        <v>👉DES CLIENTS SATISFAITS DANS LE MONDE: Plus de 10.000 clients satisfaits dans le monde.Clavier restauré en Europe</v>
      </c>
      <c r="AJ37" s="43" t="str">
        <f aca="false">IF(ISBLANK(Values!E36),"","👉 "&amp;Values!H36&amp; " "&amp;Values!$B$24 &amp;" "&amp;Values!$B$3)</f>
        <v>👉 Norvégienne Compatible avec Lenovo T480s, T490, E490, L480, L490, L380, L390, L380 Yoga, L390 Yoga, E490, E480</v>
      </c>
      <c r="AK37" s="1" t="str">
        <f aca="false">IF(ISBLANK(Values!E36),"",Values!$B$25)</f>
        <v>COMMUNICATION ET SUPPORT TECHNIQUE: rapide et fluide 24h</v>
      </c>
      <c r="AL37" s="1" t="str">
        <f aca="false">IF(ISBLANK(Values!E36),"",Values!$B$26)</f>
        <v>GARANTIE DE 6 MOIS INCLUS: détendez-vous, est couvert</v>
      </c>
      <c r="AM37" s="1" t="str">
        <f aca="false">IF(ISBLANK(Values!E36),"",Values!$B$27)</f>
        <v>♻️ Be green! ♻️ Avec ce clavier, économisez jusqu'à 80% de CO2!</v>
      </c>
      <c r="AN37" s="1"/>
      <c r="AO37" s="1"/>
      <c r="AP37" s="1"/>
      <c r="AQ37" s="1"/>
      <c r="AR37" s="1"/>
      <c r="AS37" s="1"/>
      <c r="AT37" s="1" t="str">
        <f aca="false">IF(ISBLANK(Values!E36),"",IF(Values!J36,"Backlit", "Non-Backlit"))</f>
        <v>Non-Backlit</v>
      </c>
      <c r="AU37" s="1"/>
      <c r="AV37" s="28" t="str">
        <f aca="false">IF(ISBLANK(Values!E36),"",Values!H36)</f>
        <v>Norvégienne</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200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200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s="31"/>
      <c r="DZ37" s="31"/>
      <c r="EA37" s="31"/>
      <c r="EB37" s="31"/>
      <c r="EC37" s="31"/>
      <c r="ED37" s="1"/>
      <c r="EE37" s="1"/>
      <c r="EF37" s="1"/>
      <c r="EG37" s="1"/>
      <c r="EH37" s="1"/>
      <c r="EI37" s="1"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28.35" hidden="false" customHeight="false" outlineLevel="0" collapsed="false">
      <c r="A38" s="27" t="str">
        <f aca="false">IF(ISBLANK(Values!E37),"",IF(Values!$B$37="EU","computercomponent","computer"))</f>
        <v>computercomponent</v>
      </c>
      <c r="B38" s="37" t="str">
        <f aca="false">IF(ISBLANK(Values!E37),"",Values!F37)</f>
        <v>Lenovo T480s Regular black - PL</v>
      </c>
      <c r="C38" s="32" t="str">
        <f aca="false">IF(ISBLANK(Values!E37),"","TellusRem")</f>
        <v>TellusRem</v>
      </c>
      <c r="D38" s="38" t="n">
        <f aca="false">IF(ISBLANK(Values!E37),"",Values!E37)</f>
        <v>5714401481140</v>
      </c>
      <c r="E38" s="31" t="str">
        <f aca="false">IF(ISBLANK(Values!E37),"","EAN")</f>
        <v>EAN</v>
      </c>
      <c r="F38" s="28" t="str">
        <f aca="false">IF(ISBLANK(Values!E37),"",IF(Values!J37,Values!H37 &amp;" "&amp;  Values!$B$1 &amp; " " &amp;Values!$B$3,Values!G37 &amp;" "&amp;  Values!$B$2 &amp; " " &amp;Values!$B$3))</f>
        <v>Polish Clavier non rétroéclairé d'origine compatible Lenovo ThinkPad T480s, T490, E490, L480, L490, L380, L390, L380 Yoga, L390 Yoga, E490, E480</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T480s Regular black - PL</v>
      </c>
      <c r="K38" s="28" t="n">
        <f aca="false">IF(ISBLANK(Values!E37),"",IF(Values!J37, Values!$B$4, Values!$B$5))</f>
        <v>44.99</v>
      </c>
      <c r="L38" s="40" t="n">
        <f aca="false">IF(ISBLANK(Values!E37),"",Values!$B$18)</f>
        <v>0</v>
      </c>
      <c r="M38" s="28" t="str">
        <f aca="false">IF(ISBLANK(Values!E37),"",Values!$M37)</f>
        <v/>
      </c>
      <c r="N38" s="41" t="str">
        <f aca="false">IF(ISBLANK(Values!$F37),"",Values!N37)</f>
        <v/>
      </c>
      <c r="O38" s="41" t="str">
        <f aca="false">IF(ISBLANK(Values!$F37),"",Values!O37)</f>
        <v/>
      </c>
      <c r="P38" s="41" t="str">
        <f aca="false">IF(ISBLANK(Values!$F37),"",Values!P37)</f>
        <v/>
      </c>
      <c r="Q38" s="41" t="str">
        <f aca="false">IF(ISBLANK(Values!$F37),"",Values!Q37)</f>
        <v/>
      </c>
      <c r="R38" s="41" t="str">
        <f aca="false">IF(ISBLANK(Values!$F37),"",Values!R37)</f>
        <v/>
      </c>
      <c r="S38" s="41" t="str">
        <f aca="false">IF(ISBLANK(Values!$F37),"",Values!S37)</f>
        <v/>
      </c>
      <c r="T38" s="41" t="str">
        <f aca="false">IF(ISBLANK(Values!$F37),"",Values!T37)</f>
        <v/>
      </c>
      <c r="U38" s="41" t="str">
        <f aca="false">IF(ISBLANK(Values!$F37),"",Values!U37)</f>
        <v/>
      </c>
      <c r="V38" s="1"/>
      <c r="W38" s="32" t="str">
        <f aca="false">IF(ISBLANK(Values!E37),"","Child")</f>
        <v>Child</v>
      </c>
      <c r="X38" s="32" t="str">
        <f aca="false">IF(ISBLANK(Values!E37),"",Values!$B$13)</f>
        <v>Lenovo T490 Parent</v>
      </c>
      <c r="Y38" s="39" t="str">
        <f aca="false">IF(ISBLANK(Values!E37),"","Size-Color")</f>
        <v>Size-Color</v>
      </c>
      <c r="Z38" s="32" t="str">
        <f aca="false">IF(ISBLANK(Values!E37),"","variation")</f>
        <v>variation</v>
      </c>
      <c r="AA38" s="36" t="str">
        <f aca="false">IF(ISBLANK(Values!E37),"",Values!$B$20)</f>
        <v>Update</v>
      </c>
      <c r="AB38" s="36" t="str">
        <f aca="false">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2" t="str">
        <f aca="false">IF(ISBLANK(Values!E37),"",IF(Values!I37,Values!$B$23,Values!$B$33))</f>
        <v>👉DES CLIENTS SATISFAITS DANS LE MONDE: Plus de 10.000 clients satisfaits dans le monde.Clavier restauré en Europe</v>
      </c>
      <c r="AJ38" s="43" t="str">
        <f aca="false">IF(ISBLANK(Values!E37),"","👉 "&amp;Values!H37&amp; " "&amp;Values!$B$24 &amp;" "&amp;Values!$B$3)</f>
        <v>👉 polonais Compatible avec Lenovo T480s, T490, E490, L480, L490, L380, L390, L380 Yoga, L390 Yoga, E490, E480</v>
      </c>
      <c r="AK38" s="1" t="str">
        <f aca="false">IF(ISBLANK(Values!E37),"",Values!$B$25)</f>
        <v>COMMUNICATION ET SUPPORT TECHNIQUE: rapide et fluide 24h</v>
      </c>
      <c r="AL38" s="1" t="str">
        <f aca="false">IF(ISBLANK(Values!E37),"",Values!$B$26)</f>
        <v>GARANTIE DE 6 MOIS INCLUS: détendez-vous, est couvert</v>
      </c>
      <c r="AM38" s="1" t="str">
        <f aca="false">IF(ISBLANK(Values!E37),"",Values!$B$27)</f>
        <v>♻️ Be green! ♻️ Avec ce clavier, économisez jusqu'à 80% de CO2!</v>
      </c>
      <c r="AN38" s="1"/>
      <c r="AO38" s="1"/>
      <c r="AP38" s="1"/>
      <c r="AQ38" s="1"/>
      <c r="AR38" s="1"/>
      <c r="AS38" s="1"/>
      <c r="AT38" s="1" t="str">
        <f aca="false">IF(ISBLANK(Values!E37),"",IF(Values!J37,"Backlit", "Non-Backlit"))</f>
        <v>Non-Backlit</v>
      </c>
      <c r="AU38" s="1"/>
      <c r="AV38" s="28" t="str">
        <f aca="false">IF(ISBLANK(Values!E37),"",Values!H37)</f>
        <v>polonais</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200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200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s="31"/>
      <c r="DZ38" s="31"/>
      <c r="EA38" s="31"/>
      <c r="EB38" s="31"/>
      <c r="EC38" s="31"/>
      <c r="ED38" s="1"/>
      <c r="EE38" s="1"/>
      <c r="EF38" s="1"/>
      <c r="EG38" s="1"/>
      <c r="EH38" s="1"/>
      <c r="EI38" s="1"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28.35" hidden="false" customHeight="false" outlineLevel="0" collapsed="false">
      <c r="A39" s="27" t="str">
        <f aca="false">IF(ISBLANK(Values!E38),"",IF(Values!$B$37="EU","computercomponent","computer"))</f>
        <v>computercomponent</v>
      </c>
      <c r="B39" s="37" t="str">
        <f aca="false">IF(ISBLANK(Values!E38),"",Values!F38)</f>
        <v>Lenovo T480s Regular black - PT</v>
      </c>
      <c r="C39" s="32" t="str">
        <f aca="false">IF(ISBLANK(Values!E38),"","TellusRem")</f>
        <v>TellusRem</v>
      </c>
      <c r="D39" s="38" t="n">
        <f aca="false">IF(ISBLANK(Values!E38),"",Values!E38)</f>
        <v>5714401481157</v>
      </c>
      <c r="E39" s="31" t="str">
        <f aca="false">IF(ISBLANK(Values!E38),"","EAN")</f>
        <v>EAN</v>
      </c>
      <c r="F39" s="28" t="str">
        <f aca="false">IF(ISBLANK(Values!E38),"",IF(Values!J38,Values!H38 &amp;" "&amp;  Values!$B$1 &amp; " " &amp;Values!$B$3,Values!G38 &amp;" "&amp;  Values!$B$2 &amp; " " &amp;Values!$B$3))</f>
        <v>Portuguese Clavier non rétroéclairé d'origine compatible Lenovo ThinkPad T480s, T490, E490, L480, L490, L380, L390, L380 Yoga, L390 Yoga, E490, E480</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T480s Regular black - PT</v>
      </c>
      <c r="K39" s="28" t="n">
        <f aca="false">IF(ISBLANK(Values!E38),"",IF(Values!J38, Values!$B$4, Values!$B$5))</f>
        <v>44.99</v>
      </c>
      <c r="L39" s="40" t="n">
        <f aca="false">IF(ISBLANK(Values!E38),"",Values!$B$18)</f>
        <v>0</v>
      </c>
      <c r="M39" s="28" t="str">
        <f aca="false">IF(ISBLANK(Values!E38),"",Values!$M38)</f>
        <v>https://download.lenovo.com/Images/Parts/01YP501/01YP501_A.jpg</v>
      </c>
      <c r="N39" s="41" t="str">
        <f aca="false">IF(ISBLANK(Values!$F38),"",Values!N38)</f>
        <v>https://download.lenovo.com/Images/Parts/01YP501/01YP501_B.jpg</v>
      </c>
      <c r="O39" s="41" t="str">
        <f aca="false">IF(ISBLANK(Values!$F38),"",Values!O38)</f>
        <v>https://download.lenovo.com/Images/Parts/01YP501/01YP501_details.jpg</v>
      </c>
      <c r="P39" s="41" t="str">
        <f aca="false">IF(ISBLANK(Values!$F38),"",Values!P38)</f>
        <v/>
      </c>
      <c r="Q39" s="41" t="str">
        <f aca="false">IF(ISBLANK(Values!$F38),"",Values!Q38)</f>
        <v/>
      </c>
      <c r="R39" s="41" t="str">
        <f aca="false">IF(ISBLANK(Values!$F38),"",Values!R38)</f>
        <v/>
      </c>
      <c r="S39" s="41" t="str">
        <f aca="false">IF(ISBLANK(Values!$F38),"",Values!S38)</f>
        <v/>
      </c>
      <c r="T39" s="41" t="str">
        <f aca="false">IF(ISBLANK(Values!$F38),"",Values!T38)</f>
        <v/>
      </c>
      <c r="U39" s="41" t="str">
        <f aca="false">IF(ISBLANK(Values!$F38),"",Values!U38)</f>
        <v/>
      </c>
      <c r="V39" s="1"/>
      <c r="W39" s="32" t="str">
        <f aca="false">IF(ISBLANK(Values!E38),"","Child")</f>
        <v>Child</v>
      </c>
      <c r="X39" s="32" t="str">
        <f aca="false">IF(ISBLANK(Values!E38),"",Values!$B$13)</f>
        <v>Lenovo T490 Parent</v>
      </c>
      <c r="Y39" s="39" t="str">
        <f aca="false">IF(ISBLANK(Values!E38),"","Size-Color")</f>
        <v>Size-Color</v>
      </c>
      <c r="Z39" s="32" t="str">
        <f aca="false">IF(ISBLANK(Values!E38),"","variation")</f>
        <v>variation</v>
      </c>
      <c r="AA39" s="36" t="str">
        <f aca="false">IF(ISBLANK(Values!E38),"",Values!$B$20)</f>
        <v>Update</v>
      </c>
      <c r="AB39" s="36" t="str">
        <f aca="false">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2" t="str">
        <f aca="false">IF(ISBLANK(Values!E38),"",IF(Values!I38,Values!$B$23,Values!$B$33))</f>
        <v>👉DES CLIENTS SATISFAITS DANS LE MONDE: Plus de 10.000 clients satisfaits dans le monde.Clavier restauré en Europe</v>
      </c>
      <c r="AJ39" s="43" t="str">
        <f aca="false">IF(ISBLANK(Values!E38),"","👉 "&amp;Values!H38&amp; " "&amp;Values!$B$24 &amp;" "&amp;Values!$B$3)</f>
        <v>👉 Portugais Compatible avec Lenovo T480s, T490, E490, L480, L490, L380, L390, L380 Yoga, L390 Yoga, E490, E480</v>
      </c>
      <c r="AK39" s="1" t="str">
        <f aca="false">IF(ISBLANK(Values!E38),"",Values!$B$25)</f>
        <v>COMMUNICATION ET SUPPORT TECHNIQUE: rapide et fluide 24h</v>
      </c>
      <c r="AL39" s="1" t="str">
        <f aca="false">IF(ISBLANK(Values!E38),"",Values!$B$26)</f>
        <v>GARANTIE DE 6 MOIS INCLUS: détendez-vous, est couvert</v>
      </c>
      <c r="AM39" s="1" t="str">
        <f aca="false">IF(ISBLANK(Values!E38),"",Values!$B$27)</f>
        <v>♻️ Be green! ♻️ Avec ce clavier, économisez jusqu'à 80% de CO2!</v>
      </c>
      <c r="AN39" s="1"/>
      <c r="AO39" s="1"/>
      <c r="AP39" s="1"/>
      <c r="AQ39" s="1"/>
      <c r="AR39" s="1"/>
      <c r="AS39" s="1"/>
      <c r="AT39" s="1" t="str">
        <f aca="false">IF(ISBLANK(Values!E38),"",IF(Values!J38,"Backlit", "Non-Backlit"))</f>
        <v>Non-Backlit</v>
      </c>
      <c r="AU39" s="1"/>
      <c r="AV39" s="28" t="str">
        <f aca="false">IF(ISBLANK(Values!E38),"",Values!H38)</f>
        <v>Portugais</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200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200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s="31"/>
      <c r="DZ39" s="31"/>
      <c r="EA39" s="31"/>
      <c r="EB39" s="31"/>
      <c r="EC39" s="31"/>
      <c r="ED39" s="1"/>
      <c r="EE39" s="1"/>
      <c r="EF39" s="1"/>
      <c r="EG39" s="1"/>
      <c r="EH39" s="1"/>
      <c r="EI39" s="1"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28.35" hidden="false" customHeight="false" outlineLevel="0" collapsed="false">
      <c r="A40" s="27" t="str">
        <f aca="false">IF(ISBLANK(Values!E39),"",IF(Values!$B$37="EU","computercomponent","computer"))</f>
        <v>computercomponent</v>
      </c>
      <c r="B40" s="37" t="str">
        <f aca="false">IF(ISBLANK(Values!E39),"",Values!F39)</f>
        <v>Lenovo T480s Regular black - SE/FI</v>
      </c>
      <c r="C40" s="32" t="str">
        <f aca="false">IF(ISBLANK(Values!E39),"","TellusRem")</f>
        <v>TellusRem</v>
      </c>
      <c r="D40" s="38" t="n">
        <f aca="false">IF(ISBLANK(Values!E39),"",Values!E39)</f>
        <v>5714401481164</v>
      </c>
      <c r="E40" s="31" t="str">
        <f aca="false">IF(ISBLANK(Values!E39),"","EAN")</f>
        <v>EAN</v>
      </c>
      <c r="F40" s="28" t="str">
        <f aca="false">IF(ISBLANK(Values!E39),"",IF(Values!J39,Values!H39 &amp;" "&amp;  Values!$B$1 &amp; " " &amp;Values!$B$3,Values!G39 &amp;" "&amp;  Values!$B$2 &amp; " " &amp;Values!$B$3))</f>
        <v>Swedish – Finnish Clavier non rétroéclairé d'origine compatible Lenovo ThinkPad T480s, T490, E490, L480, L490, L380, L390, L380 Yoga, L390 Yoga, E490, E480</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T480s Regular black - SE/FI</v>
      </c>
      <c r="K40" s="28" t="n">
        <f aca="false">IF(ISBLANK(Values!E39),"",IF(Values!J39, Values!$B$4, Values!$B$5))</f>
        <v>44.99</v>
      </c>
      <c r="L40" s="40" t="n">
        <f aca="false">IF(ISBLANK(Values!E39),"",Values!$B$18)</f>
        <v>0</v>
      </c>
      <c r="M40" s="28" t="str">
        <f aca="false">IF(ISBLANK(Values!E39),"",Values!$M39)</f>
        <v>https://download.lenovo.com/Images/Parts/01YP509/01YP509_A.jpg</v>
      </c>
      <c r="N40" s="41" t="str">
        <f aca="false">IF(ISBLANK(Values!$F39),"",Values!N39)</f>
        <v>https://download.lenovo.com/Images/Parts/01YP509/01YP509_B.jpg</v>
      </c>
      <c r="O40" s="41" t="str">
        <f aca="false">IF(ISBLANK(Values!$F39),"",Values!O39)</f>
        <v>https://download.lenovo.com/Images/Parts/01YP509/01YP509_details.jpg</v>
      </c>
      <c r="P40" s="41" t="str">
        <f aca="false">IF(ISBLANK(Values!$F39),"",Values!P39)</f>
        <v/>
      </c>
      <c r="Q40" s="41" t="str">
        <f aca="false">IF(ISBLANK(Values!$F39),"",Values!Q39)</f>
        <v/>
      </c>
      <c r="R40" s="41" t="str">
        <f aca="false">IF(ISBLANK(Values!$F39),"",Values!R39)</f>
        <v/>
      </c>
      <c r="S40" s="41" t="str">
        <f aca="false">IF(ISBLANK(Values!$F39),"",Values!S39)</f>
        <v/>
      </c>
      <c r="T40" s="41" t="str">
        <f aca="false">IF(ISBLANK(Values!$F39),"",Values!T39)</f>
        <v/>
      </c>
      <c r="U40" s="41" t="str">
        <f aca="false">IF(ISBLANK(Values!$F39),"",Values!U39)</f>
        <v/>
      </c>
      <c r="V40" s="1"/>
      <c r="W40" s="32" t="str">
        <f aca="false">IF(ISBLANK(Values!E39),"","Child")</f>
        <v>Child</v>
      </c>
      <c r="X40" s="32" t="str">
        <f aca="false">IF(ISBLANK(Values!E39),"",Values!$B$13)</f>
        <v>Lenovo T490 Parent</v>
      </c>
      <c r="Y40" s="39" t="str">
        <f aca="false">IF(ISBLANK(Values!E39),"","Size-Color")</f>
        <v>Size-Color</v>
      </c>
      <c r="Z40" s="32" t="str">
        <f aca="false">IF(ISBLANK(Values!E39),"","variation")</f>
        <v>variation</v>
      </c>
      <c r="AA40" s="36" t="str">
        <f aca="false">IF(ISBLANK(Values!E39),"",Values!$B$20)</f>
        <v>Update</v>
      </c>
      <c r="AB40" s="36" t="str">
        <f aca="false">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2" t="str">
        <f aca="false">IF(ISBLANK(Values!E39),"",IF(Values!I39,Values!$B$23,Values!$B$33))</f>
        <v>👉DES CLIENTS SATISFAITS DANS LE MONDE: Plus de 10.000 clients satisfaits dans le monde.Clavier restauré en Europe</v>
      </c>
      <c r="AJ40" s="43" t="str">
        <f aca="false">IF(ISBLANK(Values!E39),"","👉 "&amp;Values!H39&amp; " "&amp;Values!$B$24 &amp;" "&amp;Values!$B$3)</f>
        <v>👉 Suédois – Finlandais Compatible avec Lenovo T480s, T490, E490, L480, L490, L380, L390, L380 Yoga, L390 Yoga, E490, E480</v>
      </c>
      <c r="AK40" s="1" t="str">
        <f aca="false">IF(ISBLANK(Values!E39),"",Values!$B$25)</f>
        <v>COMMUNICATION ET SUPPORT TECHNIQUE: rapide et fluide 24h</v>
      </c>
      <c r="AL40" s="1" t="str">
        <f aca="false">IF(ISBLANK(Values!E39),"",Values!$B$26)</f>
        <v>GARANTIE DE 6 MOIS INCLUS: détendez-vous, est couvert</v>
      </c>
      <c r="AM40" s="1" t="str">
        <f aca="false">IF(ISBLANK(Values!E39),"",Values!$B$27)</f>
        <v>♻️ Be green! ♻️ Avec ce clavier, économisez jusqu'à 80% de CO2!</v>
      </c>
      <c r="AN40" s="1"/>
      <c r="AO40" s="1"/>
      <c r="AP40" s="1"/>
      <c r="AQ40" s="1"/>
      <c r="AR40" s="1"/>
      <c r="AS40" s="1"/>
      <c r="AT40" s="1" t="str">
        <f aca="false">IF(ISBLANK(Values!E39),"",IF(Values!J39,"Backlit", "Non-Backlit"))</f>
        <v>Non-Backlit</v>
      </c>
      <c r="AU40" s="1"/>
      <c r="AV40" s="28" t="str">
        <f aca="false">IF(ISBLANK(Values!E39),"",Values!H39)</f>
        <v>Suédois – Finlandais</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200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200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s="31"/>
      <c r="DZ40" s="31"/>
      <c r="EA40" s="31"/>
      <c r="EB40" s="31"/>
      <c r="EC40" s="31"/>
      <c r="ED40" s="1"/>
      <c r="EE40" s="1"/>
      <c r="EF40" s="1"/>
      <c r="EG40" s="1"/>
      <c r="EH40" s="1"/>
      <c r="EI40" s="1"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28.35" hidden="false" customHeight="false" outlineLevel="0" collapsed="false">
      <c r="A41" s="27" t="str">
        <f aca="false">IF(ISBLANK(Values!E40),"",IF(Values!$B$37="EU","computercomponent","computer"))</f>
        <v>computercomponent</v>
      </c>
      <c r="B41" s="37" t="str">
        <f aca="false">IF(ISBLANK(Values!E40),"",Values!F40)</f>
        <v>Lenovo T480s Regular black - CH</v>
      </c>
      <c r="C41" s="32" t="str">
        <f aca="false">IF(ISBLANK(Values!E40),"","TellusRem")</f>
        <v>TellusRem</v>
      </c>
      <c r="D41" s="38" t="n">
        <f aca="false">IF(ISBLANK(Values!E40),"",Values!E40)</f>
        <v>5714401481171</v>
      </c>
      <c r="E41" s="31" t="str">
        <f aca="false">IF(ISBLANK(Values!E40),"","EAN")</f>
        <v>EAN</v>
      </c>
      <c r="F41" s="28" t="str">
        <f aca="false">IF(ISBLANK(Values!E40),"",IF(Values!J40,Values!H40 &amp;" "&amp;  Values!$B$1 &amp; " " &amp;Values!$B$3,Values!G40 &amp;" "&amp;  Values!$B$2 &amp; " " &amp;Values!$B$3))</f>
        <v>Swiss Clavier non rétroéclairé d'origine compatible Lenovo ThinkPad T480s, T490, E490, L480, L490, L380, L390, L380 Yoga, L390 Yoga, E490, E480</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T480s Regular black - CH</v>
      </c>
      <c r="K41" s="28" t="n">
        <f aca="false">IF(ISBLANK(Values!E40),"",IF(Values!J40, Values!$B$4, Values!$B$5))</f>
        <v>44.99</v>
      </c>
      <c r="L41" s="40" t="n">
        <f aca="false">IF(ISBLANK(Values!E40),"",Values!$B$18)</f>
        <v>0</v>
      </c>
      <c r="M41" s="28" t="str">
        <f aca="false">IF(ISBLANK(Values!E40),"",Values!$M40)</f>
        <v>https://download.lenovo.com/Images/Parts/01YP346/01YP346_A.jpg</v>
      </c>
      <c r="N41" s="41" t="str">
        <f aca="false">IF(ISBLANK(Values!$F40),"",Values!N40)</f>
        <v>https://download.lenovo.com/Images/Parts/01YP346/01YP346_B.jpg</v>
      </c>
      <c r="O41" s="41" t="str">
        <f aca="false">IF(ISBLANK(Values!$F40),"",Values!O40)</f>
        <v>https://download.lenovo.com/Images/Parts/01YP346/01YP346_details.jpg</v>
      </c>
      <c r="P41" s="41" t="str">
        <f aca="false">IF(ISBLANK(Values!$F40),"",Values!P40)</f>
        <v/>
      </c>
      <c r="Q41" s="41" t="str">
        <f aca="false">IF(ISBLANK(Values!$F40),"",Values!Q40)</f>
        <v/>
      </c>
      <c r="R41" s="41" t="str">
        <f aca="false">IF(ISBLANK(Values!$F40),"",Values!R40)</f>
        <v/>
      </c>
      <c r="S41" s="41" t="str">
        <f aca="false">IF(ISBLANK(Values!$F40),"",Values!S40)</f>
        <v/>
      </c>
      <c r="T41" s="41" t="str">
        <f aca="false">IF(ISBLANK(Values!$F40),"",Values!T40)</f>
        <v/>
      </c>
      <c r="U41" s="41" t="str">
        <f aca="false">IF(ISBLANK(Values!$F40),"",Values!U40)</f>
        <v/>
      </c>
      <c r="V41" s="1"/>
      <c r="W41" s="32" t="str">
        <f aca="false">IF(ISBLANK(Values!E40),"","Child")</f>
        <v>Child</v>
      </c>
      <c r="X41" s="32" t="str">
        <f aca="false">IF(ISBLANK(Values!E40),"",Values!$B$13)</f>
        <v>Lenovo T490 Parent</v>
      </c>
      <c r="Y41" s="39" t="str">
        <f aca="false">IF(ISBLANK(Values!E40),"","Size-Color")</f>
        <v>Size-Color</v>
      </c>
      <c r="Z41" s="32" t="str">
        <f aca="false">IF(ISBLANK(Values!E40),"","variation")</f>
        <v>variation</v>
      </c>
      <c r="AA41" s="36" t="str">
        <f aca="false">IF(ISBLANK(Values!E40),"",Values!$B$20)</f>
        <v>Update</v>
      </c>
      <c r="AB41" s="36" t="str">
        <f aca="false">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2" t="str">
        <f aca="false">IF(ISBLANK(Values!E40),"",IF(Values!I40,Values!$B$23,Values!$B$33))</f>
        <v>👉DES CLIENTS SATISFAITS DANS LE MONDE: Plus de 10.000 clients satisfaits dans le monde.Clavier restauré en Europe</v>
      </c>
      <c r="AJ41" s="43" t="str">
        <f aca="false">IF(ISBLANK(Values!E40),"","👉 "&amp;Values!H40&amp; " "&amp;Values!$B$24 &amp;" "&amp;Values!$B$3)</f>
        <v>👉 Suisse Compatible avec Lenovo T480s, T490, E490, L480, L490, L380, L390, L380 Yoga, L390 Yoga, E490, E480</v>
      </c>
      <c r="AK41" s="1" t="str">
        <f aca="false">IF(ISBLANK(Values!E40),"",Values!$B$25)</f>
        <v>COMMUNICATION ET SUPPORT TECHNIQUE: rapide et fluide 24h</v>
      </c>
      <c r="AL41" s="1" t="str">
        <f aca="false">IF(ISBLANK(Values!E40),"",Values!$B$26)</f>
        <v>GARANTIE DE 6 MOIS INCLUS: détendez-vous, est couvert</v>
      </c>
      <c r="AM41" s="1" t="str">
        <f aca="false">IF(ISBLANK(Values!E40),"",Values!$B$27)</f>
        <v>♻️ Be green! ♻️ Avec ce clavier, économisez jusqu'à 80% de CO2!</v>
      </c>
      <c r="AN41" s="1"/>
      <c r="AO41" s="1"/>
      <c r="AP41" s="1"/>
      <c r="AQ41" s="1"/>
      <c r="AR41" s="1"/>
      <c r="AS41" s="1"/>
      <c r="AT41" s="1" t="str">
        <f aca="false">IF(ISBLANK(Values!E40),"",IF(Values!J40,"Backlit", "Non-Backlit"))</f>
        <v>Non-Backlit</v>
      </c>
      <c r="AU41" s="1"/>
      <c r="AV41" s="28" t="str">
        <f aca="false">IF(ISBLANK(Values!E40),"",Values!H40)</f>
        <v>Suisse</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200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200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s="31"/>
      <c r="DZ41" s="31"/>
      <c r="EA41" s="31"/>
      <c r="EB41" s="31"/>
      <c r="EC41" s="31"/>
      <c r="ED41" s="1"/>
      <c r="EE41" s="1"/>
      <c r="EF41" s="1"/>
      <c r="EG41" s="1"/>
      <c r="EH41" s="1"/>
      <c r="EI41" s="1"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T480s Regular black - US INT</v>
      </c>
      <c r="C42" s="32" t="str">
        <f aca="false">IF(ISBLANK(Values!E41),"","TellusRem")</f>
        <v>TellusRem</v>
      </c>
      <c r="D42" s="38" t="n">
        <f aca="false">IF(ISBLANK(Values!E41),"",Values!E41)</f>
        <v>5714401481188</v>
      </c>
      <c r="E42" s="31" t="str">
        <f aca="false">IF(ISBLANK(Values!E41),"","EAN")</f>
        <v>EAN</v>
      </c>
      <c r="F42" s="28" t="str">
        <f aca="false">IF(ISBLANK(Values!E41),"",IF(Values!J41,Values!H41 &amp;" "&amp;  Values!$B$1 &amp; " " &amp;Values!$B$3,Values!G41 &amp;" "&amp;  Values!$B$2 &amp; " " &amp;Values!$B$3))</f>
        <v>US International Clavier non rétroéclairé d'origine compatible Lenovo ThinkPad T480s, T490, E490, L480, L490, L380, L390, L380 Yoga, L390 Yoga, E490, E480</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T480s Regular black - US INT</v>
      </c>
      <c r="K42" s="28" t="n">
        <f aca="false">IF(ISBLANK(Values!E41),"",IF(Values!J41, Values!$B$4, Values!$B$5))</f>
        <v>44.99</v>
      </c>
      <c r="L42" s="40" t="n">
        <f aca="false">IF(ISBLANK(Values!E41),"",Values!$B$18)</f>
        <v>0</v>
      </c>
      <c r="M42" s="28" t="str">
        <f aca="false">IF(ISBLANK(Values!E41),"",Values!$M41)</f>
        <v>https://download.lenovo.com/Images/Parts/01YP509/01YP509_A.jpg</v>
      </c>
      <c r="N42" s="41" t="str">
        <f aca="false">IF(ISBLANK(Values!$F41),"",Values!N41)</f>
        <v>https://download.lenovo.com/Images/Parts/01YP509/01YP509_B.jpg</v>
      </c>
      <c r="O42" s="41" t="str">
        <f aca="false">IF(ISBLANK(Values!$F41),"",Values!O41)</f>
        <v>https://download.lenovo.com/Images/Parts/01YP509/01YP509_details.jpg</v>
      </c>
      <c r="P42" s="41" t="str">
        <f aca="false">IF(ISBLANK(Values!$F41),"",Values!P41)</f>
        <v/>
      </c>
      <c r="Q42" s="41" t="str">
        <f aca="false">IF(ISBLANK(Values!$F41),"",Values!Q41)</f>
        <v/>
      </c>
      <c r="R42" s="41" t="str">
        <f aca="false">IF(ISBLANK(Values!$F41),"",Values!R41)</f>
        <v/>
      </c>
      <c r="S42" s="41" t="str">
        <f aca="false">IF(ISBLANK(Values!$F41),"",Values!S41)</f>
        <v/>
      </c>
      <c r="T42" s="41" t="str">
        <f aca="false">IF(ISBLANK(Values!$F41),"",Values!T41)</f>
        <v/>
      </c>
      <c r="U42" s="41" t="str">
        <f aca="false">IF(ISBLANK(Values!$F41),"",Values!U41)</f>
        <v/>
      </c>
      <c r="W42" s="32" t="str">
        <f aca="false">IF(ISBLANK(Values!E41),"","Child")</f>
        <v>Child</v>
      </c>
      <c r="X42" s="32" t="str">
        <f aca="false">IF(ISBLANK(Values!E41),"",Values!$B$13)</f>
        <v>Lenovo T490 Parent</v>
      </c>
      <c r="Y42" s="39" t="str">
        <f aca="false">IF(ISBLANK(Values!E41),"","Size-Color")</f>
        <v>Size-Color</v>
      </c>
      <c r="Z42" s="32" t="str">
        <f aca="false">IF(ISBLANK(Values!E41),"","variation")</f>
        <v>variation</v>
      </c>
      <c r="AA42" s="36" t="str">
        <f aca="false">IF(ISBLANK(Values!E41),"",Values!$B$20)</f>
        <v>Update</v>
      </c>
      <c r="AB42" s="36" t="str">
        <f aca="false">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2" t="str">
        <f aca="false">IF(ISBLANK(Values!E41),"",IF(Values!I41,Values!$B$23,Values!$B$33))</f>
        <v>👉DES CLIENTS SATISFAITS DANS LE MONDE. Plus de 10.000 clients satisfaits dans le mondeTout neuf de la boîte ouverte, clavier rétroéclairé Lenovo de remplacement.</v>
      </c>
      <c r="AJ42" s="43" t="str">
        <f aca="false">IF(ISBLANK(Values!E41),"","👉 "&amp;Values!H41&amp; " "&amp;Values!$B$24 &amp;" "&amp;Values!$B$3)</f>
        <v>👉 US international Compatible avec Lenovo T480s, T490, E490, L480, L490, L380, L390, L380 Yoga, L390 Yoga, E490, E480</v>
      </c>
      <c r="AK42" s="1" t="str">
        <f aca="false">IF(ISBLANK(Values!E41),"",Values!$B$25)</f>
        <v>COMMUNICATION ET SUPPORT TECHNIQUE: rapide et fluide 24h</v>
      </c>
      <c r="AL42" s="1" t="str">
        <f aca="false">IF(ISBLANK(Values!E41),"",Values!$B$26)</f>
        <v>GARANTIE DE 6 MOIS INCLUS: détendez-vous, est couvert</v>
      </c>
      <c r="AM42" s="1" t="str">
        <f aca="false">IF(ISBLANK(Values!E41),"",Values!$B$27)</f>
        <v>♻️ Be green! ♻️ Avec ce clavier, économisez jusqu'à 80% de CO2!</v>
      </c>
      <c r="AT42" s="1" t="str">
        <f aca="false">IF(ISBLANK(Values!E41),"",IF(Values!J41,"Backlit", "Non-Backlit"))</f>
        <v>Non-Backlit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200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200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Danemark</v>
      </c>
      <c r="CZ42" s="1" t="str">
        <f aca="false">IF(ISBLANK(Values!E41),"","No")</f>
        <v>No</v>
      </c>
      <c r="DA42" s="1" t="str">
        <f aca="false">IF(ISBLANK(Values!E41),"","No")</f>
        <v>No</v>
      </c>
      <c r="DO42" s="27" t="str">
        <f aca="false">IF(ISBLANK(Values!E41),"","Parts")</f>
        <v>Parts</v>
      </c>
      <c r="DP42" s="27"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s="31"/>
      <c r="DZ42" s="31"/>
      <c r="EA42" s="31"/>
      <c r="EB42" s="31"/>
      <c r="EC42" s="31"/>
      <c r="EI42" s="1"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T480s Regular black - RUS</v>
      </c>
      <c r="C43" s="32" t="str">
        <f aca="false">IF(ISBLANK(Values!E42),"","TellusRem")</f>
        <v>TellusRem</v>
      </c>
      <c r="D43" s="38" t="n">
        <f aca="false">IF(ISBLANK(Values!E42),"",Values!E42)</f>
        <v>5714401481195</v>
      </c>
      <c r="E43" s="31" t="str">
        <f aca="false">IF(ISBLANK(Values!E42),"","EAN")</f>
        <v>EAN</v>
      </c>
      <c r="F43" s="28" t="str">
        <f aca="false">IF(ISBLANK(Values!E42),"",IF(Values!J42,Values!H42 &amp;" "&amp;  Values!$B$1 &amp; " " &amp;Values!$B$3,Values!G42 &amp;" "&amp;  Values!$B$2 &amp; " " &amp;Values!$B$3))</f>
        <v>Russian Clavier non rétroéclairé d'origine compatible Lenovo ThinkPad T480s, T490, E490, L480, L490, L380, L390, L380 Yoga, L390 Yoga, E490, E480</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T480s Regular black - RUS</v>
      </c>
      <c r="K43" s="28" t="n">
        <f aca="false">IF(ISBLANK(Values!E42),"",IF(Values!J42, Values!$B$4, Values!$B$5))</f>
        <v>44.99</v>
      </c>
      <c r="L43" s="40" t="n">
        <f aca="false">IF(ISBLANK(Values!E42),"",Values!$B$18)</f>
        <v>0</v>
      </c>
      <c r="M43" s="28" t="str">
        <f aca="false">IF(ISBLANK(Values!E42),"",Values!$M42)</f>
        <v>https://download.lenovo.com/Images/Parts/01YP262/01YP262_A.jpg</v>
      </c>
      <c r="N43" s="41" t="str">
        <f aca="false">IF(ISBLANK(Values!$F42),"",Values!N42)</f>
        <v>https://download.lenovo.com/Images/Parts/01YP262/01YP262_B.jpg</v>
      </c>
      <c r="O43" s="41" t="str">
        <f aca="false">IF(ISBLANK(Values!$F42),"",Values!O42)</f>
        <v>https://download.lenovo.com/Images/Parts/01YP262/01YP262_details.jpg</v>
      </c>
      <c r="P43" s="41" t="str">
        <f aca="false">IF(ISBLANK(Values!$F42),"",Values!P42)</f>
        <v/>
      </c>
      <c r="Q43" s="41" t="str">
        <f aca="false">IF(ISBLANK(Values!$F42),"",Values!Q42)</f>
        <v/>
      </c>
      <c r="R43" s="41" t="str">
        <f aca="false">IF(ISBLANK(Values!$F42),"",Values!R42)</f>
        <v/>
      </c>
      <c r="S43" s="41" t="str">
        <f aca="false">IF(ISBLANK(Values!$F42),"",Values!S42)</f>
        <v/>
      </c>
      <c r="T43" s="41" t="str">
        <f aca="false">IF(ISBLANK(Values!$F42),"",Values!T42)</f>
        <v/>
      </c>
      <c r="U43" s="41" t="str">
        <f aca="false">IF(ISBLANK(Values!$F42),"",Values!U42)</f>
        <v/>
      </c>
      <c r="W43" s="32" t="str">
        <f aca="false">IF(ISBLANK(Values!E42),"","Child")</f>
        <v>Child</v>
      </c>
      <c r="X43" s="32" t="str">
        <f aca="false">IF(ISBLANK(Values!E42),"",Values!$B$13)</f>
        <v>Lenovo T490 Parent</v>
      </c>
      <c r="Y43" s="39" t="str">
        <f aca="false">IF(ISBLANK(Values!E42),"","Size-Color")</f>
        <v>Size-Color</v>
      </c>
      <c r="Z43" s="32" t="str">
        <f aca="false">IF(ISBLANK(Values!E42),"","variation")</f>
        <v>variation</v>
      </c>
      <c r="AA43" s="36" t="str">
        <f aca="false">IF(ISBLANK(Values!E42),"",Values!$B$20)</f>
        <v>Update</v>
      </c>
      <c r="AB43" s="36" t="str">
        <f aca="false">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2" t="str">
        <f aca="false">IF(ISBLANK(Values!E42),"",IF(Values!I42,Values!$B$23,Values!$B$33))</f>
        <v>👉DES CLIENTS SATISFAITS DANS LE MONDE: Plus de 10.000 clients satisfaits dans le monde.Clavier restauré en Europe</v>
      </c>
      <c r="AJ43" s="43" t="str">
        <f aca="false">IF(ISBLANK(Values!E42),"","👉 "&amp;Values!H42&amp; " "&amp;Values!$B$24 &amp;" "&amp;Values!$B$3)</f>
        <v>👉 russe Compatible avec Lenovo T480s, T490, E490, L480, L490, L380, L390, L380 Yoga, L390 Yoga, E490, E480</v>
      </c>
      <c r="AK43" s="1" t="str">
        <f aca="false">IF(ISBLANK(Values!E42),"",Values!$B$25)</f>
        <v>COMMUNICATION ET SUPPORT TECHNIQUE: rapide et fluide 24h</v>
      </c>
      <c r="AL43" s="1" t="str">
        <f aca="false">IF(ISBLANK(Values!E42),"",Values!$B$26)</f>
        <v>GARANTIE DE 6 MOIS INCLUS: détendez-vous, est couvert</v>
      </c>
      <c r="AM43" s="1" t="str">
        <f aca="false">IF(ISBLANK(Values!E42),"",Values!$B$27)</f>
        <v>♻️ Be green! ♻️ Avec ce clavier, économisez jusqu'à 80% de CO2!</v>
      </c>
      <c r="AT43" s="1" t="str">
        <f aca="false">IF(ISBLANK(Values!E42),"",IF(Values!J42,"Backlit", "Non-Backlit"))</f>
        <v>Non-Backlit</v>
      </c>
      <c r="AV43" s="28" t="str">
        <f aca="false">IF(ISBLANK(Values!E42),"",Values!H42)</f>
        <v>russe</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200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200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Danemark</v>
      </c>
      <c r="CZ43" s="1" t="str">
        <f aca="false">IF(ISBLANK(Values!E42),"","No")</f>
        <v>No</v>
      </c>
      <c r="DA43" s="1" t="str">
        <f aca="false">IF(ISBLANK(Values!E42),"","No")</f>
        <v>No</v>
      </c>
      <c r="DO43" s="27" t="str">
        <f aca="false">IF(ISBLANK(Values!E42),"","Parts")</f>
        <v>Parts</v>
      </c>
      <c r="DP43" s="27"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s="31"/>
      <c r="DZ43" s="31"/>
      <c r="EA43" s="31"/>
      <c r="EB43" s="31"/>
      <c r="EC43" s="31"/>
      <c r="EI43" s="1"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T480s Regular black - US</v>
      </c>
      <c r="C44" s="32" t="str">
        <f aca="false">IF(ISBLANK(Values!E43),"","TellusRem")</f>
        <v>TellusRem</v>
      </c>
      <c r="D44" s="38" t="n">
        <f aca="false">IF(ISBLANK(Values!E43),"",Values!E43)</f>
        <v>5714401481201</v>
      </c>
      <c r="E44" s="31" t="str">
        <f aca="false">IF(ISBLANK(Values!E43),"","EAN")</f>
        <v>EAN</v>
      </c>
      <c r="F44" s="28" t="str">
        <f aca="false">IF(ISBLANK(Values!E43),"",IF(Values!J43,Values!H43 &amp;" "&amp;  Values!$B$1 &amp; " " &amp;Values!$B$3,Values!G43 &amp;" "&amp;  Values!$B$2 &amp; " " &amp;Values!$B$3))</f>
        <v>US Clavier non rétroéclairé d'origine compatible Lenovo ThinkPad T480s, T490, E490, L480, L490, L380, L390, L380 Yoga, L390 Yoga, E490, E480</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T480s Regular black - US</v>
      </c>
      <c r="K44" s="28" t="n">
        <f aca="false">IF(ISBLANK(Values!E43),"",IF(Values!J43, Values!$B$4, Values!$B$5))</f>
        <v>44.99</v>
      </c>
      <c r="L44" s="40" t="n">
        <f aca="false">IF(ISBLANK(Values!E43),"",Values!$B$18)</f>
        <v>0</v>
      </c>
      <c r="M44" s="28" t="str">
        <f aca="false">IF(ISBLANK(Values!E43),"",Values!$M43)</f>
        <v>https://download.lenovo.com/Images/Parts/01YP480/01YP480_A.jpg</v>
      </c>
      <c r="N44" s="41" t="str">
        <f aca="false">IF(ISBLANK(Values!$F43),"",Values!N43)</f>
        <v>https://download.lenovo.com/Images/Parts/01YP480/01YP480_B.jpg</v>
      </c>
      <c r="O44" s="41" t="str">
        <f aca="false">IF(ISBLANK(Values!$F43),"",Values!O43)</f>
        <v>https://download.lenovo.com/Images/Parts/01YP480/01YP480_details.jpg</v>
      </c>
      <c r="P44" s="41" t="str">
        <f aca="false">IF(ISBLANK(Values!$F43),"",Values!P43)</f>
        <v/>
      </c>
      <c r="Q44" s="41" t="str">
        <f aca="false">IF(ISBLANK(Values!$F43),"",Values!Q43)</f>
        <v/>
      </c>
      <c r="R44" s="41" t="str">
        <f aca="false">IF(ISBLANK(Values!$F43),"",Values!R43)</f>
        <v/>
      </c>
      <c r="S44" s="41" t="str">
        <f aca="false">IF(ISBLANK(Values!$F43),"",Values!S43)</f>
        <v/>
      </c>
      <c r="T44" s="41" t="str">
        <f aca="false">IF(ISBLANK(Values!$F43),"",Values!T43)</f>
        <v/>
      </c>
      <c r="U44" s="41" t="str">
        <f aca="false">IF(ISBLANK(Values!$F43),"",Values!U43)</f>
        <v/>
      </c>
      <c r="W44" s="32" t="str">
        <f aca="false">IF(ISBLANK(Values!E43),"","Child")</f>
        <v>Child</v>
      </c>
      <c r="X44" s="32" t="str">
        <f aca="false">IF(ISBLANK(Values!E43),"",Values!$B$13)</f>
        <v>Lenovo T490 Parent</v>
      </c>
      <c r="Y44" s="39" t="str">
        <f aca="false">IF(ISBLANK(Values!E43),"","Size-Color")</f>
        <v>Size-Color</v>
      </c>
      <c r="Z44" s="32" t="str">
        <f aca="false">IF(ISBLANK(Values!E43),"","variation")</f>
        <v>variation</v>
      </c>
      <c r="AA44" s="36" t="str">
        <f aca="false">IF(ISBLANK(Values!E43),"",Values!$B$20)</f>
        <v>Update</v>
      </c>
      <c r="AB44" s="36" t="str">
        <f aca="false">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2" t="str">
        <f aca="false">IF(ISBLANK(Values!E43),"",IF(Values!I43,Values!$B$23,Values!$B$33))</f>
        <v>👉DES CLIENTS SATISFAITS DANS LE MONDE. Plus de 10.000 clients satisfaits dans le mondeTout neuf de la boîte ouverte, clavier rétroéclairé Lenovo de remplacement.</v>
      </c>
      <c r="AJ44" s="43" t="str">
        <f aca="false">IF(ISBLANK(Values!E43),"","👉 "&amp;Values!H43&amp; " "&amp;Values!$B$24 &amp;" "&amp;Values!$B$3)</f>
        <v>👉 US Compatible avec Lenovo T480s, T490, E490, L480, L490, L380, L390, L380 Yoga, L390 Yoga, E490, E480</v>
      </c>
      <c r="AK44" s="1" t="str">
        <f aca="false">IF(ISBLANK(Values!E43),"",Values!$B$25)</f>
        <v>COMMUNICATION ET SUPPORT TECHNIQUE: rapide et fluide 24h</v>
      </c>
      <c r="AL44" s="1" t="str">
        <f aca="false">IF(ISBLANK(Values!E43),"",Values!$B$26)</f>
        <v>GARANTIE DE 6 MOIS INCLUS: détendez-vous, est couvert</v>
      </c>
      <c r="AM44" s="1" t="str">
        <f aca="false">IF(ISBLANK(Values!E43),"",Values!$B$27)</f>
        <v>♻️ Be green! ♻️ Avec ce clavier, économisez jusqu'à 80% de CO2!</v>
      </c>
      <c r="AT44" s="1" t="str">
        <f aca="false">IF(ISBLANK(Values!E43),"",IF(Values!J43,"Backlit", "Non-Backlit"))</f>
        <v>Non-Backlit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200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200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Danemark</v>
      </c>
      <c r="CZ44" s="1" t="str">
        <f aca="false">IF(ISBLANK(Values!E43),"","No")</f>
        <v>No</v>
      </c>
      <c r="DA44" s="1" t="str">
        <f aca="false">IF(ISBLANK(Values!E43),"","No")</f>
        <v>No</v>
      </c>
      <c r="DO44" s="27" t="str">
        <f aca="false">IF(ISBLANK(Values!E43),"","Parts")</f>
        <v>Parts</v>
      </c>
      <c r="DP44" s="27"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s="31"/>
      <c r="DZ44" s="31"/>
      <c r="EA44" s="31"/>
      <c r="EB44" s="31"/>
      <c r="EC44" s="31"/>
      <c r="EI44" s="1"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28.35" hidden="false" customHeight="false" outlineLevel="0" collapsed="false">
      <c r="A45" s="27" t="str">
        <f aca="false">IF(ISBLANK(Values!E44),"",IF(Values!$B$37="EU","computercomponent","computer"))</f>
        <v>computercomponent</v>
      </c>
      <c r="B45" s="37" t="str">
        <f aca="false">IF(ISBLANK(Values!E44),"",Values!F44)</f>
        <v>Lenovo T480s silver - DE</v>
      </c>
      <c r="C45" s="32" t="str">
        <f aca="false">IF(ISBLANK(Values!E44),"","TellusRem")</f>
        <v>TellusRem</v>
      </c>
      <c r="D45" s="38" t="n">
        <f aca="false">IF(ISBLANK(Values!E44),"",Values!E44)</f>
        <v>5714401482017</v>
      </c>
      <c r="E45" s="31" t="str">
        <f aca="false">IF(ISBLANK(Values!E44),"","EAN")</f>
        <v>EAN</v>
      </c>
      <c r="F45" s="28" t="str">
        <f aca="false">IF(ISBLANK(Values!E44),"",IF(Values!J44,Values!H44 &amp;" "&amp;  Values!$B$1 &amp; " " &amp;Values!$B$3,Values!G44 &amp;" "&amp;  Values!$B$2 &amp; " " &amp;Values!$B$3))</f>
        <v>allemand Clavier rétroéclairé d'origine pour Lenovo ThinkPad Compatible T480s, T490, E490, L480, L490, L380, L390, L380 Yoga, L390 Yoga, E490, E480</v>
      </c>
      <c r="G45" s="32" t="str">
        <f aca="false">IF(ISBLANK(Values!E44),"","TellusRem")</f>
        <v>TellusRem</v>
      </c>
      <c r="H45" s="27" t="str">
        <f aca="false">IF(ISBLANK(Values!E44),"",Values!$B$16)</f>
        <v>laptop-computer-replacement-parts</v>
      </c>
      <c r="I45" s="27" t="str">
        <f aca="false">IF(ISBLANK(Values!E44),"","4730574031")</f>
        <v>4730574031</v>
      </c>
      <c r="J45" s="39" t="str">
        <f aca="false">IF(ISBLANK(Values!E44),"",Values!F44 )</f>
        <v>Lenovo T480s silver - DE</v>
      </c>
      <c r="K45" s="28" t="n">
        <f aca="false">IF(ISBLANK(Values!E44),"",IF(Values!J44, Values!$B$4, Values!$B$5))</f>
        <v>55.99</v>
      </c>
      <c r="L45" s="40" t="n">
        <f aca="false">IF(ISBLANK(Values!E44),"",Values!$B$18)</f>
        <v>0</v>
      </c>
      <c r="M45" s="28" t="str">
        <f aca="false">IF(ISBLANK(Values!E44),"",Values!$M44)</f>
        <v>https://download.lenovo.com/Images/Parts/01YN352/01YN352_A.jpg</v>
      </c>
      <c r="N45" s="41" t="str">
        <f aca="false">IF(ISBLANK(Values!$F44),"",Values!N44)</f>
        <v>https://download.lenovo.com/Images/Parts/01YN352/01YN352_B.jpg</v>
      </c>
      <c r="O45" s="41" t="str">
        <f aca="false">IF(ISBLANK(Values!$F44),"",Values!O44)</f>
        <v>https://download.lenovo.com/Images/Parts/01YN352/01YN352_details.jpg</v>
      </c>
      <c r="P45" s="41" t="str">
        <f aca="false">IF(ISBLANK(Values!$F44),"",Values!P44)</f>
        <v/>
      </c>
      <c r="Q45" s="41" t="str">
        <f aca="false">IF(ISBLANK(Values!$F44),"",Values!Q44)</f>
        <v/>
      </c>
      <c r="R45" s="41" t="str">
        <f aca="false">IF(ISBLANK(Values!$F44),"",Values!R44)</f>
        <v/>
      </c>
      <c r="S45" s="41" t="str">
        <f aca="false">IF(ISBLANK(Values!$F44),"",Values!S44)</f>
        <v/>
      </c>
      <c r="T45" s="41" t="str">
        <f aca="false">IF(ISBLANK(Values!$F44),"",Values!T44)</f>
        <v/>
      </c>
      <c r="U45" s="41" t="str">
        <f aca="false">IF(ISBLANK(Values!$F44),"",Values!U44)</f>
        <v/>
      </c>
      <c r="W45" s="32" t="str">
        <f aca="false">IF(ISBLANK(Values!E44),"","Child")</f>
        <v>Child</v>
      </c>
      <c r="X45" s="32" t="str">
        <f aca="false">IF(ISBLANK(Values!E44),"",Values!$B$13)</f>
        <v>Lenovo T490 Parent</v>
      </c>
      <c r="Y45" s="39" t="str">
        <f aca="false">IF(ISBLANK(Values!E44),"","Size-Color")</f>
        <v>Size-Color</v>
      </c>
      <c r="Z45" s="32" t="str">
        <f aca="false">IF(ISBLANK(Values!E44),"","variation")</f>
        <v>variation</v>
      </c>
      <c r="AA45" s="36" t="str">
        <f aca="false">IF(ISBLANK(Values!E44),"",Values!$B$20)</f>
        <v>Update</v>
      </c>
      <c r="AB45" s="36" t="str">
        <f aca="false">IF(ISBLANK(Values!E44),"",Values!$B$29)</f>
        <v>Clavier distribué par Tellus Remarketing, leader européen des claviers portables. Le clavier a été nettoyé, emballé et testé dans notre ligne de production au Danemark. Pour toute question de compatibilité, contactez-nous via le site Web d'Amazon.</v>
      </c>
      <c r="AI45" s="42" t="str">
        <f aca="false">IF(ISBLANK(Values!E44),"",IF(Values!I44,Values!$B$23,Values!$B$33))</f>
        <v>👉DES CLIENTS SATISFAITS DANS LE MONDE: Plus de 10.000 clients satisfaits dans le monde.Clavier restauré en Europe</v>
      </c>
      <c r="AJ45" s="43" t="str">
        <f aca="false">IF(ISBLANK(Values!E44),"","👉 "&amp;Values!H44&amp; " "&amp;Values!$B$24 &amp;" "&amp;Values!$B$3)</f>
        <v>👉 allemand Compatible avec Lenovo T480s, T490, E490, L480, L490, L380, L390, L380 Yoga, L390 Yoga, E490, E480</v>
      </c>
      <c r="AK45" s="1" t="str">
        <f aca="false">IF(ISBLANK(Values!E44),"",Values!$B$25)</f>
        <v>COMMUNICATION ET SUPPORT TECHNIQUE: rapide et fluide 24h</v>
      </c>
      <c r="AL45" s="1" t="str">
        <f aca="false">IF(ISBLANK(Values!E44),"",Values!$B$26)</f>
        <v>GARANTIE DE 6 MOIS INCLUS: détendez-vous, est couvert</v>
      </c>
      <c r="AM45" s="1" t="str">
        <f aca="false">IF(ISBLANK(Values!E44),"",Values!$B$27)</f>
        <v>♻️ Be green! ♻️ Avec ce clavier, économisez jusqu'à 80% de CO2!</v>
      </c>
      <c r="AT45" s="1" t="str">
        <f aca="false">IF(ISBLANK(Values!E44),"",IF(Values!J44,"Backlit", "Non-Backlit")) &amp; " Silver Frame"</f>
        <v>Backlit Silver Frame</v>
      </c>
      <c r="AV45" s="28" t="str">
        <f aca="false">IF(ISBLANK(Values!E44),"",Values!H44)</f>
        <v>allemand</v>
      </c>
      <c r="BE45" s="27" t="str">
        <f aca="false">IF(ISBLANK(Values!E44),"","Professional Audience")</f>
        <v>Professional Audience</v>
      </c>
      <c r="BF45" s="27" t="str">
        <f aca="false">IF(ISBLANK(Values!E44),"","Consumer Audience")</f>
        <v>Consumer Audience</v>
      </c>
      <c r="BG45" s="27" t="str">
        <f aca="false">IF(ISBLANK(Values!E44),"","Adults")</f>
        <v>Adults</v>
      </c>
      <c r="BH45" s="27" t="str">
        <f aca="false">IF(ISBLANK(Values!E44),"","People")</f>
        <v>People</v>
      </c>
      <c r="CG45" s="1" t="n">
        <f aca="false">IF(ISBLANK(Values!E44),"",Values!$B$11)</f>
        <v>200</v>
      </c>
      <c r="CH45" s="1" t="str">
        <f aca="false">IF(ISBLANK(Values!E44),"","GR")</f>
        <v>GR</v>
      </c>
      <c r="CI45" s="1" t="str">
        <f aca="false">IF(ISBLANK(Values!E44),"",Values!$B$7)</f>
        <v>30</v>
      </c>
      <c r="CJ45" s="1" t="str">
        <f aca="false">IF(ISBLANK(Values!E44),"",Values!$B$8)</f>
        <v>22</v>
      </c>
      <c r="CK45" s="1" t="str">
        <f aca="false">IF(ISBLANK(Values!E44),"",Values!$B$9)</f>
        <v>5</v>
      </c>
      <c r="CL45" s="1" t="str">
        <f aca="false">IF(ISBLANK(Values!E44),"","CM")</f>
        <v>CM</v>
      </c>
      <c r="CP45" s="36" t="str">
        <f aca="false">IF(ISBLANK(Values!E44),"",Values!$B$7)</f>
        <v>30</v>
      </c>
      <c r="CQ45" s="36" t="str">
        <f aca="false">IF(ISBLANK(Values!E44),"",Values!$B$8)</f>
        <v>22</v>
      </c>
      <c r="CR45" s="36" t="str">
        <f aca="false">IF(ISBLANK(Values!E44),"",Values!$B$9)</f>
        <v>5</v>
      </c>
      <c r="CS45" s="1" t="n">
        <f aca="false">IF(ISBLANK(Values!E44),"",Values!$B$11)</f>
        <v>200</v>
      </c>
      <c r="CT45" s="1" t="str">
        <f aca="false">IF(ISBLANK(Values!E44),"","GR")</f>
        <v>GR</v>
      </c>
      <c r="CU45" s="1" t="str">
        <f aca="false">IF(ISBLANK(Values!E44),"","CM")</f>
        <v>CM</v>
      </c>
      <c r="CV45" s="1" t="str">
        <f aca="false">IF(ISBLANK(Values!E44),"",IF(Values!$B$36=options!$F$1,"Denmark", IF(Values!$B$36=options!$F$2, "Danemark",IF(Values!$B$36=options!$F$3, "Dänemark",IF(Values!$B$36=options!$F$4, "Danimarca",IF(Values!$B$36=options!$F$5, "Dinamarca",IF(Values!$B$36=options!$F$6, "Denemarken","" ) ) ) ) )))</f>
        <v>Danemark</v>
      </c>
      <c r="CZ45" s="1" t="str">
        <f aca="false">IF(ISBLANK(Values!E44),"","No")</f>
        <v>No</v>
      </c>
      <c r="DA45" s="1" t="str">
        <f aca="false">IF(ISBLANK(Values!E44),"","No")</f>
        <v>No</v>
      </c>
      <c r="DO45" s="27" t="str">
        <f aca="false">IF(ISBLANK(Values!E44),"","Parts")</f>
        <v>Parts</v>
      </c>
      <c r="DP45" s="27" t="str">
        <f aca="false">IF(ISBLANK(Values!E44),"",Values!$B$31)</f>
        <v>Garantie de 6 mois après la date de livraison. En cas de dysfonctionnement du clavier, une nouvelle unité ou une pièce de rechange pour le clavier du produit sera envoyée. En cas de tri des stocks, un remboursement complet est effectué.</v>
      </c>
      <c r="DS45" s="31"/>
      <c r="DY45" s="31"/>
      <c r="DZ45" s="31"/>
      <c r="EA45" s="31"/>
      <c r="EB45" s="31"/>
      <c r="EC45" s="31"/>
      <c r="EI45" s="1" t="str">
        <f aca="false">IF(ISBLANK(Values!E44),"",Values!$B$31)</f>
        <v>Garantie de 6 mois après la date de livraison. En cas de dysfonctionnement du clavier, une nouvelle unité ou une pièce de rechange pour le clavier du produit sera envoyée. En cas de tri des stocks, un remboursement complet est effectué.</v>
      </c>
      <c r="ES45" s="1" t="str">
        <f aca="false">IF(ISBLANK(Values!E44),"","Amazon Tellus UPS")</f>
        <v>Amazon Tellus UPS</v>
      </c>
      <c r="EV45" s="1" t="str">
        <f aca="false">IF(ISBLANK(Values!E44),"","New")</f>
        <v>New</v>
      </c>
      <c r="FE45" s="1" t="str">
        <f aca="false">IF(ISBLANK(Values!E44),"","3")</f>
        <v>3</v>
      </c>
      <c r="FH45" s="1" t="str">
        <f aca="false">IF(ISBLANK(Values!E44),"","FALSE")</f>
        <v>FALSE</v>
      </c>
      <c r="FI45" s="36" t="str">
        <f aca="false">IF(ISBLANK(Values!E44),"","FALSE")</f>
        <v>FALSE</v>
      </c>
      <c r="FJ45" s="36" t="str">
        <f aca="false">IF(ISBLANK(Values!E44),"","FALSE")</f>
        <v>FALSE</v>
      </c>
      <c r="FM45" s="1" t="str">
        <f aca="false">IF(ISBLANK(Values!E44),"","1")</f>
        <v>1</v>
      </c>
      <c r="FO45" s="28" t="n">
        <f aca="false">IF(ISBLANK(Values!E44),"",IF(Values!J44, Values!$B$4, Values!$B$5))</f>
        <v>55.99</v>
      </c>
      <c r="FP45" s="1" t="str">
        <f aca="false">IF(ISBLANK(Values!E44),"","Percent")</f>
        <v>Percent</v>
      </c>
      <c r="FQ45" s="1" t="str">
        <f aca="false">IF(ISBLANK(Values!E44),"","2")</f>
        <v>2</v>
      </c>
      <c r="FR45" s="1" t="str">
        <f aca="false">IF(ISBLANK(Values!E44),"","3")</f>
        <v>3</v>
      </c>
      <c r="FS45" s="1" t="str">
        <f aca="false">IF(ISBLANK(Values!E44),"","5")</f>
        <v>5</v>
      </c>
      <c r="FT45" s="1" t="str">
        <f aca="false">IF(ISBLANK(Values!E44),"","6")</f>
        <v>6</v>
      </c>
      <c r="FU45" s="1" t="str">
        <f aca="false">IF(ISBLANK(Values!E44),"","10")</f>
        <v>10</v>
      </c>
      <c r="FV45" s="1" t="str">
        <f aca="false">IF(ISBLANK(Values!E44),"","10")</f>
        <v>10</v>
      </c>
    </row>
    <row r="46" customFormat="false" ht="28.35" hidden="false" customHeight="false" outlineLevel="0" collapsed="false">
      <c r="A46" s="27" t="str">
        <f aca="false">IF(ISBLANK(Values!E45),"",IF(Values!$B$37="EU","computercomponent","computer"))</f>
        <v>computercomponent</v>
      </c>
      <c r="B46" s="37" t="str">
        <f aca="false">IF(ISBLANK(Values!E45),"",Values!F45)</f>
        <v>Lenovo T480s silver - FR</v>
      </c>
      <c r="C46" s="32" t="str">
        <f aca="false">IF(ISBLANK(Values!E45),"","TellusRem")</f>
        <v>TellusRem</v>
      </c>
      <c r="D46" s="38" t="n">
        <f aca="false">IF(ISBLANK(Values!E45),"",Values!E45)</f>
        <v>5714401482024</v>
      </c>
      <c r="E46" s="31" t="str">
        <f aca="false">IF(ISBLANK(Values!E45),"","EAN")</f>
        <v>EAN</v>
      </c>
      <c r="F46" s="28" t="str">
        <f aca="false">IF(ISBLANK(Values!E45),"",IF(Values!J45,Values!H45 &amp;" "&amp;  Values!$B$1 &amp; " " &amp;Values!$B$3,Values!G45 &amp;" "&amp;  Values!$B$2 &amp; " " &amp;Values!$B$3))</f>
        <v>français Clavier rétroéclairé d'origine pour Lenovo ThinkPad Compatible T480s, T490, E490, L480, L490, L380, L390, L380 Yoga, L390 Yoga, E490, E480</v>
      </c>
      <c r="G46" s="32" t="str">
        <f aca="false">IF(ISBLANK(Values!E45),"","TellusRem")</f>
        <v>TellusRem</v>
      </c>
      <c r="H46" s="27" t="str">
        <f aca="false">IF(ISBLANK(Values!E45),"",Values!$B$16)</f>
        <v>laptop-computer-replacement-parts</v>
      </c>
      <c r="I46" s="27" t="str">
        <f aca="false">IF(ISBLANK(Values!E45),"","4730574031")</f>
        <v>4730574031</v>
      </c>
      <c r="J46" s="39" t="str">
        <f aca="false">IF(ISBLANK(Values!E45),"",Values!F45 )</f>
        <v>Lenovo T480s silver - FR</v>
      </c>
      <c r="K46" s="28" t="n">
        <f aca="false">IF(ISBLANK(Values!E45),"",IF(Values!J45, Values!$B$4, Values!$B$5))</f>
        <v>55.99</v>
      </c>
      <c r="L46" s="40" t="n">
        <f aca="false">IF(ISBLANK(Values!E45),"",Values!$B$18)</f>
        <v>0</v>
      </c>
      <c r="M46" s="28" t="str">
        <f aca="false">IF(ISBLANK(Values!E45),"",Values!$M45)</f>
        <v>https://download.lenovo.com/Images/Parts/01YN431/01YN431_A.jpg</v>
      </c>
      <c r="N46" s="41" t="str">
        <f aca="false">IF(ISBLANK(Values!$F45),"",Values!N45)</f>
        <v>https://download.lenovo.com/Images/Parts/01YN431/01YN431_B.jpg</v>
      </c>
      <c r="O46" s="41" t="str">
        <f aca="false">IF(ISBLANK(Values!$F45),"",Values!O45)</f>
        <v>https://download.lenovo.com/Images/Parts/01YN431/01YN431_details.jpg</v>
      </c>
      <c r="P46" s="41" t="str">
        <f aca="false">IF(ISBLANK(Values!$F45),"",Values!P45)</f>
        <v/>
      </c>
      <c r="Q46" s="41" t="str">
        <f aca="false">IF(ISBLANK(Values!$F45),"",Values!Q45)</f>
        <v/>
      </c>
      <c r="R46" s="41" t="str">
        <f aca="false">IF(ISBLANK(Values!$F45),"",Values!R45)</f>
        <v/>
      </c>
      <c r="S46" s="41" t="str">
        <f aca="false">IF(ISBLANK(Values!$F45),"",Values!S45)</f>
        <v/>
      </c>
      <c r="T46" s="41" t="str">
        <f aca="false">IF(ISBLANK(Values!$F45),"",Values!T45)</f>
        <v/>
      </c>
      <c r="U46" s="41" t="str">
        <f aca="false">IF(ISBLANK(Values!$F45),"",Values!U45)</f>
        <v/>
      </c>
      <c r="W46" s="32" t="str">
        <f aca="false">IF(ISBLANK(Values!E45),"","Child")</f>
        <v>Child</v>
      </c>
      <c r="X46" s="32" t="str">
        <f aca="false">IF(ISBLANK(Values!E45),"",Values!$B$13)</f>
        <v>Lenovo T490 Parent</v>
      </c>
      <c r="Y46" s="39" t="str">
        <f aca="false">IF(ISBLANK(Values!E45),"","Size-Color")</f>
        <v>Size-Color</v>
      </c>
      <c r="Z46" s="32" t="str">
        <f aca="false">IF(ISBLANK(Values!E45),"","variation")</f>
        <v>variation</v>
      </c>
      <c r="AA46" s="36" t="str">
        <f aca="false">IF(ISBLANK(Values!E45),"",Values!$B$20)</f>
        <v>Update</v>
      </c>
      <c r="AB46" s="36" t="str">
        <f aca="false">IF(ISBLANK(Values!E45),"",Values!$B$29)</f>
        <v>Clavier distribué par Tellus Remarketing, leader européen des claviers portables. Le clavier a été nettoyé, emballé et testé dans notre ligne de production au Danemark. Pour toute question de compatibilité, contactez-nous via le site Web d'Amazon.</v>
      </c>
      <c r="AI46" s="42" t="str">
        <f aca="false">IF(ISBLANK(Values!E45),"",IF(Values!I45,Values!$B$23,Values!$B$33))</f>
        <v>👉DES CLIENTS SATISFAITS DANS LE MONDE: Plus de 10.000 clients satisfaits dans le monde.Clavier restauré en Europe</v>
      </c>
      <c r="AJ46" s="43" t="str">
        <f aca="false">IF(ISBLANK(Values!E45),"","👉 "&amp;Values!H45&amp; " "&amp;Values!$B$24 &amp;" "&amp;Values!$B$3)</f>
        <v>👉 français Compatible avec Lenovo T480s, T490, E490, L480, L490, L380, L390, L380 Yoga, L390 Yoga, E490, E480</v>
      </c>
      <c r="AK46" s="1" t="str">
        <f aca="false">IF(ISBLANK(Values!E45),"",Values!$B$25)</f>
        <v>COMMUNICATION ET SUPPORT TECHNIQUE: rapide et fluide 24h</v>
      </c>
      <c r="AL46" s="1" t="str">
        <f aca="false">IF(ISBLANK(Values!E45),"",Values!$B$26)</f>
        <v>GARANTIE DE 6 MOIS INCLUS: détendez-vous, est couvert</v>
      </c>
      <c r="AM46" s="1" t="str">
        <f aca="false">IF(ISBLANK(Values!E45),"",Values!$B$27)</f>
        <v>♻️ Be green! ♻️ Avec ce clavier, économisez jusqu'à 80% de CO2!</v>
      </c>
      <c r="AT46" s="1" t="str">
        <f aca="false">IF(ISBLANK(Values!E45),"",IF(Values!J45,"Backlit", "Non-Backlit")) &amp; " Silver Frame"</f>
        <v>Backlit Silver Frame</v>
      </c>
      <c r="AV46" s="28" t="str">
        <f aca="false">IF(ISBLANK(Values!E45),"",Values!H45)</f>
        <v>français</v>
      </c>
      <c r="BE46" s="27" t="str">
        <f aca="false">IF(ISBLANK(Values!E45),"","Professional Audience")</f>
        <v>Professional Audience</v>
      </c>
      <c r="BF46" s="27" t="str">
        <f aca="false">IF(ISBLANK(Values!E45),"","Consumer Audience")</f>
        <v>Consumer Audience</v>
      </c>
      <c r="BG46" s="27" t="str">
        <f aca="false">IF(ISBLANK(Values!E45),"","Adults")</f>
        <v>Adults</v>
      </c>
      <c r="BH46" s="27" t="str">
        <f aca="false">IF(ISBLANK(Values!E45),"","People")</f>
        <v>People</v>
      </c>
      <c r="CG46" s="1" t="n">
        <f aca="false">IF(ISBLANK(Values!E45),"",Values!$B$11)</f>
        <v>200</v>
      </c>
      <c r="CH46" s="1" t="str">
        <f aca="false">IF(ISBLANK(Values!E45),"","GR")</f>
        <v>GR</v>
      </c>
      <c r="CI46" s="1" t="str">
        <f aca="false">IF(ISBLANK(Values!E45),"",Values!$B$7)</f>
        <v>30</v>
      </c>
      <c r="CJ46" s="1" t="str">
        <f aca="false">IF(ISBLANK(Values!E45),"",Values!$B$8)</f>
        <v>22</v>
      </c>
      <c r="CK46" s="1" t="str">
        <f aca="false">IF(ISBLANK(Values!E45),"",Values!$B$9)</f>
        <v>5</v>
      </c>
      <c r="CL46" s="1" t="str">
        <f aca="false">IF(ISBLANK(Values!E45),"","CM")</f>
        <v>CM</v>
      </c>
      <c r="CP46" s="36" t="str">
        <f aca="false">IF(ISBLANK(Values!E45),"",Values!$B$7)</f>
        <v>30</v>
      </c>
      <c r="CQ46" s="36" t="str">
        <f aca="false">IF(ISBLANK(Values!E45),"",Values!$B$8)</f>
        <v>22</v>
      </c>
      <c r="CR46" s="36" t="str">
        <f aca="false">IF(ISBLANK(Values!E45),"",Values!$B$9)</f>
        <v>5</v>
      </c>
      <c r="CS46" s="1" t="n">
        <f aca="false">IF(ISBLANK(Values!E45),"",Values!$B$11)</f>
        <v>200</v>
      </c>
      <c r="CT46" s="1" t="str">
        <f aca="false">IF(ISBLANK(Values!E45),"","GR")</f>
        <v>GR</v>
      </c>
      <c r="CU46" s="1" t="str">
        <f aca="false">IF(ISBLANK(Values!E45),"","CM")</f>
        <v>CM</v>
      </c>
      <c r="CV46" s="1" t="str">
        <f aca="false">IF(ISBLANK(Values!E45),"",IF(Values!$B$36=options!$F$1,"Denmark", IF(Values!$B$36=options!$F$2, "Danemark",IF(Values!$B$36=options!$F$3, "Dänemark",IF(Values!$B$36=options!$F$4, "Danimarca",IF(Values!$B$36=options!$F$5, "Dinamarca",IF(Values!$B$36=options!$F$6, "Denemarken","" ) ) ) ) )))</f>
        <v>Danemark</v>
      </c>
      <c r="CZ46" s="1" t="str">
        <f aca="false">IF(ISBLANK(Values!E45),"","No")</f>
        <v>No</v>
      </c>
      <c r="DA46" s="1" t="str">
        <f aca="false">IF(ISBLANK(Values!E45),"","No")</f>
        <v>No</v>
      </c>
      <c r="DO46" s="27" t="str">
        <f aca="false">IF(ISBLANK(Values!E45),"","Parts")</f>
        <v>Parts</v>
      </c>
      <c r="DP46" s="27" t="str">
        <f aca="false">IF(ISBLANK(Values!E45),"",Values!$B$31)</f>
        <v>Garantie de 6 mois après la date de livraison. En cas de dysfonctionnement du clavier, une nouvelle unité ou une pièce de rechange pour le clavier du produit sera envoyée. En cas de tri des stocks, un remboursement complet est effectué.</v>
      </c>
      <c r="DS46" s="31"/>
      <c r="DY46" s="31"/>
      <c r="DZ46" s="31"/>
      <c r="EA46" s="31"/>
      <c r="EB46" s="31"/>
      <c r="EC46" s="31"/>
      <c r="EI46" s="1" t="str">
        <f aca="false">IF(ISBLANK(Values!E45),"",Values!$B$31)</f>
        <v>Garantie de 6 mois après la date de livraison. En cas de dysfonctionnement du clavier, une nouvelle unité ou une pièce de rechange pour le clavier du produit sera envoyée. En cas de tri des stocks, un remboursement complet est effectué.</v>
      </c>
      <c r="ES46" s="1" t="str">
        <f aca="false">IF(ISBLANK(Values!E45),"","Amazon Tellus UPS")</f>
        <v>Amazon Tellus UPS</v>
      </c>
      <c r="EV46" s="1" t="str">
        <f aca="false">IF(ISBLANK(Values!E45),"","New")</f>
        <v>New</v>
      </c>
      <c r="FE46" s="1" t="str">
        <f aca="false">IF(ISBLANK(Values!E45),"","3")</f>
        <v>3</v>
      </c>
      <c r="FH46" s="1" t="str">
        <f aca="false">IF(ISBLANK(Values!E45),"","FALSE")</f>
        <v>FALSE</v>
      </c>
      <c r="FI46" s="36" t="str">
        <f aca="false">IF(ISBLANK(Values!E45),"","FALSE")</f>
        <v>FALSE</v>
      </c>
      <c r="FJ46" s="36" t="str">
        <f aca="false">IF(ISBLANK(Values!E45),"","FALSE")</f>
        <v>FALSE</v>
      </c>
      <c r="FM46" s="1" t="str">
        <f aca="false">IF(ISBLANK(Values!E45),"","1")</f>
        <v>1</v>
      </c>
      <c r="FO46" s="28" t="n">
        <f aca="false">IF(ISBLANK(Values!E45),"",IF(Values!J45, Values!$B$4, Values!$B$5))</f>
        <v>55.99</v>
      </c>
      <c r="FP46" s="1" t="str">
        <f aca="false">IF(ISBLANK(Values!E45),"","Percent")</f>
        <v>Percent</v>
      </c>
      <c r="FQ46" s="1" t="str">
        <f aca="false">IF(ISBLANK(Values!E45),"","2")</f>
        <v>2</v>
      </c>
      <c r="FR46" s="1" t="str">
        <f aca="false">IF(ISBLANK(Values!E45),"","3")</f>
        <v>3</v>
      </c>
      <c r="FS46" s="1" t="str">
        <f aca="false">IF(ISBLANK(Values!E45),"","5")</f>
        <v>5</v>
      </c>
      <c r="FT46" s="1" t="str">
        <f aca="false">IF(ISBLANK(Values!E45),"","6")</f>
        <v>6</v>
      </c>
      <c r="FU46" s="1" t="str">
        <f aca="false">IF(ISBLANK(Values!E45),"","10")</f>
        <v>10</v>
      </c>
      <c r="FV46" s="1" t="str">
        <f aca="false">IF(ISBLANK(Values!E45),"","10")</f>
        <v>10</v>
      </c>
    </row>
    <row r="47" customFormat="false" ht="28.35" hidden="false" customHeight="false" outlineLevel="0" collapsed="false">
      <c r="A47" s="27" t="str">
        <f aca="false">IF(ISBLANK(Values!E46),"",IF(Values!$B$37="EU","computercomponent","computer"))</f>
        <v>computercomponent</v>
      </c>
      <c r="B47" s="37" t="str">
        <f aca="false">IF(ISBLANK(Values!E46),"",Values!F46)</f>
        <v>Lenovo T480s silver - IT</v>
      </c>
      <c r="C47" s="32" t="str">
        <f aca="false">IF(ISBLANK(Values!E46),"","TellusRem")</f>
        <v>TellusRem</v>
      </c>
      <c r="D47" s="38" t="n">
        <f aca="false">IF(ISBLANK(Values!E46),"",Values!E46)</f>
        <v>5714401482031</v>
      </c>
      <c r="E47" s="31" t="str">
        <f aca="false">IF(ISBLANK(Values!E46),"","EAN")</f>
        <v>EAN</v>
      </c>
      <c r="F47" s="28" t="str">
        <f aca="false">IF(ISBLANK(Values!E46),"",IF(Values!J46,Values!H46 &amp;" "&amp;  Values!$B$1 &amp; " " &amp;Values!$B$3,Values!G46 &amp;" "&amp;  Values!$B$2 &amp; " " &amp;Values!$B$3))</f>
        <v>italien Clavier rétroéclairé d'origine pour Lenovo ThinkPad Compatible T480s, T490, E490, L480, L490, L380, L390, L380 Yoga, L390 Yoga, E490, E480</v>
      </c>
      <c r="G47" s="32" t="str">
        <f aca="false">IF(ISBLANK(Values!E46),"","TellusRem")</f>
        <v>TellusRem</v>
      </c>
      <c r="H47" s="27" t="str">
        <f aca="false">IF(ISBLANK(Values!E46),"",Values!$B$16)</f>
        <v>laptop-computer-replacement-parts</v>
      </c>
      <c r="I47" s="27" t="str">
        <f aca="false">IF(ISBLANK(Values!E46),"","4730574031")</f>
        <v>4730574031</v>
      </c>
      <c r="J47" s="39" t="str">
        <f aca="false">IF(ISBLANK(Values!E46),"",Values!F46 )</f>
        <v>Lenovo T480s silver - IT</v>
      </c>
      <c r="K47" s="28" t="n">
        <f aca="false">IF(ISBLANK(Values!E46),"",IF(Values!J46, Values!$B$4, Values!$B$5))</f>
        <v>55.99</v>
      </c>
      <c r="L47" s="40" t="n">
        <f aca="false">IF(ISBLANK(Values!E46),"",Values!$B$18)</f>
        <v>0</v>
      </c>
      <c r="M47" s="28" t="str">
        <f aca="false">IF(ISBLANK(Values!E46),"",Values!$M46)</f>
        <v>https://download.lenovo.com/Images/Parts/01YN357/01YN357_A.jpg</v>
      </c>
      <c r="N47" s="41" t="str">
        <f aca="false">IF(ISBLANK(Values!$F46),"",Values!N46)</f>
        <v>https://download.lenovo.com/Images/Parts/01YN357/01YN357_B.jpg</v>
      </c>
      <c r="O47" s="41" t="str">
        <f aca="false">IF(ISBLANK(Values!$F46),"",Values!O46)</f>
        <v>https://download.lenovo.com/Images/Parts/01YN357/01YN357_details.jpg</v>
      </c>
      <c r="P47" s="41" t="str">
        <f aca="false">IF(ISBLANK(Values!$F46),"",Values!P46)</f>
        <v/>
      </c>
      <c r="Q47" s="41" t="str">
        <f aca="false">IF(ISBLANK(Values!$F46),"",Values!Q46)</f>
        <v/>
      </c>
      <c r="R47" s="41" t="str">
        <f aca="false">IF(ISBLANK(Values!$F46),"",Values!R46)</f>
        <v/>
      </c>
      <c r="S47" s="41" t="str">
        <f aca="false">IF(ISBLANK(Values!$F46),"",Values!S46)</f>
        <v/>
      </c>
      <c r="T47" s="41" t="str">
        <f aca="false">IF(ISBLANK(Values!$F46),"",Values!T46)</f>
        <v/>
      </c>
      <c r="U47" s="41" t="str">
        <f aca="false">IF(ISBLANK(Values!$F46),"",Values!U46)</f>
        <v/>
      </c>
      <c r="W47" s="32" t="str">
        <f aca="false">IF(ISBLANK(Values!E46),"","Child")</f>
        <v>Child</v>
      </c>
      <c r="X47" s="32" t="str">
        <f aca="false">IF(ISBLANK(Values!E46),"",Values!$B$13)</f>
        <v>Lenovo T490 Parent</v>
      </c>
      <c r="Y47" s="39" t="str">
        <f aca="false">IF(ISBLANK(Values!E46),"","Size-Color")</f>
        <v>Size-Color</v>
      </c>
      <c r="Z47" s="32" t="str">
        <f aca="false">IF(ISBLANK(Values!E46),"","variation")</f>
        <v>variation</v>
      </c>
      <c r="AA47" s="36" t="str">
        <f aca="false">IF(ISBLANK(Values!E46),"",Values!$B$20)</f>
        <v>Update</v>
      </c>
      <c r="AB47" s="36" t="str">
        <f aca="false">IF(ISBLANK(Values!E46),"",Values!$B$29)</f>
        <v>Clavier distribué par Tellus Remarketing, leader européen des claviers portables. Le clavier a été nettoyé, emballé et testé dans notre ligne de production au Danemark. Pour toute question de compatibilité, contactez-nous via le site Web d'Amazon.</v>
      </c>
      <c r="AI47" s="42" t="str">
        <f aca="false">IF(ISBLANK(Values!E46),"",IF(Values!I46,Values!$B$23,Values!$B$33))</f>
        <v>👉DES CLIENTS SATISFAITS DANS LE MONDE: Plus de 10.000 clients satisfaits dans le monde.Clavier restauré en Europe</v>
      </c>
      <c r="AJ47" s="43" t="str">
        <f aca="false">IF(ISBLANK(Values!E46),"","👉 "&amp;Values!H46&amp; " "&amp;Values!$B$24 &amp;" "&amp;Values!$B$3)</f>
        <v>👉 italien Compatible avec Lenovo T480s, T490, E490, L480, L490, L380, L390, L380 Yoga, L390 Yoga, E490, E480</v>
      </c>
      <c r="AK47" s="1" t="str">
        <f aca="false">IF(ISBLANK(Values!E46),"",Values!$B$25)</f>
        <v>COMMUNICATION ET SUPPORT TECHNIQUE: rapide et fluide 24h</v>
      </c>
      <c r="AL47" s="1" t="str">
        <f aca="false">IF(ISBLANK(Values!E46),"",Values!$B$26)</f>
        <v>GARANTIE DE 6 MOIS INCLUS: détendez-vous, est couvert</v>
      </c>
      <c r="AM47" s="1" t="str">
        <f aca="false">IF(ISBLANK(Values!E46),"",Values!$B$27)</f>
        <v>♻️ Be green! ♻️ Avec ce clavier, économisez jusqu'à 80% de CO2!</v>
      </c>
      <c r="AT47" s="1" t="str">
        <f aca="false">IF(ISBLANK(Values!E46),"",IF(Values!J46,"Backlit", "Non-Backlit")) &amp; " Silver Frame"</f>
        <v>Backlit Silver Frame</v>
      </c>
      <c r="AV47" s="28" t="str">
        <f aca="false">IF(ISBLANK(Values!E46),"",Values!H46)</f>
        <v>italien</v>
      </c>
      <c r="BE47" s="27" t="str">
        <f aca="false">IF(ISBLANK(Values!E46),"","Professional Audience")</f>
        <v>Professional Audience</v>
      </c>
      <c r="BF47" s="27" t="str">
        <f aca="false">IF(ISBLANK(Values!E46),"","Consumer Audience")</f>
        <v>Consumer Audience</v>
      </c>
      <c r="BG47" s="27" t="str">
        <f aca="false">IF(ISBLANK(Values!E46),"","Adults")</f>
        <v>Adults</v>
      </c>
      <c r="BH47" s="27" t="str">
        <f aca="false">IF(ISBLANK(Values!E46),"","People")</f>
        <v>People</v>
      </c>
      <c r="CG47" s="1" t="n">
        <f aca="false">IF(ISBLANK(Values!E46),"",Values!$B$11)</f>
        <v>200</v>
      </c>
      <c r="CH47" s="1" t="str">
        <f aca="false">IF(ISBLANK(Values!E46),"","GR")</f>
        <v>GR</v>
      </c>
      <c r="CI47" s="1" t="str">
        <f aca="false">IF(ISBLANK(Values!E46),"",Values!$B$7)</f>
        <v>30</v>
      </c>
      <c r="CJ47" s="1" t="str">
        <f aca="false">IF(ISBLANK(Values!E46),"",Values!$B$8)</f>
        <v>22</v>
      </c>
      <c r="CK47" s="1" t="str">
        <f aca="false">IF(ISBLANK(Values!E46),"",Values!$B$9)</f>
        <v>5</v>
      </c>
      <c r="CL47" s="1" t="str">
        <f aca="false">IF(ISBLANK(Values!E46),"","CM")</f>
        <v>CM</v>
      </c>
      <c r="CP47" s="36" t="str">
        <f aca="false">IF(ISBLANK(Values!E46),"",Values!$B$7)</f>
        <v>30</v>
      </c>
      <c r="CQ47" s="36" t="str">
        <f aca="false">IF(ISBLANK(Values!E46),"",Values!$B$8)</f>
        <v>22</v>
      </c>
      <c r="CR47" s="36" t="str">
        <f aca="false">IF(ISBLANK(Values!E46),"",Values!$B$9)</f>
        <v>5</v>
      </c>
      <c r="CS47" s="1" t="n">
        <f aca="false">IF(ISBLANK(Values!E46),"",Values!$B$11)</f>
        <v>200</v>
      </c>
      <c r="CT47" s="1" t="str">
        <f aca="false">IF(ISBLANK(Values!E46),"","GR")</f>
        <v>GR</v>
      </c>
      <c r="CU47" s="1" t="str">
        <f aca="false">IF(ISBLANK(Values!E46),"","CM")</f>
        <v>CM</v>
      </c>
      <c r="CV47" s="1" t="str">
        <f aca="false">IF(ISBLANK(Values!E46),"",IF(Values!$B$36=options!$F$1,"Denmark", IF(Values!$B$36=options!$F$2, "Danemark",IF(Values!$B$36=options!$F$3, "Dänemark",IF(Values!$B$36=options!$F$4, "Danimarca",IF(Values!$B$36=options!$F$5, "Dinamarca",IF(Values!$B$36=options!$F$6, "Denemarken","" ) ) ) ) )))</f>
        <v>Danemark</v>
      </c>
      <c r="CZ47" s="1" t="str">
        <f aca="false">IF(ISBLANK(Values!E46),"","No")</f>
        <v>No</v>
      </c>
      <c r="DA47" s="1" t="str">
        <f aca="false">IF(ISBLANK(Values!E46),"","No")</f>
        <v>No</v>
      </c>
      <c r="DO47" s="27" t="str">
        <f aca="false">IF(ISBLANK(Values!E46),"","Parts")</f>
        <v>Parts</v>
      </c>
      <c r="DP47" s="27" t="str">
        <f aca="false">IF(ISBLANK(Values!E46),"",Values!$B$31)</f>
        <v>Garantie de 6 mois après la date de livraison. En cas de dysfonctionnement du clavier, une nouvelle unité ou une pièce de rechange pour le clavier du produit sera envoyée. En cas de tri des stocks, un remboursement complet est effectué.</v>
      </c>
      <c r="DS47" s="31"/>
      <c r="DY47" s="31"/>
      <c r="DZ47" s="31"/>
      <c r="EA47" s="31"/>
      <c r="EB47" s="31"/>
      <c r="EC47" s="31"/>
      <c r="EI47" s="1" t="str">
        <f aca="false">IF(ISBLANK(Values!E46),"",Values!$B$31)</f>
        <v>Garantie de 6 mois après la date de livraison. En cas de dysfonctionnement du clavier, une nouvelle unité ou une pièce de rechange pour le clavier du produit sera envoyée. En cas de tri des stocks, un remboursement complet est effectué.</v>
      </c>
      <c r="ES47" s="1" t="str">
        <f aca="false">IF(ISBLANK(Values!E46),"","Amazon Tellus UPS")</f>
        <v>Amazon Tellus UPS</v>
      </c>
      <c r="EV47" s="1" t="str">
        <f aca="false">IF(ISBLANK(Values!E46),"","New")</f>
        <v>New</v>
      </c>
      <c r="FE47" s="1" t="str">
        <f aca="false">IF(ISBLANK(Values!E46),"","3")</f>
        <v>3</v>
      </c>
      <c r="FH47" s="1" t="str">
        <f aca="false">IF(ISBLANK(Values!E46),"","FALSE")</f>
        <v>FALSE</v>
      </c>
      <c r="FI47" s="36" t="str">
        <f aca="false">IF(ISBLANK(Values!E46),"","FALSE")</f>
        <v>FALSE</v>
      </c>
      <c r="FJ47" s="36" t="str">
        <f aca="false">IF(ISBLANK(Values!E46),"","FALSE")</f>
        <v>FALSE</v>
      </c>
      <c r="FM47" s="1" t="str">
        <f aca="false">IF(ISBLANK(Values!E46),"","1")</f>
        <v>1</v>
      </c>
      <c r="FO47" s="28" t="n">
        <f aca="false">IF(ISBLANK(Values!E46),"",IF(Values!J46, Values!$B$4, Values!$B$5))</f>
        <v>55.99</v>
      </c>
      <c r="FP47" s="1" t="str">
        <f aca="false">IF(ISBLANK(Values!E46),"","Percent")</f>
        <v>Percent</v>
      </c>
      <c r="FQ47" s="1" t="str">
        <f aca="false">IF(ISBLANK(Values!E46),"","2")</f>
        <v>2</v>
      </c>
      <c r="FR47" s="1" t="str">
        <f aca="false">IF(ISBLANK(Values!E46),"","3")</f>
        <v>3</v>
      </c>
      <c r="FS47" s="1" t="str">
        <f aca="false">IF(ISBLANK(Values!E46),"","5")</f>
        <v>5</v>
      </c>
      <c r="FT47" s="1" t="str">
        <f aca="false">IF(ISBLANK(Values!E46),"","6")</f>
        <v>6</v>
      </c>
      <c r="FU47" s="1" t="str">
        <f aca="false">IF(ISBLANK(Values!E46),"","10")</f>
        <v>10</v>
      </c>
      <c r="FV47" s="1" t="str">
        <f aca="false">IF(ISBLANK(Values!E46),"","10")</f>
        <v>10</v>
      </c>
    </row>
    <row r="48" customFormat="false" ht="28.35" hidden="false" customHeight="false" outlineLevel="0" collapsed="false">
      <c r="A48" s="27" t="str">
        <f aca="false">IF(ISBLANK(Values!E47),"",IF(Values!$B$37="EU","computercomponent","computer"))</f>
        <v>computercomponent</v>
      </c>
      <c r="B48" s="37" t="str">
        <f aca="false">IF(ISBLANK(Values!E47),"",Values!F47)</f>
        <v>Lenovo T480s silver - ES</v>
      </c>
      <c r="C48" s="32" t="str">
        <f aca="false">IF(ISBLANK(Values!E47),"","TellusRem")</f>
        <v>TellusRem</v>
      </c>
      <c r="D48" s="38" t="n">
        <f aca="false">IF(ISBLANK(Values!E47),"",Values!E47)</f>
        <v>5714401482048</v>
      </c>
      <c r="E48" s="31" t="str">
        <f aca="false">IF(ISBLANK(Values!E47),"","EAN")</f>
        <v>EAN</v>
      </c>
      <c r="F48" s="28" t="str">
        <f aca="false">IF(ISBLANK(Values!E47),"",IF(Values!J47,Values!H47 &amp;" "&amp;  Values!$B$1 &amp; " " &amp;Values!$B$3,Values!G47 &amp;" "&amp;  Values!$B$2 &amp; " " &amp;Values!$B$3))</f>
        <v>Espagnol Clavier rétroéclairé d'origine pour Lenovo ThinkPad Compatible T480s, T490, E490, L480, L490, L380, L390, L380 Yoga, L390 Yoga, E490, E480</v>
      </c>
      <c r="G48" s="32" t="str">
        <f aca="false">IF(ISBLANK(Values!E47),"","TellusRem")</f>
        <v>TellusRem</v>
      </c>
      <c r="H48" s="27" t="str">
        <f aca="false">IF(ISBLANK(Values!E47),"",Values!$B$16)</f>
        <v>laptop-computer-replacement-parts</v>
      </c>
      <c r="I48" s="27" t="str">
        <f aca="false">IF(ISBLANK(Values!E47),"","4730574031")</f>
        <v>4730574031</v>
      </c>
      <c r="J48" s="39" t="str">
        <f aca="false">IF(ISBLANK(Values!E47),"",Values!F47 )</f>
        <v>Lenovo T480s silver - ES</v>
      </c>
      <c r="K48" s="28" t="n">
        <f aca="false">IF(ISBLANK(Values!E47),"",IF(Values!J47, Values!$B$4, Values!$B$5))</f>
        <v>55.99</v>
      </c>
      <c r="L48" s="40" t="n">
        <f aca="false">IF(ISBLANK(Values!E47),"",Values!$B$18)</f>
        <v>0</v>
      </c>
      <c r="M48" s="28" t="str">
        <f aca="false">IF(ISBLANK(Values!E47),"",Values!$M47)</f>
        <v>https://download.lenovo.com/Images/Parts/01YP490/01YP490_A.jpg</v>
      </c>
      <c r="N48" s="41" t="str">
        <f aca="false">IF(ISBLANK(Values!$F47),"",Values!N47)</f>
        <v>https://download.lenovo.com/Images/Parts/01YP490/01YP490_B.jpg</v>
      </c>
      <c r="O48" s="41" t="str">
        <f aca="false">IF(ISBLANK(Values!$F47),"",Values!O47)</f>
        <v>https://download.lenovo.com/Images/Parts/01YP490/01YP490_details.jpg</v>
      </c>
      <c r="P48" s="41" t="str">
        <f aca="false">IF(ISBLANK(Values!$F47),"",Values!P47)</f>
        <v/>
      </c>
      <c r="Q48" s="41" t="str">
        <f aca="false">IF(ISBLANK(Values!$F47),"",Values!Q47)</f>
        <v/>
      </c>
      <c r="R48" s="41" t="str">
        <f aca="false">IF(ISBLANK(Values!$F47),"",Values!R47)</f>
        <v/>
      </c>
      <c r="S48" s="41" t="str">
        <f aca="false">IF(ISBLANK(Values!$F47),"",Values!S47)</f>
        <v/>
      </c>
      <c r="T48" s="41" t="str">
        <f aca="false">IF(ISBLANK(Values!$F47),"",Values!T47)</f>
        <v/>
      </c>
      <c r="U48" s="41" t="str">
        <f aca="false">IF(ISBLANK(Values!$F47),"",Values!U47)</f>
        <v/>
      </c>
      <c r="W48" s="32" t="str">
        <f aca="false">IF(ISBLANK(Values!E47),"","Child")</f>
        <v>Child</v>
      </c>
      <c r="X48" s="32" t="str">
        <f aca="false">IF(ISBLANK(Values!E47),"",Values!$B$13)</f>
        <v>Lenovo T490 Parent</v>
      </c>
      <c r="Y48" s="39" t="str">
        <f aca="false">IF(ISBLANK(Values!E47),"","Size-Color")</f>
        <v>Size-Color</v>
      </c>
      <c r="Z48" s="32" t="str">
        <f aca="false">IF(ISBLANK(Values!E47),"","variation")</f>
        <v>variation</v>
      </c>
      <c r="AA48" s="36" t="str">
        <f aca="false">IF(ISBLANK(Values!E47),"",Values!$B$20)</f>
        <v>Update</v>
      </c>
      <c r="AB48" s="36" t="str">
        <f aca="false">IF(ISBLANK(Values!E47),"",Values!$B$29)</f>
        <v>Clavier distribué par Tellus Remarketing, leader européen des claviers portables. Le clavier a été nettoyé, emballé et testé dans notre ligne de production au Danemark. Pour toute question de compatibilité, contactez-nous via le site Web d'Amazon.</v>
      </c>
      <c r="AI48" s="42" t="str">
        <f aca="false">IF(ISBLANK(Values!E47),"",IF(Values!I47,Values!$B$23,Values!$B$33))</f>
        <v>👉DES CLIENTS SATISFAITS DANS LE MONDE: Plus de 10.000 clients satisfaits dans le monde.Clavier restauré en Europe</v>
      </c>
      <c r="AJ48" s="43" t="str">
        <f aca="false">IF(ISBLANK(Values!E47),"","👉 "&amp;Values!H47&amp; " "&amp;Values!$B$24 &amp;" "&amp;Values!$B$3)</f>
        <v>👉 Espagnol Compatible avec Lenovo T480s, T490, E490, L480, L490, L380, L390, L380 Yoga, L390 Yoga, E490, E480</v>
      </c>
      <c r="AK48" s="1" t="str">
        <f aca="false">IF(ISBLANK(Values!E47),"",Values!$B$25)</f>
        <v>COMMUNICATION ET SUPPORT TECHNIQUE: rapide et fluide 24h</v>
      </c>
      <c r="AL48" s="1" t="str">
        <f aca="false">IF(ISBLANK(Values!E47),"",Values!$B$26)</f>
        <v>GARANTIE DE 6 MOIS INCLUS: détendez-vous, est couvert</v>
      </c>
      <c r="AM48" s="1" t="str">
        <f aca="false">IF(ISBLANK(Values!E47),"",Values!$B$27)</f>
        <v>♻️ Be green! ♻️ Avec ce clavier, économisez jusqu'à 80% de CO2!</v>
      </c>
      <c r="AT48" s="1" t="str">
        <f aca="false">IF(ISBLANK(Values!E47),"",IF(Values!J47,"Backlit", "Non-Backlit")) &amp; " Silver Frame"</f>
        <v>Backlit Silver Frame</v>
      </c>
      <c r="AV48" s="28" t="str">
        <f aca="false">IF(ISBLANK(Values!E47),"",Values!H47)</f>
        <v>Espagnol</v>
      </c>
      <c r="BE48" s="27" t="str">
        <f aca="false">IF(ISBLANK(Values!E47),"","Professional Audience")</f>
        <v>Professional Audience</v>
      </c>
      <c r="BF48" s="27" t="str">
        <f aca="false">IF(ISBLANK(Values!E47),"","Consumer Audience")</f>
        <v>Consumer Audience</v>
      </c>
      <c r="BG48" s="27" t="str">
        <f aca="false">IF(ISBLANK(Values!E47),"","Adults")</f>
        <v>Adults</v>
      </c>
      <c r="BH48" s="27" t="str">
        <f aca="false">IF(ISBLANK(Values!E47),"","People")</f>
        <v>People</v>
      </c>
      <c r="CG48" s="1" t="n">
        <f aca="false">IF(ISBLANK(Values!E47),"",Values!$B$11)</f>
        <v>200</v>
      </c>
      <c r="CH48" s="1" t="str">
        <f aca="false">IF(ISBLANK(Values!E47),"","GR")</f>
        <v>GR</v>
      </c>
      <c r="CI48" s="1" t="str">
        <f aca="false">IF(ISBLANK(Values!E47),"",Values!$B$7)</f>
        <v>30</v>
      </c>
      <c r="CJ48" s="1" t="str">
        <f aca="false">IF(ISBLANK(Values!E47),"",Values!$B$8)</f>
        <v>22</v>
      </c>
      <c r="CK48" s="1" t="str">
        <f aca="false">IF(ISBLANK(Values!E47),"",Values!$B$9)</f>
        <v>5</v>
      </c>
      <c r="CL48" s="1" t="str">
        <f aca="false">IF(ISBLANK(Values!E47),"","CM")</f>
        <v>CM</v>
      </c>
      <c r="CP48" s="36" t="str">
        <f aca="false">IF(ISBLANK(Values!E47),"",Values!$B$7)</f>
        <v>30</v>
      </c>
      <c r="CQ48" s="36" t="str">
        <f aca="false">IF(ISBLANK(Values!E47),"",Values!$B$8)</f>
        <v>22</v>
      </c>
      <c r="CR48" s="36" t="str">
        <f aca="false">IF(ISBLANK(Values!E47),"",Values!$B$9)</f>
        <v>5</v>
      </c>
      <c r="CS48" s="1" t="n">
        <f aca="false">IF(ISBLANK(Values!E47),"",Values!$B$11)</f>
        <v>200</v>
      </c>
      <c r="CT48" s="1" t="str">
        <f aca="false">IF(ISBLANK(Values!E47),"","GR")</f>
        <v>GR</v>
      </c>
      <c r="CU48" s="1" t="str">
        <f aca="false">IF(ISBLANK(Values!E47),"","CM")</f>
        <v>CM</v>
      </c>
      <c r="CV48" s="1" t="str">
        <f aca="false">IF(ISBLANK(Values!E47),"",IF(Values!$B$36=options!$F$1,"Denmark", IF(Values!$B$36=options!$F$2, "Danemark",IF(Values!$B$36=options!$F$3, "Dänemark",IF(Values!$B$36=options!$F$4, "Danimarca",IF(Values!$B$36=options!$F$5, "Dinamarca",IF(Values!$B$36=options!$F$6, "Denemarken","" ) ) ) ) )))</f>
        <v>Danemark</v>
      </c>
      <c r="CZ48" s="1" t="str">
        <f aca="false">IF(ISBLANK(Values!E47),"","No")</f>
        <v>No</v>
      </c>
      <c r="DA48" s="1" t="str">
        <f aca="false">IF(ISBLANK(Values!E47),"","No")</f>
        <v>No</v>
      </c>
      <c r="DO48" s="27" t="str">
        <f aca="false">IF(ISBLANK(Values!E47),"","Parts")</f>
        <v>Parts</v>
      </c>
      <c r="DP48" s="27" t="str">
        <f aca="false">IF(ISBLANK(Values!E47),"",Values!$B$31)</f>
        <v>Garantie de 6 mois après la date de livraison. En cas de dysfonctionnement du clavier, une nouvelle unité ou une pièce de rechange pour le clavier du produit sera envoyée. En cas de tri des stocks, un remboursement complet est effectué.</v>
      </c>
      <c r="DS48" s="31"/>
      <c r="DY48" s="31"/>
      <c r="DZ48" s="31"/>
      <c r="EA48" s="31"/>
      <c r="EB48" s="31"/>
      <c r="EC48" s="31"/>
      <c r="EI48" s="1" t="str">
        <f aca="false">IF(ISBLANK(Values!E47),"",Values!$B$31)</f>
        <v>Garantie de 6 mois après la date de livraison. En cas de dysfonctionnement du clavier, une nouvelle unité ou une pièce de rechange pour le clavier du produit sera envoyée. En cas de tri des stocks, un remboursement complet est effectué.</v>
      </c>
      <c r="ES48" s="1" t="str">
        <f aca="false">IF(ISBLANK(Values!E47),"","Amazon Tellus UPS")</f>
        <v>Amazon Tellus UPS</v>
      </c>
      <c r="EV48" s="1" t="str">
        <f aca="false">IF(ISBLANK(Values!E47),"","New")</f>
        <v>New</v>
      </c>
      <c r="FE48" s="1" t="str">
        <f aca="false">IF(ISBLANK(Values!E47),"","3")</f>
        <v>3</v>
      </c>
      <c r="FH48" s="1" t="str">
        <f aca="false">IF(ISBLANK(Values!E47),"","FALSE")</f>
        <v>FALSE</v>
      </c>
      <c r="FI48" s="36" t="str">
        <f aca="false">IF(ISBLANK(Values!E47),"","FALSE")</f>
        <v>FALSE</v>
      </c>
      <c r="FJ48" s="36" t="str">
        <f aca="false">IF(ISBLANK(Values!E47),"","FALSE")</f>
        <v>FALSE</v>
      </c>
      <c r="FM48" s="1" t="str">
        <f aca="false">IF(ISBLANK(Values!E47),"","1")</f>
        <v>1</v>
      </c>
      <c r="FO48" s="28" t="n">
        <f aca="false">IF(ISBLANK(Values!E47),"",IF(Values!J47, Values!$B$4, Values!$B$5))</f>
        <v>55.99</v>
      </c>
      <c r="FP48" s="1" t="str">
        <f aca="false">IF(ISBLANK(Values!E47),"","Percent")</f>
        <v>Percent</v>
      </c>
      <c r="FQ48" s="1" t="str">
        <f aca="false">IF(ISBLANK(Values!E47),"","2")</f>
        <v>2</v>
      </c>
      <c r="FR48" s="1" t="str">
        <f aca="false">IF(ISBLANK(Values!E47),"","3")</f>
        <v>3</v>
      </c>
      <c r="FS48" s="1" t="str">
        <f aca="false">IF(ISBLANK(Values!E47),"","5")</f>
        <v>5</v>
      </c>
      <c r="FT48" s="1" t="str">
        <f aca="false">IF(ISBLANK(Values!E47),"","6")</f>
        <v>6</v>
      </c>
      <c r="FU48" s="1" t="str">
        <f aca="false">IF(ISBLANK(Values!E47),"","10")</f>
        <v>10</v>
      </c>
      <c r="FV48" s="1" t="str">
        <f aca="false">IF(ISBLANK(Values!E47),"","10")</f>
        <v>10</v>
      </c>
    </row>
    <row r="49" customFormat="false" ht="28.35" hidden="false" customHeight="false" outlineLevel="0" collapsed="false">
      <c r="A49" s="27" t="str">
        <f aca="false">IF(ISBLANK(Values!E48),"",IF(Values!$B$37="EU","computercomponent","computer"))</f>
        <v>computercomponent</v>
      </c>
      <c r="B49" s="37" t="str">
        <f aca="false">IF(ISBLANK(Values!E48),"",Values!F48)</f>
        <v>Lenovo T480s silver - UK</v>
      </c>
      <c r="C49" s="32" t="str">
        <f aca="false">IF(ISBLANK(Values!E48),"","TellusRem")</f>
        <v>TellusRem</v>
      </c>
      <c r="D49" s="38" t="n">
        <f aca="false">IF(ISBLANK(Values!E48),"",Values!E48)</f>
        <v>5714401482055</v>
      </c>
      <c r="E49" s="31" t="str">
        <f aca="false">IF(ISBLANK(Values!E48),"","EAN")</f>
        <v>EAN</v>
      </c>
      <c r="F49" s="28" t="str">
        <f aca="false">IF(ISBLANK(Values!E48),"",IF(Values!J48,Values!H48 &amp;" "&amp;  Values!$B$1 &amp; " " &amp;Values!$B$3,Values!G48 &amp;" "&amp;  Values!$B$2 &amp; " " &amp;Values!$B$3))</f>
        <v>UK Clavier rétroéclairé d'origine pour Lenovo ThinkPad Compatible T480s, T490, E490, L480, L490, L380, L390, L380 Yoga, L390 Yoga, E490, E480</v>
      </c>
      <c r="G49" s="32" t="str">
        <f aca="false">IF(ISBLANK(Values!E48),"","TellusRem")</f>
        <v>TellusRem</v>
      </c>
      <c r="H49" s="27" t="str">
        <f aca="false">IF(ISBLANK(Values!E48),"",Values!$B$16)</f>
        <v>laptop-computer-replacement-parts</v>
      </c>
      <c r="I49" s="27" t="str">
        <f aca="false">IF(ISBLANK(Values!E48),"","4730574031")</f>
        <v>4730574031</v>
      </c>
      <c r="J49" s="39" t="str">
        <f aca="false">IF(ISBLANK(Values!E48),"",Values!F48 )</f>
        <v>Lenovo T480s silver - UK</v>
      </c>
      <c r="K49" s="28" t="n">
        <f aca="false">IF(ISBLANK(Values!E48),"",IF(Values!J48, Values!$B$4, Values!$B$5))</f>
        <v>55.99</v>
      </c>
      <c r="L49" s="40" t="n">
        <f aca="false">IF(ISBLANK(Values!E48),"",Values!$B$18)</f>
        <v>0</v>
      </c>
      <c r="M49" s="28" t="str">
        <f aca="false">IF(ISBLANK(Values!E48),"",Values!$M48)</f>
        <v>https://download.lenovo.com/Images/Parts/01YN448/01YN448_A.jpg</v>
      </c>
      <c r="N49" s="41" t="str">
        <f aca="false">IF(ISBLANK(Values!$F48),"",Values!N48)</f>
        <v>https://download.lenovo.com/Images/Parts/01YN448/01YN448_B.jpg</v>
      </c>
      <c r="O49" s="41" t="str">
        <f aca="false">IF(ISBLANK(Values!$F48),"",Values!O48)</f>
        <v>https://download.lenovo.com/Images/Parts/01YN448/01YN448_details.jpg</v>
      </c>
      <c r="P49" s="41" t="str">
        <f aca="false">IF(ISBLANK(Values!$F48),"",Values!P48)</f>
        <v/>
      </c>
      <c r="Q49" s="41" t="str">
        <f aca="false">IF(ISBLANK(Values!$F48),"",Values!Q48)</f>
        <v/>
      </c>
      <c r="R49" s="41" t="str">
        <f aca="false">IF(ISBLANK(Values!$F48),"",Values!R48)</f>
        <v/>
      </c>
      <c r="S49" s="41" t="str">
        <f aca="false">IF(ISBLANK(Values!$F48),"",Values!S48)</f>
        <v/>
      </c>
      <c r="T49" s="41" t="str">
        <f aca="false">IF(ISBLANK(Values!$F48),"",Values!T48)</f>
        <v/>
      </c>
      <c r="U49" s="41" t="str">
        <f aca="false">IF(ISBLANK(Values!$F48),"",Values!U48)</f>
        <v/>
      </c>
      <c r="W49" s="32" t="str">
        <f aca="false">IF(ISBLANK(Values!E48),"","Child")</f>
        <v>Child</v>
      </c>
      <c r="X49" s="32" t="str">
        <f aca="false">IF(ISBLANK(Values!E48),"",Values!$B$13)</f>
        <v>Lenovo T490 Parent</v>
      </c>
      <c r="Y49" s="39" t="str">
        <f aca="false">IF(ISBLANK(Values!E48),"","Size-Color")</f>
        <v>Size-Color</v>
      </c>
      <c r="Z49" s="32" t="str">
        <f aca="false">IF(ISBLANK(Values!E48),"","variation")</f>
        <v>variation</v>
      </c>
      <c r="AA49" s="36" t="str">
        <f aca="false">IF(ISBLANK(Values!E48),"",Values!$B$20)</f>
        <v>Update</v>
      </c>
      <c r="AB49" s="36" t="str">
        <f aca="false">IF(ISBLANK(Values!E48),"",Values!$B$29)</f>
        <v>Clavier distribué par Tellus Remarketing, leader européen des claviers portables. Le clavier a été nettoyé, emballé et testé dans notre ligne de production au Danemark. Pour toute question de compatibilité, contactez-nous via le site Web d'Amazon.</v>
      </c>
      <c r="AI49" s="42" t="str">
        <f aca="false">IF(ISBLANK(Values!E48),"",IF(Values!I48,Values!$B$23,Values!$B$33))</f>
        <v>👉DES CLIENTS SATISFAITS DANS LE MONDE: Plus de 10.000 clients satisfaits dans le monde.Clavier restauré en Europe</v>
      </c>
      <c r="AJ49" s="43" t="str">
        <f aca="false">IF(ISBLANK(Values!E48),"","👉 "&amp;Values!H48&amp; " "&amp;Values!$B$24 &amp;" "&amp;Values!$B$3)</f>
        <v>👉 UK Compatible avec Lenovo T480s, T490, E490, L480, L490, L380, L390, L380 Yoga, L390 Yoga, E490, E480</v>
      </c>
      <c r="AK49" s="1" t="str">
        <f aca="false">IF(ISBLANK(Values!E48),"",Values!$B$25)</f>
        <v>COMMUNICATION ET SUPPORT TECHNIQUE: rapide et fluide 24h</v>
      </c>
      <c r="AL49" s="1" t="str">
        <f aca="false">IF(ISBLANK(Values!E48),"",Values!$B$26)</f>
        <v>GARANTIE DE 6 MOIS INCLUS: détendez-vous, est couvert</v>
      </c>
      <c r="AM49" s="1" t="str">
        <f aca="false">IF(ISBLANK(Values!E48),"",Values!$B$27)</f>
        <v>♻️ Be green! ♻️ Avec ce clavier, économisez jusqu'à 80% de CO2!</v>
      </c>
      <c r="AT49" s="1" t="str">
        <f aca="false">IF(ISBLANK(Values!E48),"",IF(Values!J48,"Backlit", "Non-Backlit")) &amp; " Silver Frame"</f>
        <v>Backlit Silver Frame</v>
      </c>
      <c r="AV49" s="28" t="str">
        <f aca="false">IF(ISBLANK(Values!E48),"",Values!H48)</f>
        <v>UK</v>
      </c>
      <c r="BE49" s="27" t="str">
        <f aca="false">IF(ISBLANK(Values!E48),"","Professional Audience")</f>
        <v>Professional Audience</v>
      </c>
      <c r="BF49" s="27" t="str">
        <f aca="false">IF(ISBLANK(Values!E48),"","Consumer Audience")</f>
        <v>Consumer Audience</v>
      </c>
      <c r="BG49" s="27" t="str">
        <f aca="false">IF(ISBLANK(Values!E48),"","Adults")</f>
        <v>Adults</v>
      </c>
      <c r="BH49" s="27" t="str">
        <f aca="false">IF(ISBLANK(Values!E48),"","People")</f>
        <v>People</v>
      </c>
      <c r="CG49" s="1" t="n">
        <f aca="false">IF(ISBLANK(Values!E48),"",Values!$B$11)</f>
        <v>200</v>
      </c>
      <c r="CH49" s="1" t="str">
        <f aca="false">IF(ISBLANK(Values!E48),"","GR")</f>
        <v>GR</v>
      </c>
      <c r="CI49" s="1" t="str">
        <f aca="false">IF(ISBLANK(Values!E48),"",Values!$B$7)</f>
        <v>30</v>
      </c>
      <c r="CJ49" s="1" t="str">
        <f aca="false">IF(ISBLANK(Values!E48),"",Values!$B$8)</f>
        <v>22</v>
      </c>
      <c r="CK49" s="1" t="str">
        <f aca="false">IF(ISBLANK(Values!E48),"",Values!$B$9)</f>
        <v>5</v>
      </c>
      <c r="CL49" s="1" t="str">
        <f aca="false">IF(ISBLANK(Values!E48),"","CM")</f>
        <v>CM</v>
      </c>
      <c r="CP49" s="36" t="str">
        <f aca="false">IF(ISBLANK(Values!E48),"",Values!$B$7)</f>
        <v>30</v>
      </c>
      <c r="CQ49" s="36" t="str">
        <f aca="false">IF(ISBLANK(Values!E48),"",Values!$B$8)</f>
        <v>22</v>
      </c>
      <c r="CR49" s="36" t="str">
        <f aca="false">IF(ISBLANK(Values!E48),"",Values!$B$9)</f>
        <v>5</v>
      </c>
      <c r="CS49" s="1" t="n">
        <f aca="false">IF(ISBLANK(Values!E48),"",Values!$B$11)</f>
        <v>200</v>
      </c>
      <c r="CT49" s="1" t="str">
        <f aca="false">IF(ISBLANK(Values!E48),"","GR")</f>
        <v>GR</v>
      </c>
      <c r="CU49" s="1" t="str">
        <f aca="false">IF(ISBLANK(Values!E48),"","CM")</f>
        <v>CM</v>
      </c>
      <c r="CV49" s="1" t="str">
        <f aca="false">IF(ISBLANK(Values!E48),"",IF(Values!$B$36=options!$F$1,"Denmark", IF(Values!$B$36=options!$F$2, "Danemark",IF(Values!$B$36=options!$F$3, "Dänemark",IF(Values!$B$36=options!$F$4, "Danimarca",IF(Values!$B$36=options!$F$5, "Dinamarca",IF(Values!$B$36=options!$F$6, "Denemarken","" ) ) ) ) )))</f>
        <v>Danemark</v>
      </c>
      <c r="CZ49" s="1" t="str">
        <f aca="false">IF(ISBLANK(Values!E48),"","No")</f>
        <v>No</v>
      </c>
      <c r="DA49" s="1" t="str">
        <f aca="false">IF(ISBLANK(Values!E48),"","No")</f>
        <v>No</v>
      </c>
      <c r="DO49" s="27" t="str">
        <f aca="false">IF(ISBLANK(Values!E48),"","Parts")</f>
        <v>Parts</v>
      </c>
      <c r="DP49" s="27" t="str">
        <f aca="false">IF(ISBLANK(Values!E48),"",Values!$B$31)</f>
        <v>Garantie de 6 mois après la date de livraison. En cas de dysfonctionnement du clavier, une nouvelle unité ou une pièce de rechange pour le clavier du produit sera envoyée. En cas de tri des stocks, un remboursement complet est effectué.</v>
      </c>
      <c r="DS49" s="31"/>
      <c r="DY49" s="31"/>
      <c r="DZ49" s="31"/>
      <c r="EA49" s="31"/>
      <c r="EB49" s="31"/>
      <c r="EC49" s="31"/>
      <c r="EI49" s="1" t="str">
        <f aca="false">IF(ISBLANK(Values!E48),"",Values!$B$31)</f>
        <v>Garantie de 6 mois après la date de livraison. En cas de dysfonctionnement du clavier, une nouvelle unité ou une pièce de rechange pour le clavier du produit sera envoyée. En cas de tri des stocks, un remboursement complet est effectué.</v>
      </c>
      <c r="ES49" s="1" t="str">
        <f aca="false">IF(ISBLANK(Values!E48),"","Amazon Tellus UPS")</f>
        <v>Amazon Tellus UPS</v>
      </c>
      <c r="EV49" s="1" t="str">
        <f aca="false">IF(ISBLANK(Values!E48),"","New")</f>
        <v>New</v>
      </c>
      <c r="FE49" s="1" t="str">
        <f aca="false">IF(ISBLANK(Values!E48),"","3")</f>
        <v>3</v>
      </c>
      <c r="FH49" s="1" t="str">
        <f aca="false">IF(ISBLANK(Values!E48),"","FALSE")</f>
        <v>FALSE</v>
      </c>
      <c r="FI49" s="36" t="str">
        <f aca="false">IF(ISBLANK(Values!E48),"","FALSE")</f>
        <v>FALSE</v>
      </c>
      <c r="FJ49" s="36" t="str">
        <f aca="false">IF(ISBLANK(Values!E48),"","FALSE")</f>
        <v>FALSE</v>
      </c>
      <c r="FM49" s="1" t="str">
        <f aca="false">IF(ISBLANK(Values!E48),"","1")</f>
        <v>1</v>
      </c>
      <c r="FO49" s="28" t="n">
        <f aca="false">IF(ISBLANK(Values!E48),"",IF(Values!J48, Values!$B$4, Values!$B$5))</f>
        <v>55.99</v>
      </c>
      <c r="FP49" s="1" t="str">
        <f aca="false">IF(ISBLANK(Values!E48),"","Percent")</f>
        <v>Percent</v>
      </c>
      <c r="FQ49" s="1" t="str">
        <f aca="false">IF(ISBLANK(Values!E48),"","2")</f>
        <v>2</v>
      </c>
      <c r="FR49" s="1" t="str">
        <f aca="false">IF(ISBLANK(Values!E48),"","3")</f>
        <v>3</v>
      </c>
      <c r="FS49" s="1" t="str">
        <f aca="false">IF(ISBLANK(Values!E48),"","5")</f>
        <v>5</v>
      </c>
      <c r="FT49" s="1" t="str">
        <f aca="false">IF(ISBLANK(Values!E48),"","6")</f>
        <v>6</v>
      </c>
      <c r="FU49" s="1" t="str">
        <f aca="false">IF(ISBLANK(Values!E48),"","10")</f>
        <v>10</v>
      </c>
      <c r="FV49" s="1" t="str">
        <f aca="false">IF(ISBLANK(Values!E48),"","10")</f>
        <v>10</v>
      </c>
    </row>
    <row r="50" customFormat="false" ht="28.35" hidden="false" customHeight="false" outlineLevel="0" collapsed="false">
      <c r="A50" s="27" t="str">
        <f aca="false">IF(ISBLANK(Values!E49),"",IF(Values!$B$37="EU","computercomponent","computer"))</f>
        <v>computercomponent</v>
      </c>
      <c r="B50" s="37" t="str">
        <f aca="false">IF(ISBLANK(Values!E49),"",Values!F49)</f>
        <v>Lenovo T480s silver - NOR</v>
      </c>
      <c r="C50" s="32" t="str">
        <f aca="false">IF(ISBLANK(Values!E49),"","TellusRem")</f>
        <v>TellusRem</v>
      </c>
      <c r="D50" s="38" t="n">
        <f aca="false">IF(ISBLANK(Values!E49),"",Values!E49)</f>
        <v>5714401482062</v>
      </c>
      <c r="E50" s="31" t="str">
        <f aca="false">IF(ISBLANK(Values!E49),"","EAN")</f>
        <v>EAN</v>
      </c>
      <c r="F50" s="28" t="str">
        <f aca="false">IF(ISBLANK(Values!E49),"",IF(Values!J49,Values!H49 &amp;" "&amp;  Values!$B$1 &amp; " " &amp;Values!$B$3,Values!G49 &amp;" "&amp;  Values!$B$2 &amp; " " &amp;Values!$B$3))</f>
        <v>Scandinave - nordique Clavier rétroéclairé d'origine pour Lenovo ThinkPad Compatible T480s, T490, E490, L480, L490, L380, L390, L380 Yoga, L390 Yoga, E490, E480</v>
      </c>
      <c r="G50" s="32" t="str">
        <f aca="false">IF(ISBLANK(Values!E49),"","TellusRem")</f>
        <v>TellusRem</v>
      </c>
      <c r="H50" s="27" t="str">
        <f aca="false">IF(ISBLANK(Values!E49),"",Values!$B$16)</f>
        <v>laptop-computer-replacement-parts</v>
      </c>
      <c r="I50" s="27" t="str">
        <f aca="false">IF(ISBLANK(Values!E49),"","4730574031")</f>
        <v>4730574031</v>
      </c>
      <c r="J50" s="39" t="str">
        <f aca="false">IF(ISBLANK(Values!E49),"",Values!F49 )</f>
        <v>Lenovo T480s silver - NOR</v>
      </c>
      <c r="K50" s="28" t="n">
        <f aca="false">IF(ISBLANK(Values!E49),"",IF(Values!J49, Values!$B$4, Values!$B$5))</f>
        <v>55.99</v>
      </c>
      <c r="L50" s="40" t="n">
        <f aca="false">IF(ISBLANK(Values!E49),"",Values!$B$18)</f>
        <v>0</v>
      </c>
      <c r="M50" s="28" t="str">
        <f aca="false">IF(ISBLANK(Values!E49),"",Values!$M49)</f>
        <v>https://download.lenovo.com/Images/Parts/01YN379/01YN379_A.jpg</v>
      </c>
      <c r="N50" s="41" t="str">
        <f aca="false">IF(ISBLANK(Values!$F49),"",Values!N49)</f>
        <v>https://download.lenovo.com/Images/Parts/01YN379/01YN379_B.jpg</v>
      </c>
      <c r="O50" s="41" t="str">
        <f aca="false">IF(ISBLANK(Values!$F49),"",Values!O49)</f>
        <v>https://download.lenovo.com/Images/Parts/01YN379/01YN379_details.jpg</v>
      </c>
      <c r="P50" s="41" t="str">
        <f aca="false">IF(ISBLANK(Values!$F49),"",Values!P49)</f>
        <v/>
      </c>
      <c r="Q50" s="41" t="str">
        <f aca="false">IF(ISBLANK(Values!$F49),"",Values!Q49)</f>
        <v/>
      </c>
      <c r="R50" s="41" t="str">
        <f aca="false">IF(ISBLANK(Values!$F49),"",Values!R49)</f>
        <v/>
      </c>
      <c r="S50" s="41" t="str">
        <f aca="false">IF(ISBLANK(Values!$F49),"",Values!S49)</f>
        <v/>
      </c>
      <c r="T50" s="41" t="str">
        <f aca="false">IF(ISBLANK(Values!$F49),"",Values!T49)</f>
        <v/>
      </c>
      <c r="U50" s="41" t="str">
        <f aca="false">IF(ISBLANK(Values!$F49),"",Values!U49)</f>
        <v/>
      </c>
      <c r="W50" s="32" t="str">
        <f aca="false">IF(ISBLANK(Values!E49),"","Child")</f>
        <v>Child</v>
      </c>
      <c r="X50" s="32" t="str">
        <f aca="false">IF(ISBLANK(Values!E49),"",Values!$B$13)</f>
        <v>Lenovo T490 Parent</v>
      </c>
      <c r="Y50" s="39" t="str">
        <f aca="false">IF(ISBLANK(Values!E49),"","Size-Color")</f>
        <v>Size-Color</v>
      </c>
      <c r="Z50" s="32" t="str">
        <f aca="false">IF(ISBLANK(Values!E49),"","variation")</f>
        <v>variation</v>
      </c>
      <c r="AA50" s="36" t="str">
        <f aca="false">IF(ISBLANK(Values!E49),"",Values!$B$20)</f>
        <v>Update</v>
      </c>
      <c r="AB50" s="36" t="str">
        <f aca="false">IF(ISBLANK(Values!E49),"",Values!$B$29)</f>
        <v>Clavier distribué par Tellus Remarketing, leader européen des claviers portables. Le clavier a été nettoyé, emballé et testé dans notre ligne de production au Danemark. Pour toute question de compatibilité, contactez-nous via le site Web d'Amazon.</v>
      </c>
      <c r="AI50" s="42" t="str">
        <f aca="false">IF(ISBLANK(Values!E49),"",IF(Values!I49,Values!$B$23,Values!$B$33))</f>
        <v>👉DES CLIENTS SATISFAITS DANS LE MONDE: Plus de 10.000 clients satisfaits dans le monde.Clavier restauré en Europe</v>
      </c>
      <c r="AJ50" s="43" t="str">
        <f aca="false">IF(ISBLANK(Values!E49),"","👉 "&amp;Values!H49&amp; " "&amp;Values!$B$24 &amp;" "&amp;Values!$B$3)</f>
        <v>👉 Scandinave - nordique Compatible avec Lenovo T480s, T490, E490, L480, L490, L380, L390, L380 Yoga, L390 Yoga, E490, E480</v>
      </c>
      <c r="AK50" s="1" t="str">
        <f aca="false">IF(ISBLANK(Values!E49),"",Values!$B$25)</f>
        <v>COMMUNICATION ET SUPPORT TECHNIQUE: rapide et fluide 24h</v>
      </c>
      <c r="AL50" s="1" t="str">
        <f aca="false">IF(ISBLANK(Values!E49),"",Values!$B$26)</f>
        <v>GARANTIE DE 6 MOIS INCLUS: détendez-vous, est couvert</v>
      </c>
      <c r="AM50" s="1" t="str">
        <f aca="false">IF(ISBLANK(Values!E49),"",Values!$B$27)</f>
        <v>♻️ Be green! ♻️ Avec ce clavier, économisez jusqu'à 80% de CO2!</v>
      </c>
      <c r="AT50" s="1" t="str">
        <f aca="false">IF(ISBLANK(Values!E49),"",IF(Values!J49,"Backlit", "Non-Backlit")) &amp; " Silver Frame"</f>
        <v>Backlit Silver Frame</v>
      </c>
      <c r="AV50" s="28" t="str">
        <f aca="false">IF(ISBLANK(Values!E49),"",Values!H49)</f>
        <v>Scandinave - nordique</v>
      </c>
      <c r="BE50" s="27" t="str">
        <f aca="false">IF(ISBLANK(Values!E49),"","Professional Audience")</f>
        <v>Professional Audience</v>
      </c>
      <c r="BF50" s="27" t="str">
        <f aca="false">IF(ISBLANK(Values!E49),"","Consumer Audience")</f>
        <v>Consumer Audience</v>
      </c>
      <c r="BG50" s="27" t="str">
        <f aca="false">IF(ISBLANK(Values!E49),"","Adults")</f>
        <v>Adults</v>
      </c>
      <c r="BH50" s="27" t="str">
        <f aca="false">IF(ISBLANK(Values!E49),"","People")</f>
        <v>People</v>
      </c>
      <c r="CG50" s="1" t="n">
        <f aca="false">IF(ISBLANK(Values!E49),"",Values!$B$11)</f>
        <v>200</v>
      </c>
      <c r="CH50" s="1" t="str">
        <f aca="false">IF(ISBLANK(Values!E49),"","GR")</f>
        <v>GR</v>
      </c>
      <c r="CI50" s="1" t="str">
        <f aca="false">IF(ISBLANK(Values!E49),"",Values!$B$7)</f>
        <v>30</v>
      </c>
      <c r="CJ50" s="1" t="str">
        <f aca="false">IF(ISBLANK(Values!E49),"",Values!$B$8)</f>
        <v>22</v>
      </c>
      <c r="CK50" s="1" t="str">
        <f aca="false">IF(ISBLANK(Values!E49),"",Values!$B$9)</f>
        <v>5</v>
      </c>
      <c r="CL50" s="1" t="str">
        <f aca="false">IF(ISBLANK(Values!E49),"","CM")</f>
        <v>CM</v>
      </c>
      <c r="CP50" s="36" t="str">
        <f aca="false">IF(ISBLANK(Values!E49),"",Values!$B$7)</f>
        <v>30</v>
      </c>
      <c r="CQ50" s="36" t="str">
        <f aca="false">IF(ISBLANK(Values!E49),"",Values!$B$8)</f>
        <v>22</v>
      </c>
      <c r="CR50" s="36" t="str">
        <f aca="false">IF(ISBLANK(Values!E49),"",Values!$B$9)</f>
        <v>5</v>
      </c>
      <c r="CS50" s="1" t="n">
        <f aca="false">IF(ISBLANK(Values!E49),"",Values!$B$11)</f>
        <v>200</v>
      </c>
      <c r="CT50" s="1" t="str">
        <f aca="false">IF(ISBLANK(Values!E49),"","GR")</f>
        <v>GR</v>
      </c>
      <c r="CU50" s="1" t="str">
        <f aca="false">IF(ISBLANK(Values!E49),"","CM")</f>
        <v>CM</v>
      </c>
      <c r="CV50" s="1" t="str">
        <f aca="false">IF(ISBLANK(Values!E49),"",IF(Values!$B$36=options!$F$1,"Denmark", IF(Values!$B$36=options!$F$2, "Danemark",IF(Values!$B$36=options!$F$3, "Dänemark",IF(Values!$B$36=options!$F$4, "Danimarca",IF(Values!$B$36=options!$F$5, "Dinamarca",IF(Values!$B$36=options!$F$6, "Denemarken","" ) ) ) ) )))</f>
        <v>Danemark</v>
      </c>
      <c r="CZ50" s="1" t="str">
        <f aca="false">IF(ISBLANK(Values!E49),"","No")</f>
        <v>No</v>
      </c>
      <c r="DA50" s="1" t="str">
        <f aca="false">IF(ISBLANK(Values!E49),"","No")</f>
        <v>No</v>
      </c>
      <c r="DO50" s="27" t="str">
        <f aca="false">IF(ISBLANK(Values!E49),"","Parts")</f>
        <v>Parts</v>
      </c>
      <c r="DP50" s="27" t="str">
        <f aca="false">IF(ISBLANK(Values!E49),"",Values!$B$31)</f>
        <v>Garantie de 6 mois après la date de livraison. En cas de dysfonctionnement du clavier, une nouvelle unité ou une pièce de rechange pour le clavier du produit sera envoyée. En cas de tri des stocks, un remboursement complet est effectué.</v>
      </c>
      <c r="DS50" s="31"/>
      <c r="DY50" s="31"/>
      <c r="DZ50" s="31"/>
      <c r="EA50" s="31"/>
      <c r="EB50" s="31"/>
      <c r="EC50" s="31"/>
      <c r="EI50" s="1" t="str">
        <f aca="false">IF(ISBLANK(Values!E49),"",Values!$B$31)</f>
        <v>Garantie de 6 mois après la date de livraison. En cas de dysfonctionnement du clavier, une nouvelle unité ou une pièce de rechange pour le clavier du produit sera envoyée. En cas de tri des stocks, un remboursement complet est effectué.</v>
      </c>
      <c r="ES50" s="1" t="str">
        <f aca="false">IF(ISBLANK(Values!E49),"","Amazon Tellus UPS")</f>
        <v>Amazon Tellus UPS</v>
      </c>
      <c r="EV50" s="1" t="str">
        <f aca="false">IF(ISBLANK(Values!E49),"","New")</f>
        <v>New</v>
      </c>
      <c r="FE50" s="1" t="str">
        <f aca="false">IF(ISBLANK(Values!E49),"","3")</f>
        <v>3</v>
      </c>
      <c r="FH50" s="1" t="str">
        <f aca="false">IF(ISBLANK(Values!E49),"","FALSE")</f>
        <v>FALSE</v>
      </c>
      <c r="FI50" s="36" t="str">
        <f aca="false">IF(ISBLANK(Values!E49),"","FALSE")</f>
        <v>FALSE</v>
      </c>
      <c r="FJ50" s="36" t="str">
        <f aca="false">IF(ISBLANK(Values!E49),"","FALSE")</f>
        <v>FALSE</v>
      </c>
      <c r="FM50" s="1" t="str">
        <f aca="false">IF(ISBLANK(Values!E49),"","1")</f>
        <v>1</v>
      </c>
      <c r="FO50" s="28" t="n">
        <f aca="false">IF(ISBLANK(Values!E49),"",IF(Values!J49, Values!$B$4, Values!$B$5))</f>
        <v>55.99</v>
      </c>
      <c r="FP50" s="1" t="str">
        <f aca="false">IF(ISBLANK(Values!E49),"","Percent")</f>
        <v>Percent</v>
      </c>
      <c r="FQ50" s="1" t="str">
        <f aca="false">IF(ISBLANK(Values!E49),"","2")</f>
        <v>2</v>
      </c>
      <c r="FR50" s="1" t="str">
        <f aca="false">IF(ISBLANK(Values!E49),"","3")</f>
        <v>3</v>
      </c>
      <c r="FS50" s="1" t="str">
        <f aca="false">IF(ISBLANK(Values!E49),"","5")</f>
        <v>5</v>
      </c>
      <c r="FT50" s="1" t="str">
        <f aca="false">IF(ISBLANK(Values!E49),"","6")</f>
        <v>6</v>
      </c>
      <c r="FU50" s="1" t="str">
        <f aca="false">IF(ISBLANK(Values!E49),"","10")</f>
        <v>10</v>
      </c>
      <c r="FV50" s="1" t="str">
        <f aca="false">IF(ISBLANK(Values!E49),"","10")</f>
        <v>10</v>
      </c>
    </row>
    <row r="51" customFormat="false" ht="28.35" hidden="false" customHeight="false" outlineLevel="0" collapsed="false">
      <c r="A51" s="27" t="str">
        <f aca="false">IF(ISBLANK(Values!E50),"",IF(Values!$B$37="EU","computercomponent","computer"))</f>
        <v>computercomponent</v>
      </c>
      <c r="B51" s="37" t="str">
        <f aca="false">IF(ISBLANK(Values!E50),"",Values!F50)</f>
        <v>Lenovo T480s silver - BE</v>
      </c>
      <c r="C51" s="32" t="str">
        <f aca="false">IF(ISBLANK(Values!E50),"","TellusRem")</f>
        <v>TellusRem</v>
      </c>
      <c r="D51" s="38" t="n">
        <f aca="false">IF(ISBLANK(Values!E50),"",Values!E50)</f>
        <v>5714401482079</v>
      </c>
      <c r="E51" s="31" t="str">
        <f aca="false">IF(ISBLANK(Values!E50),"","EAN")</f>
        <v>EAN</v>
      </c>
      <c r="F51" s="28" t="str">
        <f aca="false">IF(ISBLANK(Values!E50),"",IF(Values!J50,Values!H50 &amp;" "&amp;  Values!$B$1 &amp; " " &amp;Values!$B$3,Values!G50 &amp;" "&amp;  Values!$B$2 &amp; " " &amp;Values!$B$3))</f>
        <v>Belge Clavier rétroéclairé d'origine pour Lenovo ThinkPad Compatible T480s, T490, E490, L480, L490, L380, L390, L380 Yoga, L390 Yoga, E490, E480</v>
      </c>
      <c r="G51" s="32" t="str">
        <f aca="false">IF(ISBLANK(Values!E50),"","TellusRem")</f>
        <v>TellusRem</v>
      </c>
      <c r="H51" s="27" t="str">
        <f aca="false">IF(ISBLANK(Values!E50),"",Values!$B$16)</f>
        <v>laptop-computer-replacement-parts</v>
      </c>
      <c r="I51" s="27" t="str">
        <f aca="false">IF(ISBLANK(Values!E50),"","4730574031")</f>
        <v>4730574031</v>
      </c>
      <c r="J51" s="39" t="str">
        <f aca="false">IF(ISBLANK(Values!E50),"",Values!F50 )</f>
        <v>Lenovo T480s silver - BE</v>
      </c>
      <c r="K51" s="28" t="n">
        <f aca="false">IF(ISBLANK(Values!E50),"",IF(Values!J50, Values!$B$4, Values!$B$5))</f>
        <v>55.99</v>
      </c>
      <c r="L51" s="40" t="n">
        <f aca="false">IF(ISBLANK(Values!E50),"",Values!$B$18)</f>
        <v>0</v>
      </c>
      <c r="M51" s="28" t="str">
        <f aca="false">IF(ISBLANK(Values!E50),"",Values!$M50)</f>
        <v>https://download.lenovo.com/Images/Parts/01YN346/01YN346_A.jpg</v>
      </c>
      <c r="N51" s="41" t="str">
        <f aca="false">IF(ISBLANK(Values!$F50),"",Values!N50)</f>
        <v>https://download.lenovo.com/Images/Parts/01YN346/01YN346_B.jpg</v>
      </c>
      <c r="O51" s="41" t="str">
        <f aca="false">IF(ISBLANK(Values!$F50),"",Values!O50)</f>
        <v>https://download.lenovo.com/Images/Parts/01YN346/01YN346_details.jpg</v>
      </c>
      <c r="P51" s="41" t="str">
        <f aca="false">IF(ISBLANK(Values!$F50),"",Values!P50)</f>
        <v/>
      </c>
      <c r="Q51" s="41" t="str">
        <f aca="false">IF(ISBLANK(Values!$F50),"",Values!Q50)</f>
        <v/>
      </c>
      <c r="R51" s="41" t="str">
        <f aca="false">IF(ISBLANK(Values!$F50),"",Values!R50)</f>
        <v/>
      </c>
      <c r="S51" s="41" t="str">
        <f aca="false">IF(ISBLANK(Values!$F50),"",Values!S50)</f>
        <v/>
      </c>
      <c r="T51" s="41" t="str">
        <f aca="false">IF(ISBLANK(Values!$F50),"",Values!T50)</f>
        <v/>
      </c>
      <c r="U51" s="41" t="str">
        <f aca="false">IF(ISBLANK(Values!$F50),"",Values!U50)</f>
        <v/>
      </c>
      <c r="W51" s="32" t="str">
        <f aca="false">IF(ISBLANK(Values!E50),"","Child")</f>
        <v>Child</v>
      </c>
      <c r="X51" s="32" t="str">
        <f aca="false">IF(ISBLANK(Values!E50),"",Values!$B$13)</f>
        <v>Lenovo T490 Parent</v>
      </c>
      <c r="Y51" s="39" t="str">
        <f aca="false">IF(ISBLANK(Values!E50),"","Size-Color")</f>
        <v>Size-Color</v>
      </c>
      <c r="Z51" s="32" t="str">
        <f aca="false">IF(ISBLANK(Values!E50),"","variation")</f>
        <v>variation</v>
      </c>
      <c r="AA51" s="36" t="str">
        <f aca="false">IF(ISBLANK(Values!E50),"",Values!$B$20)</f>
        <v>Update</v>
      </c>
      <c r="AB51" s="36" t="str">
        <f aca="false">IF(ISBLANK(Values!E50),"",Values!$B$29)</f>
        <v>Clavier distribué par Tellus Remarketing, leader européen des claviers portables. Le clavier a été nettoyé, emballé et testé dans notre ligne de production au Danemark. Pour toute question de compatibilité, contactez-nous via le site Web d'Amazon.</v>
      </c>
      <c r="AI51" s="42" t="str">
        <f aca="false">IF(ISBLANK(Values!E50),"",IF(Values!I50,Values!$B$23,Values!$B$33))</f>
        <v>👉DES CLIENTS SATISFAITS DANS LE MONDE: Plus de 10.000 clients satisfaits dans le monde.Clavier restauré en Europe</v>
      </c>
      <c r="AJ51" s="43" t="str">
        <f aca="false">IF(ISBLANK(Values!E50),"","👉 "&amp;Values!H50&amp; " "&amp;Values!$B$24 &amp;" "&amp;Values!$B$3)</f>
        <v>👉 Belge Compatible avec Lenovo T480s, T490, E490, L480, L490, L380, L390, L380 Yoga, L390 Yoga, E490, E480</v>
      </c>
      <c r="AK51" s="1" t="str">
        <f aca="false">IF(ISBLANK(Values!E50),"",Values!$B$25)</f>
        <v>COMMUNICATION ET SUPPORT TECHNIQUE: rapide et fluide 24h</v>
      </c>
      <c r="AL51" s="1" t="str">
        <f aca="false">IF(ISBLANK(Values!E50),"",Values!$B$26)</f>
        <v>GARANTIE DE 6 MOIS INCLUS: détendez-vous, est couvert</v>
      </c>
      <c r="AM51" s="1" t="str">
        <f aca="false">IF(ISBLANK(Values!E50),"",Values!$B$27)</f>
        <v>♻️ Be green! ♻️ Avec ce clavier, économisez jusqu'à 80% de CO2!</v>
      </c>
      <c r="AT51" s="1" t="str">
        <f aca="false">IF(ISBLANK(Values!E50),"",IF(Values!J50,"Backlit", "Non-Backlit")) &amp; " Silver Frame"</f>
        <v>Backlit Silver Frame</v>
      </c>
      <c r="AV51" s="28" t="str">
        <f aca="false">IF(ISBLANK(Values!E50),"",Values!H50)</f>
        <v>Belge</v>
      </c>
      <c r="BE51" s="27" t="str">
        <f aca="false">IF(ISBLANK(Values!E50),"","Professional Audience")</f>
        <v>Professional Audience</v>
      </c>
      <c r="BF51" s="27" t="str">
        <f aca="false">IF(ISBLANK(Values!E50),"","Consumer Audience")</f>
        <v>Consumer Audience</v>
      </c>
      <c r="BG51" s="27" t="str">
        <f aca="false">IF(ISBLANK(Values!E50),"","Adults")</f>
        <v>Adults</v>
      </c>
      <c r="BH51" s="27" t="str">
        <f aca="false">IF(ISBLANK(Values!E50),"","People")</f>
        <v>People</v>
      </c>
      <c r="CG51" s="1" t="n">
        <f aca="false">IF(ISBLANK(Values!E50),"",Values!$B$11)</f>
        <v>200</v>
      </c>
      <c r="CH51" s="1" t="str">
        <f aca="false">IF(ISBLANK(Values!E50),"","GR")</f>
        <v>GR</v>
      </c>
      <c r="CI51" s="1" t="str">
        <f aca="false">IF(ISBLANK(Values!E50),"",Values!$B$7)</f>
        <v>30</v>
      </c>
      <c r="CJ51" s="1" t="str">
        <f aca="false">IF(ISBLANK(Values!E50),"",Values!$B$8)</f>
        <v>22</v>
      </c>
      <c r="CK51" s="1" t="str">
        <f aca="false">IF(ISBLANK(Values!E50),"",Values!$B$9)</f>
        <v>5</v>
      </c>
      <c r="CL51" s="1" t="str">
        <f aca="false">IF(ISBLANK(Values!E50),"","CM")</f>
        <v>CM</v>
      </c>
      <c r="CP51" s="36" t="str">
        <f aca="false">IF(ISBLANK(Values!E50),"",Values!$B$7)</f>
        <v>30</v>
      </c>
      <c r="CQ51" s="36" t="str">
        <f aca="false">IF(ISBLANK(Values!E50),"",Values!$B$8)</f>
        <v>22</v>
      </c>
      <c r="CR51" s="36" t="str">
        <f aca="false">IF(ISBLANK(Values!E50),"",Values!$B$9)</f>
        <v>5</v>
      </c>
      <c r="CS51" s="1" t="n">
        <f aca="false">IF(ISBLANK(Values!E50),"",Values!$B$11)</f>
        <v>200</v>
      </c>
      <c r="CT51" s="1" t="str">
        <f aca="false">IF(ISBLANK(Values!E50),"","GR")</f>
        <v>GR</v>
      </c>
      <c r="CU51" s="1" t="str">
        <f aca="false">IF(ISBLANK(Values!E50),"","CM")</f>
        <v>CM</v>
      </c>
      <c r="CV51" s="1" t="str">
        <f aca="false">IF(ISBLANK(Values!E50),"",IF(Values!$B$36=options!$F$1,"Denmark", IF(Values!$B$36=options!$F$2, "Danemark",IF(Values!$B$36=options!$F$3, "Dänemark",IF(Values!$B$36=options!$F$4, "Danimarca",IF(Values!$B$36=options!$F$5, "Dinamarca",IF(Values!$B$36=options!$F$6, "Denemarken","" ) ) ) ) )))</f>
        <v>Danemark</v>
      </c>
      <c r="CZ51" s="1" t="str">
        <f aca="false">IF(ISBLANK(Values!E50),"","No")</f>
        <v>No</v>
      </c>
      <c r="DA51" s="1" t="str">
        <f aca="false">IF(ISBLANK(Values!E50),"","No")</f>
        <v>No</v>
      </c>
      <c r="DO51" s="27" t="str">
        <f aca="false">IF(ISBLANK(Values!E50),"","Parts")</f>
        <v>Parts</v>
      </c>
      <c r="DP51" s="27" t="str">
        <f aca="false">IF(ISBLANK(Values!E50),"",Values!$B$31)</f>
        <v>Garantie de 6 mois après la date de livraison. En cas de dysfonctionnement du clavier, une nouvelle unité ou une pièce de rechange pour le clavier du produit sera envoyée. En cas de tri des stocks, un remboursement complet est effectué.</v>
      </c>
      <c r="DS51" s="31"/>
      <c r="DY51" s="31"/>
      <c r="DZ51" s="31"/>
      <c r="EA51" s="31"/>
      <c r="EB51" s="31"/>
      <c r="EC51" s="31"/>
      <c r="EI51" s="1" t="str">
        <f aca="false">IF(ISBLANK(Values!E50),"",Values!$B$31)</f>
        <v>Garantie de 6 mois après la date de livraison. En cas de dysfonctionnement du clavier, une nouvelle unité ou une pièce de rechange pour le clavier du produit sera envoyée. En cas de tri des stocks, un remboursement complet est effectué.</v>
      </c>
      <c r="ES51" s="1" t="str">
        <f aca="false">IF(ISBLANK(Values!E50),"","Amazon Tellus UPS")</f>
        <v>Amazon Tellus UPS</v>
      </c>
      <c r="EV51" s="1" t="str">
        <f aca="false">IF(ISBLANK(Values!E50),"","New")</f>
        <v>New</v>
      </c>
      <c r="FE51" s="1" t="str">
        <f aca="false">IF(ISBLANK(Values!E50),"","3")</f>
        <v>3</v>
      </c>
      <c r="FH51" s="1" t="str">
        <f aca="false">IF(ISBLANK(Values!E50),"","FALSE")</f>
        <v>FALSE</v>
      </c>
      <c r="FI51" s="36" t="str">
        <f aca="false">IF(ISBLANK(Values!E50),"","FALSE")</f>
        <v>FALSE</v>
      </c>
      <c r="FJ51" s="36" t="str">
        <f aca="false">IF(ISBLANK(Values!E50),"","FALSE")</f>
        <v>FALSE</v>
      </c>
      <c r="FM51" s="1" t="str">
        <f aca="false">IF(ISBLANK(Values!E50),"","1")</f>
        <v>1</v>
      </c>
      <c r="FO51" s="28" t="n">
        <f aca="false">IF(ISBLANK(Values!E50),"",IF(Values!J50, Values!$B$4, Values!$B$5))</f>
        <v>55.99</v>
      </c>
      <c r="FP51" s="1" t="str">
        <f aca="false">IF(ISBLANK(Values!E50),"","Percent")</f>
        <v>Percent</v>
      </c>
      <c r="FQ51" s="1" t="str">
        <f aca="false">IF(ISBLANK(Values!E50),"","2")</f>
        <v>2</v>
      </c>
      <c r="FR51" s="1" t="str">
        <f aca="false">IF(ISBLANK(Values!E50),"","3")</f>
        <v>3</v>
      </c>
      <c r="FS51" s="1" t="str">
        <f aca="false">IF(ISBLANK(Values!E50),"","5")</f>
        <v>5</v>
      </c>
      <c r="FT51" s="1" t="str">
        <f aca="false">IF(ISBLANK(Values!E50),"","6")</f>
        <v>6</v>
      </c>
      <c r="FU51" s="1" t="str">
        <f aca="false">IF(ISBLANK(Values!E50),"","10")</f>
        <v>10</v>
      </c>
      <c r="FV51" s="1" t="str">
        <f aca="false">IF(ISBLANK(Values!E50),"","10")</f>
        <v>10</v>
      </c>
    </row>
    <row r="52" customFormat="false" ht="28.35" hidden="false" customHeight="false" outlineLevel="0" collapsed="false">
      <c r="A52" s="27" t="str">
        <f aca="false">IF(ISBLANK(Values!E51),"",IF(Values!$B$37="EU","computercomponent","computer"))</f>
        <v>computercomponent</v>
      </c>
      <c r="B52" s="37" t="str">
        <f aca="false">IF(ISBLANK(Values!E51),"",Values!F51)</f>
        <v>Lenovo T480s silver - BG</v>
      </c>
      <c r="C52" s="32" t="str">
        <f aca="false">IF(ISBLANK(Values!E51),"","TellusRem")</f>
        <v>TellusRem</v>
      </c>
      <c r="D52" s="38" t="n">
        <f aca="false">IF(ISBLANK(Values!E51),"",Values!E51)</f>
        <v>5714401482086</v>
      </c>
      <c r="E52" s="31" t="str">
        <f aca="false">IF(ISBLANK(Values!E51),"","EAN")</f>
        <v>EAN</v>
      </c>
      <c r="F52" s="28" t="str">
        <f aca="false">IF(ISBLANK(Values!E51),"",IF(Values!J51,Values!H51 &amp;" "&amp;  Values!$B$1 &amp; " " &amp;Values!$B$3,Values!G51 &amp;" "&amp;  Values!$B$2 &amp; " " &amp;Values!$B$3))</f>
        <v>bulgare Clavier rétroéclairé d'origine pour Lenovo ThinkPad Compatible T480s, T490, E490, L480, L490, L380, L390, L380 Yoga, L390 Yoga, E490, E480</v>
      </c>
      <c r="G52" s="32" t="str">
        <f aca="false">IF(ISBLANK(Values!E51),"","TellusRem")</f>
        <v>TellusRem</v>
      </c>
      <c r="H52" s="27" t="str">
        <f aca="false">IF(ISBLANK(Values!E51),"",Values!$B$16)</f>
        <v>laptop-computer-replacement-parts</v>
      </c>
      <c r="I52" s="27" t="str">
        <f aca="false">IF(ISBLANK(Values!E51),"","4730574031")</f>
        <v>4730574031</v>
      </c>
      <c r="J52" s="39" t="str">
        <f aca="false">IF(ISBLANK(Values!E51),"",Values!F51 )</f>
        <v>Lenovo T480s silver - BG</v>
      </c>
      <c r="K52" s="28" t="n">
        <f aca="false">IF(ISBLANK(Values!E51),"",IF(Values!J51, Values!$B$4, Values!$B$5))</f>
        <v>55.99</v>
      </c>
      <c r="L52" s="40" t="n">
        <f aca="false">IF(ISBLANK(Values!E51),"",Values!$B$18)</f>
        <v>0</v>
      </c>
      <c r="M52" s="28" t="str">
        <f aca="false">IF(ISBLANK(Values!E51),"",Values!$M51)</f>
        <v>https://download.lenovo.com/Images/Parts/01YN427/01YN427_A.jpg</v>
      </c>
      <c r="N52" s="41" t="str">
        <f aca="false">IF(ISBLANK(Values!$F51),"",Values!N51)</f>
        <v>https://download.lenovo.com/Images/Parts/01YN427/01YN427_B.jpg</v>
      </c>
      <c r="O52" s="41" t="str">
        <f aca="false">IF(ISBLANK(Values!$F51),"",Values!O51)</f>
        <v>https://download.lenovo.com/Images/Parts/01YN427/01YN427_details.jpg</v>
      </c>
      <c r="P52" s="41" t="str">
        <f aca="false">IF(ISBLANK(Values!$F51),"",Values!P51)</f>
        <v/>
      </c>
      <c r="Q52" s="41" t="str">
        <f aca="false">IF(ISBLANK(Values!$F51),"",Values!Q51)</f>
        <v/>
      </c>
      <c r="R52" s="41" t="str">
        <f aca="false">IF(ISBLANK(Values!$F51),"",Values!R51)</f>
        <v/>
      </c>
      <c r="S52" s="41" t="str">
        <f aca="false">IF(ISBLANK(Values!$F51),"",Values!S51)</f>
        <v/>
      </c>
      <c r="T52" s="41" t="str">
        <f aca="false">IF(ISBLANK(Values!$F51),"",Values!T51)</f>
        <v/>
      </c>
      <c r="U52" s="41" t="str">
        <f aca="false">IF(ISBLANK(Values!$F51),"",Values!U51)</f>
        <v/>
      </c>
      <c r="W52" s="32" t="str">
        <f aca="false">IF(ISBLANK(Values!E51),"","Child")</f>
        <v>Child</v>
      </c>
      <c r="X52" s="32" t="str">
        <f aca="false">IF(ISBLANK(Values!E51),"",Values!$B$13)</f>
        <v>Lenovo T490 Parent</v>
      </c>
      <c r="Y52" s="39" t="str">
        <f aca="false">IF(ISBLANK(Values!E51),"","Size-Color")</f>
        <v>Size-Color</v>
      </c>
      <c r="Z52" s="32" t="str">
        <f aca="false">IF(ISBLANK(Values!E51),"","variation")</f>
        <v>variation</v>
      </c>
      <c r="AA52" s="36" t="str">
        <f aca="false">IF(ISBLANK(Values!E51),"",Values!$B$20)</f>
        <v>Update</v>
      </c>
      <c r="AB52" s="36" t="str">
        <f aca="false">IF(ISBLANK(Values!E51),"",Values!$B$29)</f>
        <v>Clavier distribué par Tellus Remarketing, leader européen des claviers portables. Le clavier a été nettoyé, emballé et testé dans notre ligne de production au Danemark. Pour toute question de compatibilité, contactez-nous via le site Web d'Amazon.</v>
      </c>
      <c r="AI52" s="42" t="str">
        <f aca="false">IF(ISBLANK(Values!E51),"",IF(Values!I51,Values!$B$23,Values!$B$33))</f>
        <v>👉DES CLIENTS SATISFAITS DANS LE MONDE: Plus de 10.000 clients satisfaits dans le monde.Clavier restauré en Europe</v>
      </c>
      <c r="AJ52" s="43" t="str">
        <f aca="false">IF(ISBLANK(Values!E51),"","👉 "&amp;Values!H51&amp; " "&amp;Values!$B$24 &amp;" "&amp;Values!$B$3)</f>
        <v>👉 bulgare Compatible avec Lenovo T480s, T490, E490, L480, L490, L380, L390, L380 Yoga, L390 Yoga, E490, E480</v>
      </c>
      <c r="AK52" s="1" t="str">
        <f aca="false">IF(ISBLANK(Values!E51),"",Values!$B$25)</f>
        <v>COMMUNICATION ET SUPPORT TECHNIQUE: rapide et fluide 24h</v>
      </c>
      <c r="AL52" s="1" t="str">
        <f aca="false">IF(ISBLANK(Values!E51),"",Values!$B$26)</f>
        <v>GARANTIE DE 6 MOIS INCLUS: détendez-vous, est couvert</v>
      </c>
      <c r="AM52" s="1" t="str">
        <f aca="false">IF(ISBLANK(Values!E51),"",Values!$B$27)</f>
        <v>♻️ Be green! ♻️ Avec ce clavier, économisez jusqu'à 80% de CO2!</v>
      </c>
      <c r="AT52" s="1" t="str">
        <f aca="false">IF(ISBLANK(Values!E51),"",IF(Values!J51,"Backlit", "Non-Backlit")) &amp; " Silver Frame"</f>
        <v>Backlit Silver Frame</v>
      </c>
      <c r="AV52" s="28" t="str">
        <f aca="false">IF(ISBLANK(Values!E51),"",Values!H51)</f>
        <v>bulgare</v>
      </c>
      <c r="BE52" s="27" t="str">
        <f aca="false">IF(ISBLANK(Values!E51),"","Professional Audience")</f>
        <v>Professional Audience</v>
      </c>
      <c r="BF52" s="27" t="str">
        <f aca="false">IF(ISBLANK(Values!E51),"","Consumer Audience")</f>
        <v>Consumer Audience</v>
      </c>
      <c r="BG52" s="27" t="str">
        <f aca="false">IF(ISBLANK(Values!E51),"","Adults")</f>
        <v>Adults</v>
      </c>
      <c r="BH52" s="27" t="str">
        <f aca="false">IF(ISBLANK(Values!E51),"","People")</f>
        <v>People</v>
      </c>
      <c r="CG52" s="1" t="n">
        <f aca="false">IF(ISBLANK(Values!E51),"",Values!$B$11)</f>
        <v>200</v>
      </c>
      <c r="CH52" s="1" t="str">
        <f aca="false">IF(ISBLANK(Values!E51),"","GR")</f>
        <v>GR</v>
      </c>
      <c r="CI52" s="1" t="str">
        <f aca="false">IF(ISBLANK(Values!E51),"",Values!$B$7)</f>
        <v>30</v>
      </c>
      <c r="CJ52" s="1" t="str">
        <f aca="false">IF(ISBLANK(Values!E51),"",Values!$B$8)</f>
        <v>22</v>
      </c>
      <c r="CK52" s="1" t="str">
        <f aca="false">IF(ISBLANK(Values!E51),"",Values!$B$9)</f>
        <v>5</v>
      </c>
      <c r="CL52" s="1" t="str">
        <f aca="false">IF(ISBLANK(Values!E51),"","CM")</f>
        <v>CM</v>
      </c>
      <c r="CP52" s="36" t="str">
        <f aca="false">IF(ISBLANK(Values!E51),"",Values!$B$7)</f>
        <v>30</v>
      </c>
      <c r="CQ52" s="36" t="str">
        <f aca="false">IF(ISBLANK(Values!E51),"",Values!$B$8)</f>
        <v>22</v>
      </c>
      <c r="CR52" s="36" t="str">
        <f aca="false">IF(ISBLANK(Values!E51),"",Values!$B$9)</f>
        <v>5</v>
      </c>
      <c r="CS52" s="1" t="n">
        <f aca="false">IF(ISBLANK(Values!E51),"",Values!$B$11)</f>
        <v>200</v>
      </c>
      <c r="CT52" s="1" t="str">
        <f aca="false">IF(ISBLANK(Values!E51),"","GR")</f>
        <v>GR</v>
      </c>
      <c r="CU52" s="1" t="str">
        <f aca="false">IF(ISBLANK(Values!E51),"","CM")</f>
        <v>CM</v>
      </c>
      <c r="CV52" s="1" t="str">
        <f aca="false">IF(ISBLANK(Values!E51),"",IF(Values!$B$36=options!$F$1,"Denmark", IF(Values!$B$36=options!$F$2, "Danemark",IF(Values!$B$36=options!$F$3, "Dänemark",IF(Values!$B$36=options!$F$4, "Danimarca",IF(Values!$B$36=options!$F$5, "Dinamarca",IF(Values!$B$36=options!$F$6, "Denemarken","" ) ) ) ) )))</f>
        <v>Danemark</v>
      </c>
      <c r="CZ52" s="1" t="str">
        <f aca="false">IF(ISBLANK(Values!E51),"","No")</f>
        <v>No</v>
      </c>
      <c r="DA52" s="1" t="str">
        <f aca="false">IF(ISBLANK(Values!E51),"","No")</f>
        <v>No</v>
      </c>
      <c r="DO52" s="27" t="str">
        <f aca="false">IF(ISBLANK(Values!E51),"","Parts")</f>
        <v>Parts</v>
      </c>
      <c r="DP52" s="27" t="str">
        <f aca="false">IF(ISBLANK(Values!E51),"",Values!$B$31)</f>
        <v>Garantie de 6 mois après la date de livraison. En cas de dysfonctionnement du clavier, une nouvelle unité ou une pièce de rechange pour le clavier du produit sera envoyée. En cas de tri des stocks, un remboursement complet est effectué.</v>
      </c>
      <c r="DS52" s="31"/>
      <c r="DY52" s="31"/>
      <c r="DZ52" s="31"/>
      <c r="EA52" s="31"/>
      <c r="EB52" s="31"/>
      <c r="EC52" s="31"/>
      <c r="EI52" s="1" t="str">
        <f aca="false">IF(ISBLANK(Values!E51),"",Values!$B$31)</f>
        <v>Garantie de 6 mois après la date de livraison. En cas de dysfonctionnement du clavier, une nouvelle unité ou une pièce de rechange pour le clavier du produit sera envoyée. En cas de tri des stocks, un remboursement complet est effectué.</v>
      </c>
      <c r="ES52" s="1" t="str">
        <f aca="false">IF(ISBLANK(Values!E51),"","Amazon Tellus UPS")</f>
        <v>Amazon Tellus UPS</v>
      </c>
      <c r="EV52" s="1" t="str">
        <f aca="false">IF(ISBLANK(Values!E51),"","New")</f>
        <v>New</v>
      </c>
      <c r="FE52" s="1" t="str">
        <f aca="false">IF(ISBLANK(Values!E51),"","3")</f>
        <v>3</v>
      </c>
      <c r="FH52" s="1" t="str">
        <f aca="false">IF(ISBLANK(Values!E51),"","FALSE")</f>
        <v>FALSE</v>
      </c>
      <c r="FI52" s="36" t="str">
        <f aca="false">IF(ISBLANK(Values!E51),"","FALSE")</f>
        <v>FALSE</v>
      </c>
      <c r="FJ52" s="36" t="str">
        <f aca="false">IF(ISBLANK(Values!E51),"","FALSE")</f>
        <v>FALSE</v>
      </c>
      <c r="FM52" s="1" t="str">
        <f aca="false">IF(ISBLANK(Values!E51),"","1")</f>
        <v>1</v>
      </c>
      <c r="FO52" s="28" t="n">
        <f aca="false">IF(ISBLANK(Values!E51),"",IF(Values!J51, Values!$B$4, Values!$B$5))</f>
        <v>55.99</v>
      </c>
      <c r="FP52" s="1" t="str">
        <f aca="false">IF(ISBLANK(Values!E51),"","Percent")</f>
        <v>Percent</v>
      </c>
      <c r="FQ52" s="1" t="str">
        <f aca="false">IF(ISBLANK(Values!E51),"","2")</f>
        <v>2</v>
      </c>
      <c r="FR52" s="1" t="str">
        <f aca="false">IF(ISBLANK(Values!E51),"","3")</f>
        <v>3</v>
      </c>
      <c r="FS52" s="1" t="str">
        <f aca="false">IF(ISBLANK(Values!E51),"","5")</f>
        <v>5</v>
      </c>
      <c r="FT52" s="1" t="str">
        <f aca="false">IF(ISBLANK(Values!E51),"","6")</f>
        <v>6</v>
      </c>
      <c r="FU52" s="1" t="str">
        <f aca="false">IF(ISBLANK(Values!E51),"","10")</f>
        <v>10</v>
      </c>
      <c r="FV52" s="1" t="str">
        <f aca="false">IF(ISBLANK(Values!E51),"","10")</f>
        <v>10</v>
      </c>
    </row>
    <row r="53" customFormat="false" ht="28.35" hidden="false" customHeight="false" outlineLevel="0" collapsed="false">
      <c r="A53" s="27" t="str">
        <f aca="false">IF(ISBLANK(Values!E52),"",IF(Values!$B$37="EU","computercomponent","computer"))</f>
        <v>computercomponent</v>
      </c>
      <c r="B53" s="37" t="str">
        <f aca="false">IF(ISBLANK(Values!E52),"",Values!F52)</f>
        <v>Lenovo T480s silver - CZ</v>
      </c>
      <c r="C53" s="32" t="str">
        <f aca="false">IF(ISBLANK(Values!E52),"","TellusRem")</f>
        <v>TellusRem</v>
      </c>
      <c r="D53" s="38" t="n">
        <f aca="false">IF(ISBLANK(Values!E52),"",Values!E52)</f>
        <v>5714401482093</v>
      </c>
      <c r="E53" s="31" t="str">
        <f aca="false">IF(ISBLANK(Values!E52),"","EAN")</f>
        <v>EAN</v>
      </c>
      <c r="F53" s="28" t="str">
        <f aca="false">IF(ISBLANK(Values!E52),"",IF(Values!J52,Values!H52 &amp;" "&amp;  Values!$B$1 &amp; " " &amp;Values!$B$3,Values!G52 &amp;" "&amp;  Values!$B$2 &amp; " " &amp;Values!$B$3))</f>
        <v>tchèque Clavier rétroéclairé d'origine pour Lenovo ThinkPad Compatible T480s, T490, E490, L480, L490, L380, L390, L380 Yoga, L390 Yoga, E490, E480</v>
      </c>
      <c r="G53" s="32" t="str">
        <f aca="false">IF(ISBLANK(Values!E52),"","TellusRem")</f>
        <v>TellusRem</v>
      </c>
      <c r="H53" s="27" t="str">
        <f aca="false">IF(ISBLANK(Values!E52),"",Values!$B$16)</f>
        <v>laptop-computer-replacement-parts</v>
      </c>
      <c r="I53" s="27" t="str">
        <f aca="false">IF(ISBLANK(Values!E52),"","4730574031")</f>
        <v>4730574031</v>
      </c>
      <c r="J53" s="39" t="str">
        <f aca="false">IF(ISBLANK(Values!E52),"",Values!F52 )</f>
        <v>Lenovo T480s silver - CZ</v>
      </c>
      <c r="K53" s="28" t="n">
        <f aca="false">IF(ISBLANK(Values!E52),"",IF(Values!J52, Values!$B$4, Values!$B$5))</f>
        <v>55.99</v>
      </c>
      <c r="L53" s="40" t="n">
        <f aca="false">IF(ISBLANK(Values!E52),"",Values!$B$18)</f>
        <v>0</v>
      </c>
      <c r="M53" s="28" t="str">
        <f aca="false">IF(ISBLANK(Values!E52),"",Values!$M52)</f>
        <v>https://download.lenovo.com/Images/Parts/01EN984/01EN984_A.jpg</v>
      </c>
      <c r="N53" s="41" t="str">
        <f aca="false">IF(ISBLANK(Values!$F52),"",Values!N52)</f>
        <v>https://download.lenovo.com/Images/Parts/01EN984/01EN984_B.jpg</v>
      </c>
      <c r="O53" s="41" t="str">
        <f aca="false">IF(ISBLANK(Values!$F52),"",Values!O52)</f>
        <v>https://download.lenovo.com/Images/Parts/01EN984/01EN984_details.jpg</v>
      </c>
      <c r="P53" s="41" t="str">
        <f aca="false">IF(ISBLANK(Values!$F52),"",Values!P52)</f>
        <v/>
      </c>
      <c r="Q53" s="41" t="str">
        <f aca="false">IF(ISBLANK(Values!$F52),"",Values!Q52)</f>
        <v/>
      </c>
      <c r="R53" s="41" t="str">
        <f aca="false">IF(ISBLANK(Values!$F52),"",Values!R52)</f>
        <v/>
      </c>
      <c r="S53" s="41" t="str">
        <f aca="false">IF(ISBLANK(Values!$F52),"",Values!S52)</f>
        <v/>
      </c>
      <c r="T53" s="41" t="str">
        <f aca="false">IF(ISBLANK(Values!$F52),"",Values!T52)</f>
        <v/>
      </c>
      <c r="U53" s="41" t="str">
        <f aca="false">IF(ISBLANK(Values!$F52),"",Values!U52)</f>
        <v/>
      </c>
      <c r="W53" s="32" t="str">
        <f aca="false">IF(ISBLANK(Values!E52),"","Child")</f>
        <v>Child</v>
      </c>
      <c r="X53" s="32" t="str">
        <f aca="false">IF(ISBLANK(Values!E52),"",Values!$B$13)</f>
        <v>Lenovo T490 Parent</v>
      </c>
      <c r="Y53" s="39" t="str">
        <f aca="false">IF(ISBLANK(Values!E52),"","Size-Color")</f>
        <v>Size-Color</v>
      </c>
      <c r="Z53" s="32" t="str">
        <f aca="false">IF(ISBLANK(Values!E52),"","variation")</f>
        <v>variation</v>
      </c>
      <c r="AA53" s="36" t="str">
        <f aca="false">IF(ISBLANK(Values!E52),"",Values!$B$20)</f>
        <v>Update</v>
      </c>
      <c r="AB53" s="36" t="str">
        <f aca="false">IF(ISBLANK(Values!E52),"",Values!$B$29)</f>
        <v>Clavier distribué par Tellus Remarketing, leader européen des claviers portables. Le clavier a été nettoyé, emballé et testé dans notre ligne de production au Danemark. Pour toute question de compatibilité, contactez-nous via le site Web d'Amazon.</v>
      </c>
      <c r="AI53" s="42" t="str">
        <f aca="false">IF(ISBLANK(Values!E52),"",IF(Values!I52,Values!$B$23,Values!$B$33))</f>
        <v>👉DES CLIENTS SATISFAITS DANS LE MONDE: Plus de 10.000 clients satisfaits dans le monde.Clavier restauré en Europe</v>
      </c>
      <c r="AJ53" s="43" t="str">
        <f aca="false">IF(ISBLANK(Values!E52),"","👉 "&amp;Values!H52&amp; " "&amp;Values!$B$24 &amp;" "&amp;Values!$B$3)</f>
        <v>👉 tchèque Compatible avec Lenovo T480s, T490, E490, L480, L490, L380, L390, L380 Yoga, L390 Yoga, E490, E480</v>
      </c>
      <c r="AK53" s="1" t="str">
        <f aca="false">IF(ISBLANK(Values!E52),"",Values!$B$25)</f>
        <v>COMMUNICATION ET SUPPORT TECHNIQUE: rapide et fluide 24h</v>
      </c>
      <c r="AL53" s="1" t="str">
        <f aca="false">IF(ISBLANK(Values!E52),"",Values!$B$26)</f>
        <v>GARANTIE DE 6 MOIS INCLUS: détendez-vous, est couvert</v>
      </c>
      <c r="AM53" s="1" t="str">
        <f aca="false">IF(ISBLANK(Values!E52),"",Values!$B$27)</f>
        <v>♻️ Be green! ♻️ Avec ce clavier, économisez jusqu'à 80% de CO2!</v>
      </c>
      <c r="AT53" s="1" t="str">
        <f aca="false">IF(ISBLANK(Values!E52),"",IF(Values!J52,"Backlit", "Non-Backlit")) &amp; " Silver Frame"</f>
        <v>Backlit Silver Frame</v>
      </c>
      <c r="AV53" s="28" t="str">
        <f aca="false">IF(ISBLANK(Values!E52),"",Values!H52)</f>
        <v>tchèque</v>
      </c>
      <c r="BE53" s="27" t="str">
        <f aca="false">IF(ISBLANK(Values!E52),"","Professional Audience")</f>
        <v>Professional Audience</v>
      </c>
      <c r="BF53" s="27" t="str">
        <f aca="false">IF(ISBLANK(Values!E52),"","Consumer Audience")</f>
        <v>Consumer Audience</v>
      </c>
      <c r="BG53" s="27" t="str">
        <f aca="false">IF(ISBLANK(Values!E52),"","Adults")</f>
        <v>Adults</v>
      </c>
      <c r="BH53" s="27" t="str">
        <f aca="false">IF(ISBLANK(Values!E52),"","People")</f>
        <v>People</v>
      </c>
      <c r="CG53" s="1" t="n">
        <f aca="false">IF(ISBLANK(Values!E52),"",Values!$B$11)</f>
        <v>200</v>
      </c>
      <c r="CH53" s="1" t="str">
        <f aca="false">IF(ISBLANK(Values!E52),"","GR")</f>
        <v>GR</v>
      </c>
      <c r="CI53" s="1" t="str">
        <f aca="false">IF(ISBLANK(Values!E52),"",Values!$B$7)</f>
        <v>30</v>
      </c>
      <c r="CJ53" s="1" t="str">
        <f aca="false">IF(ISBLANK(Values!E52),"",Values!$B$8)</f>
        <v>22</v>
      </c>
      <c r="CK53" s="1" t="str">
        <f aca="false">IF(ISBLANK(Values!E52),"",Values!$B$9)</f>
        <v>5</v>
      </c>
      <c r="CL53" s="1" t="str">
        <f aca="false">IF(ISBLANK(Values!E52),"","CM")</f>
        <v>CM</v>
      </c>
      <c r="CP53" s="36" t="str">
        <f aca="false">IF(ISBLANK(Values!E52),"",Values!$B$7)</f>
        <v>30</v>
      </c>
      <c r="CQ53" s="36" t="str">
        <f aca="false">IF(ISBLANK(Values!E52),"",Values!$B$8)</f>
        <v>22</v>
      </c>
      <c r="CR53" s="36" t="str">
        <f aca="false">IF(ISBLANK(Values!E52),"",Values!$B$9)</f>
        <v>5</v>
      </c>
      <c r="CS53" s="1" t="n">
        <f aca="false">IF(ISBLANK(Values!E52),"",Values!$B$11)</f>
        <v>200</v>
      </c>
      <c r="CT53" s="1" t="str">
        <f aca="false">IF(ISBLANK(Values!E52),"","GR")</f>
        <v>GR</v>
      </c>
      <c r="CU53" s="1" t="str">
        <f aca="false">IF(ISBLANK(Values!E52),"","CM")</f>
        <v>CM</v>
      </c>
      <c r="CV53" s="1" t="str">
        <f aca="false">IF(ISBLANK(Values!E52),"",IF(Values!$B$36=options!$F$1,"Denmark", IF(Values!$B$36=options!$F$2, "Danemark",IF(Values!$B$36=options!$F$3, "Dänemark",IF(Values!$B$36=options!$F$4, "Danimarca",IF(Values!$B$36=options!$F$5, "Dinamarca",IF(Values!$B$36=options!$F$6, "Denemarken","" ) ) ) ) )))</f>
        <v>Danemark</v>
      </c>
      <c r="CZ53" s="1" t="str">
        <f aca="false">IF(ISBLANK(Values!E52),"","No")</f>
        <v>No</v>
      </c>
      <c r="DA53" s="1" t="str">
        <f aca="false">IF(ISBLANK(Values!E52),"","No")</f>
        <v>No</v>
      </c>
      <c r="DO53" s="27" t="str">
        <f aca="false">IF(ISBLANK(Values!E52),"","Parts")</f>
        <v>Parts</v>
      </c>
      <c r="DP53" s="27" t="str">
        <f aca="false">IF(ISBLANK(Values!E52),"",Values!$B$31)</f>
        <v>Garantie de 6 mois après la date de livraison. En cas de dysfonctionnement du clavier, une nouvelle unité ou une pièce de rechange pour le clavier du produit sera envoyée. En cas de tri des stocks, un remboursement complet est effectué.</v>
      </c>
      <c r="DS53" s="31"/>
      <c r="DY53" s="31"/>
      <c r="DZ53" s="31"/>
      <c r="EA53" s="31"/>
      <c r="EB53" s="31"/>
      <c r="EC53" s="31"/>
      <c r="EI53" s="1" t="str">
        <f aca="false">IF(ISBLANK(Values!E52),"",Values!$B$31)</f>
        <v>Garantie de 6 mois après la date de livraison. En cas de dysfonctionnement du clavier, une nouvelle unité ou une pièce de rechange pour le clavier du produit sera envoyée. En cas de tri des stocks, un remboursement complet est effectué.</v>
      </c>
      <c r="ES53" s="1" t="str">
        <f aca="false">IF(ISBLANK(Values!E52),"","Amazon Tellus UPS")</f>
        <v>Amazon Tellus UPS</v>
      </c>
      <c r="EV53" s="1" t="str">
        <f aca="false">IF(ISBLANK(Values!E52),"","New")</f>
        <v>New</v>
      </c>
      <c r="FE53" s="1" t="str">
        <f aca="false">IF(ISBLANK(Values!E52),"","3")</f>
        <v>3</v>
      </c>
      <c r="FH53" s="1" t="str">
        <f aca="false">IF(ISBLANK(Values!E52),"","FALSE")</f>
        <v>FALSE</v>
      </c>
      <c r="FI53" s="36" t="str">
        <f aca="false">IF(ISBLANK(Values!E52),"","FALSE")</f>
        <v>FALSE</v>
      </c>
      <c r="FJ53" s="36" t="str">
        <f aca="false">IF(ISBLANK(Values!E52),"","FALSE")</f>
        <v>FALSE</v>
      </c>
      <c r="FM53" s="1" t="str">
        <f aca="false">IF(ISBLANK(Values!E52),"","1")</f>
        <v>1</v>
      </c>
      <c r="FO53" s="28" t="n">
        <f aca="false">IF(ISBLANK(Values!E52),"",IF(Values!J52, Values!$B$4, Values!$B$5))</f>
        <v>55.99</v>
      </c>
      <c r="FP53" s="1" t="str">
        <f aca="false">IF(ISBLANK(Values!E52),"","Percent")</f>
        <v>Percent</v>
      </c>
      <c r="FQ53" s="1" t="str">
        <f aca="false">IF(ISBLANK(Values!E52),"","2")</f>
        <v>2</v>
      </c>
      <c r="FR53" s="1" t="str">
        <f aca="false">IF(ISBLANK(Values!E52),"","3")</f>
        <v>3</v>
      </c>
      <c r="FS53" s="1" t="str">
        <f aca="false">IF(ISBLANK(Values!E52),"","5")</f>
        <v>5</v>
      </c>
      <c r="FT53" s="1" t="str">
        <f aca="false">IF(ISBLANK(Values!E52),"","6")</f>
        <v>6</v>
      </c>
      <c r="FU53" s="1" t="str">
        <f aca="false">IF(ISBLANK(Values!E52),"","10")</f>
        <v>10</v>
      </c>
      <c r="FV53" s="1" t="str">
        <f aca="false">IF(ISBLANK(Values!E52),"","10")</f>
        <v>10</v>
      </c>
    </row>
    <row r="54" customFormat="false" ht="28.35" hidden="false" customHeight="false" outlineLevel="0" collapsed="false">
      <c r="A54" s="27" t="str">
        <f aca="false">IF(ISBLANK(Values!E53),"",IF(Values!$B$37="EU","computercomponent","computer"))</f>
        <v>computercomponent</v>
      </c>
      <c r="B54" s="37" t="str">
        <f aca="false">IF(ISBLANK(Values!E53),"",Values!F53)</f>
        <v>Lenovo T480s silver - DK</v>
      </c>
      <c r="C54" s="32" t="str">
        <f aca="false">IF(ISBLANK(Values!E53),"","TellusRem")</f>
        <v>TellusRem</v>
      </c>
      <c r="D54" s="38" t="n">
        <f aca="false">IF(ISBLANK(Values!E53),"",Values!E53)</f>
        <v>5714401482109</v>
      </c>
      <c r="E54" s="31" t="str">
        <f aca="false">IF(ISBLANK(Values!E53),"","EAN")</f>
        <v>EAN</v>
      </c>
      <c r="F54" s="28" t="str">
        <f aca="false">IF(ISBLANK(Values!E53),"",IF(Values!J53,Values!H53 &amp;" "&amp;  Values!$B$1 &amp; " " &amp;Values!$B$3,Values!G53 &amp;" "&amp;  Values!$B$2 &amp; " " &amp;Values!$B$3))</f>
        <v>danois Clavier rétroéclairé d'origine pour Lenovo ThinkPad Compatible T480s, T490, E490, L480, L490, L380, L390, L380 Yoga, L390 Yoga, E490, E480</v>
      </c>
      <c r="G54" s="32" t="str">
        <f aca="false">IF(ISBLANK(Values!E53),"","TellusRem")</f>
        <v>TellusRem</v>
      </c>
      <c r="H54" s="27" t="str">
        <f aca="false">IF(ISBLANK(Values!E53),"",Values!$B$16)</f>
        <v>laptop-computer-replacement-parts</v>
      </c>
      <c r="I54" s="27" t="str">
        <f aca="false">IF(ISBLANK(Values!E53),"","4730574031")</f>
        <v>4730574031</v>
      </c>
      <c r="J54" s="39" t="str">
        <f aca="false">IF(ISBLANK(Values!E53),"",Values!F53 )</f>
        <v>Lenovo T480s silver - DK</v>
      </c>
      <c r="K54" s="28" t="n">
        <f aca="false">IF(ISBLANK(Values!E53),"",IF(Values!J53, Values!$B$4, Values!$B$5))</f>
        <v>55.99</v>
      </c>
      <c r="L54" s="40" t="n">
        <f aca="false">IF(ISBLANK(Values!E53),"",Values!$B$18)</f>
        <v>0</v>
      </c>
      <c r="M54" s="28" t="str">
        <f aca="false">IF(ISBLANK(Values!E53),"",Values!$M53)</f>
        <v>https://download.lenovo.com/Images/Parts/01YN389/01YN389_A.jpg</v>
      </c>
      <c r="N54" s="41" t="str">
        <f aca="false">IF(ISBLANK(Values!$F53),"",Values!N53)</f>
        <v>https://download.lenovo.com/Images/Parts/01YN389/01YN389_B.jpg</v>
      </c>
      <c r="O54" s="41" t="str">
        <f aca="false">IF(ISBLANK(Values!$F53),"",Values!O53)</f>
        <v>https://download.lenovo.com/Images/Parts/01YN389/01YN389_details.jpg</v>
      </c>
      <c r="P54" s="41" t="str">
        <f aca="false">IF(ISBLANK(Values!$F53),"",Values!P53)</f>
        <v/>
      </c>
      <c r="Q54" s="41" t="str">
        <f aca="false">IF(ISBLANK(Values!$F53),"",Values!Q53)</f>
        <v/>
      </c>
      <c r="R54" s="41" t="str">
        <f aca="false">IF(ISBLANK(Values!$F53),"",Values!R53)</f>
        <v/>
      </c>
      <c r="S54" s="41" t="str">
        <f aca="false">IF(ISBLANK(Values!$F53),"",Values!S53)</f>
        <v/>
      </c>
      <c r="T54" s="41" t="str">
        <f aca="false">IF(ISBLANK(Values!$F53),"",Values!T53)</f>
        <v/>
      </c>
      <c r="U54" s="41" t="str">
        <f aca="false">IF(ISBLANK(Values!$F53),"",Values!U53)</f>
        <v/>
      </c>
      <c r="W54" s="32" t="str">
        <f aca="false">IF(ISBLANK(Values!E53),"","Child")</f>
        <v>Child</v>
      </c>
      <c r="X54" s="32" t="str">
        <f aca="false">IF(ISBLANK(Values!E53),"",Values!$B$13)</f>
        <v>Lenovo T490 Parent</v>
      </c>
      <c r="Y54" s="39" t="str">
        <f aca="false">IF(ISBLANK(Values!E53),"","Size-Color")</f>
        <v>Size-Color</v>
      </c>
      <c r="Z54" s="32" t="str">
        <f aca="false">IF(ISBLANK(Values!E53),"","variation")</f>
        <v>variation</v>
      </c>
      <c r="AA54" s="36" t="str">
        <f aca="false">IF(ISBLANK(Values!E53),"",Values!$B$20)</f>
        <v>Update</v>
      </c>
      <c r="AB54" s="36" t="str">
        <f aca="false">IF(ISBLANK(Values!E53),"",Values!$B$29)</f>
        <v>Clavier distribué par Tellus Remarketing, leader européen des claviers portables. Le clavier a été nettoyé, emballé et testé dans notre ligne de production au Danemark. Pour toute question de compatibilité, contactez-nous via le site Web d'Amazon.</v>
      </c>
      <c r="AI54" s="42" t="str">
        <f aca="false">IF(ISBLANK(Values!E53),"",IF(Values!I53,Values!$B$23,Values!$B$33))</f>
        <v>👉DES CLIENTS SATISFAITS DANS LE MONDE: Plus de 10.000 clients satisfaits dans le monde.Clavier restauré en Europe</v>
      </c>
      <c r="AJ54" s="43" t="str">
        <f aca="false">IF(ISBLANK(Values!E53),"","👉 "&amp;Values!H53&amp; " "&amp;Values!$B$24 &amp;" "&amp;Values!$B$3)</f>
        <v>👉 danois Compatible avec Lenovo T480s, T490, E490, L480, L490, L380, L390, L380 Yoga, L390 Yoga, E490, E480</v>
      </c>
      <c r="AK54" s="1" t="str">
        <f aca="false">IF(ISBLANK(Values!E53),"",Values!$B$25)</f>
        <v>COMMUNICATION ET SUPPORT TECHNIQUE: rapide et fluide 24h</v>
      </c>
      <c r="AL54" s="1" t="str">
        <f aca="false">IF(ISBLANK(Values!E53),"",Values!$B$26)</f>
        <v>GARANTIE DE 6 MOIS INCLUS: détendez-vous, est couvert</v>
      </c>
      <c r="AM54" s="1" t="str">
        <f aca="false">IF(ISBLANK(Values!E53),"",Values!$B$27)</f>
        <v>♻️ Be green! ♻️ Avec ce clavier, économisez jusqu'à 80% de CO2!</v>
      </c>
      <c r="AT54" s="1" t="str">
        <f aca="false">IF(ISBLANK(Values!E53),"",IF(Values!J53,"Backlit", "Non-Backlit")) &amp; " Silver Frame"</f>
        <v>Backlit Silver Frame</v>
      </c>
      <c r="AV54" s="28" t="str">
        <f aca="false">IF(ISBLANK(Values!E53),"",Values!H53)</f>
        <v>danois</v>
      </c>
      <c r="BE54" s="27" t="str">
        <f aca="false">IF(ISBLANK(Values!E53),"","Professional Audience")</f>
        <v>Professional Audience</v>
      </c>
      <c r="BF54" s="27" t="str">
        <f aca="false">IF(ISBLANK(Values!E53),"","Consumer Audience")</f>
        <v>Consumer Audience</v>
      </c>
      <c r="BG54" s="27" t="str">
        <f aca="false">IF(ISBLANK(Values!E53),"","Adults")</f>
        <v>Adults</v>
      </c>
      <c r="BH54" s="27" t="str">
        <f aca="false">IF(ISBLANK(Values!E53),"","People")</f>
        <v>People</v>
      </c>
      <c r="CG54" s="1" t="n">
        <f aca="false">IF(ISBLANK(Values!E53),"",Values!$B$11)</f>
        <v>200</v>
      </c>
      <c r="CH54" s="1" t="str">
        <f aca="false">IF(ISBLANK(Values!E53),"","GR")</f>
        <v>GR</v>
      </c>
      <c r="CI54" s="1" t="str">
        <f aca="false">IF(ISBLANK(Values!E53),"",Values!$B$7)</f>
        <v>30</v>
      </c>
      <c r="CJ54" s="1" t="str">
        <f aca="false">IF(ISBLANK(Values!E53),"",Values!$B$8)</f>
        <v>22</v>
      </c>
      <c r="CK54" s="1" t="str">
        <f aca="false">IF(ISBLANK(Values!E53),"",Values!$B$9)</f>
        <v>5</v>
      </c>
      <c r="CL54" s="1" t="str">
        <f aca="false">IF(ISBLANK(Values!E53),"","CM")</f>
        <v>CM</v>
      </c>
      <c r="CP54" s="36" t="str">
        <f aca="false">IF(ISBLANK(Values!E53),"",Values!$B$7)</f>
        <v>30</v>
      </c>
      <c r="CQ54" s="36" t="str">
        <f aca="false">IF(ISBLANK(Values!E53),"",Values!$B$8)</f>
        <v>22</v>
      </c>
      <c r="CR54" s="36" t="str">
        <f aca="false">IF(ISBLANK(Values!E53),"",Values!$B$9)</f>
        <v>5</v>
      </c>
      <c r="CS54" s="1" t="n">
        <f aca="false">IF(ISBLANK(Values!E53),"",Values!$B$11)</f>
        <v>200</v>
      </c>
      <c r="CT54" s="1" t="str">
        <f aca="false">IF(ISBLANK(Values!E53),"","GR")</f>
        <v>GR</v>
      </c>
      <c r="CU54" s="1" t="str">
        <f aca="false">IF(ISBLANK(Values!E53),"","CM")</f>
        <v>CM</v>
      </c>
      <c r="CV54" s="1" t="str">
        <f aca="false">IF(ISBLANK(Values!E53),"",IF(Values!$B$36=options!$F$1,"Denmark", IF(Values!$B$36=options!$F$2, "Danemark",IF(Values!$B$36=options!$F$3, "Dänemark",IF(Values!$B$36=options!$F$4, "Danimarca",IF(Values!$B$36=options!$F$5, "Dinamarca",IF(Values!$B$36=options!$F$6, "Denemarken","" ) ) ) ) )))</f>
        <v>Danemark</v>
      </c>
      <c r="CZ54" s="1" t="str">
        <f aca="false">IF(ISBLANK(Values!E53),"","No")</f>
        <v>No</v>
      </c>
      <c r="DA54" s="1" t="str">
        <f aca="false">IF(ISBLANK(Values!E53),"","No")</f>
        <v>No</v>
      </c>
      <c r="DO54" s="27" t="str">
        <f aca="false">IF(ISBLANK(Values!E53),"","Parts")</f>
        <v>Parts</v>
      </c>
      <c r="DP54" s="27" t="str">
        <f aca="false">IF(ISBLANK(Values!E53),"",Values!$B$31)</f>
        <v>Garantie de 6 mois après la date de livraison. En cas de dysfonctionnement du clavier, une nouvelle unité ou une pièce de rechange pour le clavier du produit sera envoyée. En cas de tri des stocks, un remboursement complet est effectué.</v>
      </c>
      <c r="DS54" s="31"/>
      <c r="DY54" s="31"/>
      <c r="DZ54" s="31"/>
      <c r="EA54" s="31"/>
      <c r="EB54" s="31"/>
      <c r="EC54" s="31"/>
      <c r="EI54" s="1" t="str">
        <f aca="false">IF(ISBLANK(Values!E53),"",Values!$B$31)</f>
        <v>Garantie de 6 mois après la date de livraison. En cas de dysfonctionnement du clavier, une nouvelle unité ou une pièce de rechange pour le clavier du produit sera envoyée. En cas de tri des stocks, un remboursement complet est effectué.</v>
      </c>
      <c r="ES54" s="1" t="str">
        <f aca="false">IF(ISBLANK(Values!E53),"","Amazon Tellus UPS")</f>
        <v>Amazon Tellus UPS</v>
      </c>
      <c r="EV54" s="1" t="str">
        <f aca="false">IF(ISBLANK(Values!E53),"","New")</f>
        <v>New</v>
      </c>
      <c r="FE54" s="1" t="str">
        <f aca="false">IF(ISBLANK(Values!E53),"","3")</f>
        <v>3</v>
      </c>
      <c r="FH54" s="1" t="str">
        <f aca="false">IF(ISBLANK(Values!E53),"","FALSE")</f>
        <v>FALSE</v>
      </c>
      <c r="FI54" s="36" t="str">
        <f aca="false">IF(ISBLANK(Values!E53),"","FALSE")</f>
        <v>FALSE</v>
      </c>
      <c r="FJ54" s="36" t="str">
        <f aca="false">IF(ISBLANK(Values!E53),"","FALSE")</f>
        <v>FALSE</v>
      </c>
      <c r="FM54" s="1" t="str">
        <f aca="false">IF(ISBLANK(Values!E53),"","1")</f>
        <v>1</v>
      </c>
      <c r="FO54" s="28" t="n">
        <f aca="false">IF(ISBLANK(Values!E53),"",IF(Values!J53, Values!$B$4, Values!$B$5))</f>
        <v>55.99</v>
      </c>
      <c r="FP54" s="1" t="str">
        <f aca="false">IF(ISBLANK(Values!E53),"","Percent")</f>
        <v>Percent</v>
      </c>
      <c r="FQ54" s="1" t="str">
        <f aca="false">IF(ISBLANK(Values!E53),"","2")</f>
        <v>2</v>
      </c>
      <c r="FR54" s="1" t="str">
        <f aca="false">IF(ISBLANK(Values!E53),"","3")</f>
        <v>3</v>
      </c>
      <c r="FS54" s="1" t="str">
        <f aca="false">IF(ISBLANK(Values!E53),"","5")</f>
        <v>5</v>
      </c>
      <c r="FT54" s="1" t="str">
        <f aca="false">IF(ISBLANK(Values!E53),"","6")</f>
        <v>6</v>
      </c>
      <c r="FU54" s="1" t="str">
        <f aca="false">IF(ISBLANK(Values!E53),"","10")</f>
        <v>10</v>
      </c>
      <c r="FV54" s="1" t="str">
        <f aca="false">IF(ISBLANK(Values!E53),"","10")</f>
        <v>10</v>
      </c>
    </row>
    <row r="55" customFormat="false" ht="28.35" hidden="false" customHeight="false" outlineLevel="0" collapsed="false">
      <c r="A55" s="27" t="str">
        <f aca="false">IF(ISBLANK(Values!E54),"",IF(Values!$B$37="EU","computercomponent","computer"))</f>
        <v>computercomponent</v>
      </c>
      <c r="B55" s="37" t="str">
        <f aca="false">IF(ISBLANK(Values!E54),"",Values!F54)</f>
        <v>Lenovo T480s silver - HU</v>
      </c>
      <c r="C55" s="32" t="str">
        <f aca="false">IF(ISBLANK(Values!E54),"","TellusRem")</f>
        <v>TellusRem</v>
      </c>
      <c r="D55" s="38" t="n">
        <f aca="false">IF(ISBLANK(Values!E54),"",Values!E54)</f>
        <v>5714401482116</v>
      </c>
      <c r="E55" s="31" t="str">
        <f aca="false">IF(ISBLANK(Values!E54),"","EAN")</f>
        <v>EAN</v>
      </c>
      <c r="F55" s="28" t="str">
        <f aca="false">IF(ISBLANK(Values!E54),"",IF(Values!J54,Values!H54 &amp;" "&amp;  Values!$B$1 &amp; " " &amp;Values!$B$3,Values!G54 &amp;" "&amp;  Values!$B$2 &amp; " " &amp;Values!$B$3))</f>
        <v>hongrois Clavier rétroéclairé d'origine pour Lenovo ThinkPad Compatible T480s, T490, E490, L480, L490, L380, L390, L380 Yoga, L390 Yoga, E490, E480</v>
      </c>
      <c r="G55" s="32" t="str">
        <f aca="false">IF(ISBLANK(Values!E54),"","TellusRem")</f>
        <v>TellusRem</v>
      </c>
      <c r="H55" s="27" t="str">
        <f aca="false">IF(ISBLANK(Values!E54),"",Values!$B$16)</f>
        <v>laptop-computer-replacement-parts</v>
      </c>
      <c r="I55" s="27" t="str">
        <f aca="false">IF(ISBLANK(Values!E54),"","4730574031")</f>
        <v>4730574031</v>
      </c>
      <c r="J55" s="39" t="str">
        <f aca="false">IF(ISBLANK(Values!E54),"",Values!F54 )</f>
        <v>Lenovo T480s silver - HU</v>
      </c>
      <c r="K55" s="28" t="n">
        <f aca="false">IF(ISBLANK(Values!E54),"",IF(Values!J54, Values!$B$4, Values!$B$5))</f>
        <v>55.99</v>
      </c>
      <c r="L55" s="40" t="n">
        <f aca="false">IF(ISBLANK(Values!E54),"",Values!$B$18)</f>
        <v>0</v>
      </c>
      <c r="M55" s="28" t="str">
        <f aca="false">IF(ISBLANK(Values!E54),"",Values!$M54)</f>
        <v>https://download.lenovo.com/Images/Parts/01YN435/01YN435_A.jpg</v>
      </c>
      <c r="N55" s="41" t="str">
        <f aca="false">IF(ISBLANK(Values!$F54),"",Values!N54)</f>
        <v>https://download.lenovo.com/Images/Parts/01YN435/01YN435_B.jpg</v>
      </c>
      <c r="O55" s="41" t="str">
        <f aca="false">IF(ISBLANK(Values!$F54),"",Values!O54)</f>
        <v>https://download.lenovo.com/Images/Parts/01YN435/01YN435_details.jpg</v>
      </c>
      <c r="P55" s="41" t="str">
        <f aca="false">IF(ISBLANK(Values!$F54),"",Values!P54)</f>
        <v/>
      </c>
      <c r="Q55" s="41" t="str">
        <f aca="false">IF(ISBLANK(Values!$F54),"",Values!Q54)</f>
        <v/>
      </c>
      <c r="R55" s="41" t="str">
        <f aca="false">IF(ISBLANK(Values!$F54),"",Values!R54)</f>
        <v/>
      </c>
      <c r="S55" s="41" t="str">
        <f aca="false">IF(ISBLANK(Values!$F54),"",Values!S54)</f>
        <v/>
      </c>
      <c r="T55" s="41" t="str">
        <f aca="false">IF(ISBLANK(Values!$F54),"",Values!T54)</f>
        <v/>
      </c>
      <c r="U55" s="41" t="str">
        <f aca="false">IF(ISBLANK(Values!$F54),"",Values!U54)</f>
        <v/>
      </c>
      <c r="W55" s="32" t="str">
        <f aca="false">IF(ISBLANK(Values!E54),"","Child")</f>
        <v>Child</v>
      </c>
      <c r="X55" s="32" t="str">
        <f aca="false">IF(ISBLANK(Values!E54),"",Values!$B$13)</f>
        <v>Lenovo T490 Parent</v>
      </c>
      <c r="Y55" s="39" t="str">
        <f aca="false">IF(ISBLANK(Values!E54),"","Size-Color")</f>
        <v>Size-Color</v>
      </c>
      <c r="Z55" s="32" t="str">
        <f aca="false">IF(ISBLANK(Values!E54),"","variation")</f>
        <v>variation</v>
      </c>
      <c r="AA55" s="36" t="str">
        <f aca="false">IF(ISBLANK(Values!E54),"",Values!$B$20)</f>
        <v>Update</v>
      </c>
      <c r="AB55" s="36" t="str">
        <f aca="false">IF(ISBLANK(Values!E54),"",Values!$B$29)</f>
        <v>Clavier distribué par Tellus Remarketing, leader européen des claviers portables. Le clavier a été nettoyé, emballé et testé dans notre ligne de production au Danemark. Pour toute question de compatibilité, contactez-nous via le site Web d'Amazon.</v>
      </c>
      <c r="AI55" s="42" t="str">
        <f aca="false">IF(ISBLANK(Values!E54),"",IF(Values!I54,Values!$B$23,Values!$B$33))</f>
        <v>👉DES CLIENTS SATISFAITS DANS LE MONDE: Plus de 10.000 clients satisfaits dans le monde.Clavier restauré en Europe</v>
      </c>
      <c r="AJ55" s="43" t="str">
        <f aca="false">IF(ISBLANK(Values!E54),"","👉 "&amp;Values!H54&amp; " "&amp;Values!$B$24 &amp;" "&amp;Values!$B$3)</f>
        <v>👉 hongrois Compatible avec Lenovo T480s, T490, E490, L480, L490, L380, L390, L380 Yoga, L390 Yoga, E490, E480</v>
      </c>
      <c r="AK55" s="1" t="str">
        <f aca="false">IF(ISBLANK(Values!E54),"",Values!$B$25)</f>
        <v>COMMUNICATION ET SUPPORT TECHNIQUE: rapide et fluide 24h</v>
      </c>
      <c r="AL55" s="1" t="str">
        <f aca="false">IF(ISBLANK(Values!E54),"",Values!$B$26)</f>
        <v>GARANTIE DE 6 MOIS INCLUS: détendez-vous, est couvert</v>
      </c>
      <c r="AM55" s="1" t="str">
        <f aca="false">IF(ISBLANK(Values!E54),"",Values!$B$27)</f>
        <v>♻️ Be green! ♻️ Avec ce clavier, économisez jusqu'à 80% de CO2!</v>
      </c>
      <c r="AT55" s="1" t="str">
        <f aca="false">IF(ISBLANK(Values!E54),"",IF(Values!J54,"Backlit", "Non-Backlit")) &amp; " Silver Frame"</f>
        <v>Backlit Silver Frame</v>
      </c>
      <c r="AV55" s="28" t="str">
        <f aca="false">IF(ISBLANK(Values!E54),"",Values!H54)</f>
        <v>hongrois</v>
      </c>
      <c r="BE55" s="27" t="str">
        <f aca="false">IF(ISBLANK(Values!E54),"","Professional Audience")</f>
        <v>Professional Audience</v>
      </c>
      <c r="BF55" s="27" t="str">
        <f aca="false">IF(ISBLANK(Values!E54),"","Consumer Audience")</f>
        <v>Consumer Audience</v>
      </c>
      <c r="BG55" s="27" t="str">
        <f aca="false">IF(ISBLANK(Values!E54),"","Adults")</f>
        <v>Adults</v>
      </c>
      <c r="BH55" s="27" t="str">
        <f aca="false">IF(ISBLANK(Values!E54),"","People")</f>
        <v>People</v>
      </c>
      <c r="CG55" s="1" t="n">
        <f aca="false">IF(ISBLANK(Values!E54),"",Values!$B$11)</f>
        <v>200</v>
      </c>
      <c r="CH55" s="1" t="str">
        <f aca="false">IF(ISBLANK(Values!E54),"","GR")</f>
        <v>GR</v>
      </c>
      <c r="CI55" s="1" t="str">
        <f aca="false">IF(ISBLANK(Values!E54),"",Values!$B$7)</f>
        <v>30</v>
      </c>
      <c r="CJ55" s="1" t="str">
        <f aca="false">IF(ISBLANK(Values!E54),"",Values!$B$8)</f>
        <v>22</v>
      </c>
      <c r="CK55" s="1" t="str">
        <f aca="false">IF(ISBLANK(Values!E54),"",Values!$B$9)</f>
        <v>5</v>
      </c>
      <c r="CL55" s="1" t="str">
        <f aca="false">IF(ISBLANK(Values!E54),"","CM")</f>
        <v>CM</v>
      </c>
      <c r="CP55" s="36" t="str">
        <f aca="false">IF(ISBLANK(Values!E54),"",Values!$B$7)</f>
        <v>30</v>
      </c>
      <c r="CQ55" s="36" t="str">
        <f aca="false">IF(ISBLANK(Values!E54),"",Values!$B$8)</f>
        <v>22</v>
      </c>
      <c r="CR55" s="36" t="str">
        <f aca="false">IF(ISBLANK(Values!E54),"",Values!$B$9)</f>
        <v>5</v>
      </c>
      <c r="CS55" s="1" t="n">
        <f aca="false">IF(ISBLANK(Values!E54),"",Values!$B$11)</f>
        <v>200</v>
      </c>
      <c r="CT55" s="1" t="str">
        <f aca="false">IF(ISBLANK(Values!E54),"","GR")</f>
        <v>GR</v>
      </c>
      <c r="CU55" s="1" t="str">
        <f aca="false">IF(ISBLANK(Values!E54),"","CM")</f>
        <v>CM</v>
      </c>
      <c r="CV55" s="1" t="str">
        <f aca="false">IF(ISBLANK(Values!E54),"",IF(Values!$B$36=options!$F$1,"Denmark", IF(Values!$B$36=options!$F$2, "Danemark",IF(Values!$B$36=options!$F$3, "Dänemark",IF(Values!$B$36=options!$F$4, "Danimarca",IF(Values!$B$36=options!$F$5, "Dinamarca",IF(Values!$B$36=options!$F$6, "Denemarken","" ) ) ) ) )))</f>
        <v>Danemark</v>
      </c>
      <c r="CZ55" s="1" t="str">
        <f aca="false">IF(ISBLANK(Values!E54),"","No")</f>
        <v>No</v>
      </c>
      <c r="DA55" s="1" t="str">
        <f aca="false">IF(ISBLANK(Values!E54),"","No")</f>
        <v>No</v>
      </c>
      <c r="DO55" s="27" t="str">
        <f aca="false">IF(ISBLANK(Values!E54),"","Parts")</f>
        <v>Parts</v>
      </c>
      <c r="DP55" s="27" t="str">
        <f aca="false">IF(ISBLANK(Values!E54),"",Values!$B$31)</f>
        <v>Garantie de 6 mois après la date de livraison. En cas de dysfonctionnement du clavier, une nouvelle unité ou une pièce de rechange pour le clavier du produit sera envoyée. En cas de tri des stocks, un remboursement complet est effectué.</v>
      </c>
      <c r="DS55" s="31"/>
      <c r="DY55" s="31"/>
      <c r="DZ55" s="31"/>
      <c r="EA55" s="31"/>
      <c r="EB55" s="31"/>
      <c r="EC55" s="31"/>
      <c r="EI55" s="1" t="str">
        <f aca="false">IF(ISBLANK(Values!E54),"",Values!$B$31)</f>
        <v>Garantie de 6 mois après la date de livraison. En cas de dysfonctionnement du clavier, une nouvelle unité ou une pièce de rechange pour le clavier du produit sera envoyée. En cas de tri des stocks, un remboursement complet est effectué.</v>
      </c>
      <c r="ES55" s="1" t="str">
        <f aca="false">IF(ISBLANK(Values!E54),"","Amazon Tellus UPS")</f>
        <v>Amazon Tellus UPS</v>
      </c>
      <c r="EV55" s="1" t="str">
        <f aca="false">IF(ISBLANK(Values!E54),"","New")</f>
        <v>New</v>
      </c>
      <c r="FE55" s="1" t="str">
        <f aca="false">IF(ISBLANK(Values!E54),"","3")</f>
        <v>3</v>
      </c>
      <c r="FH55" s="1" t="str">
        <f aca="false">IF(ISBLANK(Values!E54),"","FALSE")</f>
        <v>FALSE</v>
      </c>
      <c r="FI55" s="36" t="str">
        <f aca="false">IF(ISBLANK(Values!E54),"","FALSE")</f>
        <v>FALSE</v>
      </c>
      <c r="FJ55" s="36" t="str">
        <f aca="false">IF(ISBLANK(Values!E54),"","FALSE")</f>
        <v>FALSE</v>
      </c>
      <c r="FM55" s="1" t="str">
        <f aca="false">IF(ISBLANK(Values!E54),"","1")</f>
        <v>1</v>
      </c>
      <c r="FO55" s="28" t="n">
        <f aca="false">IF(ISBLANK(Values!E54),"",IF(Values!J54, Values!$B$4, Values!$B$5))</f>
        <v>55.99</v>
      </c>
      <c r="FP55" s="1" t="str">
        <f aca="false">IF(ISBLANK(Values!E54),"","Percent")</f>
        <v>Percent</v>
      </c>
      <c r="FQ55" s="1" t="str">
        <f aca="false">IF(ISBLANK(Values!E54),"","2")</f>
        <v>2</v>
      </c>
      <c r="FR55" s="1" t="str">
        <f aca="false">IF(ISBLANK(Values!E54),"","3")</f>
        <v>3</v>
      </c>
      <c r="FS55" s="1" t="str">
        <f aca="false">IF(ISBLANK(Values!E54),"","5")</f>
        <v>5</v>
      </c>
      <c r="FT55" s="1" t="str">
        <f aca="false">IF(ISBLANK(Values!E54),"","6")</f>
        <v>6</v>
      </c>
      <c r="FU55" s="1" t="str">
        <f aca="false">IF(ISBLANK(Values!E54),"","10")</f>
        <v>10</v>
      </c>
      <c r="FV55" s="1" t="str">
        <f aca="false">IF(ISBLANK(Values!E54),"","10")</f>
        <v>10</v>
      </c>
    </row>
    <row r="56" customFormat="false" ht="28.35" hidden="false" customHeight="false" outlineLevel="0" collapsed="false">
      <c r="A56" s="27" t="str">
        <f aca="false">IF(ISBLANK(Values!E55),"",IF(Values!$B$37="EU","computercomponent","computer"))</f>
        <v>computercomponent</v>
      </c>
      <c r="B56" s="37" t="str">
        <f aca="false">IF(ISBLANK(Values!E55),"",Values!F55)</f>
        <v>Lenovo T480s silver - NL</v>
      </c>
      <c r="C56" s="32" t="str">
        <f aca="false">IF(ISBLANK(Values!E55),"","TellusRem")</f>
        <v>TellusRem</v>
      </c>
      <c r="D56" s="38" t="n">
        <f aca="false">IF(ISBLANK(Values!E55),"",Values!E55)</f>
        <v>5714401482123</v>
      </c>
      <c r="E56" s="31" t="str">
        <f aca="false">IF(ISBLANK(Values!E55),"","EAN")</f>
        <v>EAN</v>
      </c>
      <c r="F56" s="28" t="str">
        <f aca="false">IF(ISBLANK(Values!E55),"",IF(Values!J55,Values!H55 &amp;" "&amp;  Values!$B$1 &amp; " " &amp;Values!$B$3,Values!G55 &amp;" "&amp;  Values!$B$2 &amp; " " &amp;Values!$B$3))</f>
        <v>néerlandais Clavier rétroéclairé d'origine pour Lenovo ThinkPad Compatible T480s, T490, E490, L480, L490, L380, L390, L380 Yoga, L390 Yoga, E490, E480</v>
      </c>
      <c r="G56" s="32" t="str">
        <f aca="false">IF(ISBLANK(Values!E55),"","TellusRem")</f>
        <v>TellusRem</v>
      </c>
      <c r="H56" s="27" t="str">
        <f aca="false">IF(ISBLANK(Values!E55),"",Values!$B$16)</f>
        <v>laptop-computer-replacement-parts</v>
      </c>
      <c r="I56" s="27" t="str">
        <f aca="false">IF(ISBLANK(Values!E55),"","4730574031")</f>
        <v>4730574031</v>
      </c>
      <c r="J56" s="39" t="str">
        <f aca="false">IF(ISBLANK(Values!E55),"",Values!F55 )</f>
        <v>Lenovo T480s silver - NL</v>
      </c>
      <c r="K56" s="28" t="n">
        <f aca="false">IF(ISBLANK(Values!E55),"",IF(Values!J55, Values!$B$4, Values!$B$5))</f>
        <v>55.99</v>
      </c>
      <c r="L56" s="40" t="n">
        <f aca="false">IF(ISBLANK(Values!E55),"",Values!$B$18)</f>
        <v>0</v>
      </c>
      <c r="M56" s="28" t="str">
        <f aca="false">IF(ISBLANK(Values!E55),"",Values!$M55)</f>
        <v/>
      </c>
      <c r="N56" s="41" t="str">
        <f aca="false">IF(ISBLANK(Values!$F55),"",Values!N55)</f>
        <v/>
      </c>
      <c r="O56" s="41" t="str">
        <f aca="false">IF(ISBLANK(Values!$F55),"",Values!O55)</f>
        <v/>
      </c>
      <c r="P56" s="41" t="str">
        <f aca="false">IF(ISBLANK(Values!$F55),"",Values!P55)</f>
        <v/>
      </c>
      <c r="Q56" s="41" t="str">
        <f aca="false">IF(ISBLANK(Values!$F55),"",Values!Q55)</f>
        <v/>
      </c>
      <c r="R56" s="41" t="str">
        <f aca="false">IF(ISBLANK(Values!$F55),"",Values!R55)</f>
        <v/>
      </c>
      <c r="S56" s="41" t="str">
        <f aca="false">IF(ISBLANK(Values!$F55),"",Values!S55)</f>
        <v/>
      </c>
      <c r="T56" s="41" t="str">
        <f aca="false">IF(ISBLANK(Values!$F55),"",Values!T55)</f>
        <v/>
      </c>
      <c r="U56" s="41" t="str">
        <f aca="false">IF(ISBLANK(Values!$F55),"",Values!U55)</f>
        <v/>
      </c>
      <c r="W56" s="32" t="str">
        <f aca="false">IF(ISBLANK(Values!E55),"","Child")</f>
        <v>Child</v>
      </c>
      <c r="X56" s="32" t="str">
        <f aca="false">IF(ISBLANK(Values!E55),"",Values!$B$13)</f>
        <v>Lenovo T490 Parent</v>
      </c>
      <c r="Y56" s="39" t="str">
        <f aca="false">IF(ISBLANK(Values!E55),"","Size-Color")</f>
        <v>Size-Color</v>
      </c>
      <c r="Z56" s="32" t="str">
        <f aca="false">IF(ISBLANK(Values!E55),"","variation")</f>
        <v>variation</v>
      </c>
      <c r="AA56" s="36" t="str">
        <f aca="false">IF(ISBLANK(Values!E55),"",Values!$B$20)</f>
        <v>Update</v>
      </c>
      <c r="AB56" s="36" t="str">
        <f aca="false">IF(ISBLANK(Values!E55),"",Values!$B$29)</f>
        <v>Clavier distribué par Tellus Remarketing, leader européen des claviers portables. Le clavier a été nettoyé, emballé et testé dans notre ligne de production au Danemark. Pour toute question de compatibilité, contactez-nous via le site Web d'Amazon.</v>
      </c>
      <c r="AI56" s="42" t="str">
        <f aca="false">IF(ISBLANK(Values!E55),"",IF(Values!I55,Values!$B$23,Values!$B$33))</f>
        <v>👉DES CLIENTS SATISFAITS DANS LE MONDE: Plus de 10.000 clients satisfaits dans le monde.Clavier restauré en Europe</v>
      </c>
      <c r="AJ56" s="43" t="str">
        <f aca="false">IF(ISBLANK(Values!E55),"","👉 "&amp;Values!H55&amp; " "&amp;Values!$B$24 &amp;" "&amp;Values!$B$3)</f>
        <v>👉 néerlandais Compatible avec Lenovo T480s, T490, E490, L480, L490, L380, L390, L380 Yoga, L390 Yoga, E490, E480</v>
      </c>
      <c r="AK56" s="1" t="str">
        <f aca="false">IF(ISBLANK(Values!E55),"",Values!$B$25)</f>
        <v>COMMUNICATION ET SUPPORT TECHNIQUE: rapide et fluide 24h</v>
      </c>
      <c r="AL56" s="1" t="str">
        <f aca="false">IF(ISBLANK(Values!E55),"",Values!$B$26)</f>
        <v>GARANTIE DE 6 MOIS INCLUS: détendez-vous, est couvert</v>
      </c>
      <c r="AM56" s="1" t="str">
        <f aca="false">IF(ISBLANK(Values!E55),"",Values!$B$27)</f>
        <v>♻️ Be green! ♻️ Avec ce clavier, économisez jusqu'à 80% de CO2!</v>
      </c>
      <c r="AT56" s="1" t="str">
        <f aca="false">IF(ISBLANK(Values!E55),"",IF(Values!J55,"Backlit", "Non-Backlit")) &amp; " Silver Frame"</f>
        <v>Backlit Silver Frame</v>
      </c>
      <c r="AV56" s="28" t="str">
        <f aca="false">IF(ISBLANK(Values!E55),"",Values!H55)</f>
        <v>néerlandais</v>
      </c>
      <c r="BE56" s="27" t="str">
        <f aca="false">IF(ISBLANK(Values!E55),"","Professional Audience")</f>
        <v>Professional Audience</v>
      </c>
      <c r="BF56" s="27" t="str">
        <f aca="false">IF(ISBLANK(Values!E55),"","Consumer Audience")</f>
        <v>Consumer Audience</v>
      </c>
      <c r="BG56" s="27" t="str">
        <f aca="false">IF(ISBLANK(Values!E55),"","Adults")</f>
        <v>Adults</v>
      </c>
      <c r="BH56" s="27" t="str">
        <f aca="false">IF(ISBLANK(Values!E55),"","People")</f>
        <v>People</v>
      </c>
      <c r="CG56" s="1" t="n">
        <f aca="false">IF(ISBLANK(Values!E55),"",Values!$B$11)</f>
        <v>200</v>
      </c>
      <c r="CH56" s="1" t="str">
        <f aca="false">IF(ISBLANK(Values!E55),"","GR")</f>
        <v>GR</v>
      </c>
      <c r="CI56" s="1" t="str">
        <f aca="false">IF(ISBLANK(Values!E55),"",Values!$B$7)</f>
        <v>30</v>
      </c>
      <c r="CJ56" s="1" t="str">
        <f aca="false">IF(ISBLANK(Values!E55),"",Values!$B$8)</f>
        <v>22</v>
      </c>
      <c r="CK56" s="1" t="str">
        <f aca="false">IF(ISBLANK(Values!E55),"",Values!$B$9)</f>
        <v>5</v>
      </c>
      <c r="CL56" s="1" t="str">
        <f aca="false">IF(ISBLANK(Values!E55),"","CM")</f>
        <v>CM</v>
      </c>
      <c r="CP56" s="36" t="str">
        <f aca="false">IF(ISBLANK(Values!E55),"",Values!$B$7)</f>
        <v>30</v>
      </c>
      <c r="CQ56" s="36" t="str">
        <f aca="false">IF(ISBLANK(Values!E55),"",Values!$B$8)</f>
        <v>22</v>
      </c>
      <c r="CR56" s="36" t="str">
        <f aca="false">IF(ISBLANK(Values!E55),"",Values!$B$9)</f>
        <v>5</v>
      </c>
      <c r="CS56" s="1" t="n">
        <f aca="false">IF(ISBLANK(Values!E55),"",Values!$B$11)</f>
        <v>200</v>
      </c>
      <c r="CT56" s="1" t="str">
        <f aca="false">IF(ISBLANK(Values!E55),"","GR")</f>
        <v>GR</v>
      </c>
      <c r="CU56" s="1" t="str">
        <f aca="false">IF(ISBLANK(Values!E55),"","CM")</f>
        <v>CM</v>
      </c>
      <c r="CV56" s="1" t="str">
        <f aca="false">IF(ISBLANK(Values!E55),"",IF(Values!$B$36=options!$F$1,"Denmark", IF(Values!$B$36=options!$F$2, "Danemark",IF(Values!$B$36=options!$F$3, "Dänemark",IF(Values!$B$36=options!$F$4, "Danimarca",IF(Values!$B$36=options!$F$5, "Dinamarca",IF(Values!$B$36=options!$F$6, "Denemarken","" ) ) ) ) )))</f>
        <v>Danemark</v>
      </c>
      <c r="CZ56" s="1" t="str">
        <f aca="false">IF(ISBLANK(Values!E55),"","No")</f>
        <v>No</v>
      </c>
      <c r="DA56" s="1" t="str">
        <f aca="false">IF(ISBLANK(Values!E55),"","No")</f>
        <v>No</v>
      </c>
      <c r="DO56" s="27" t="str">
        <f aca="false">IF(ISBLANK(Values!E55),"","Parts")</f>
        <v>Parts</v>
      </c>
      <c r="DP56" s="27" t="str">
        <f aca="false">IF(ISBLANK(Values!E55),"",Values!$B$31)</f>
        <v>Garantie de 6 mois après la date de livraison. En cas de dysfonctionnement du clavier, une nouvelle unité ou une pièce de rechange pour le clavier du produit sera envoyée. En cas de tri des stocks, un remboursement complet est effectué.</v>
      </c>
      <c r="DS56" s="31"/>
      <c r="DY56" s="31"/>
      <c r="DZ56" s="31"/>
      <c r="EA56" s="31"/>
      <c r="EB56" s="31"/>
      <c r="EC56" s="31"/>
      <c r="EI56" s="1" t="str">
        <f aca="false">IF(ISBLANK(Values!E55),"",Values!$B$31)</f>
        <v>Garantie de 6 mois après la date de livraison. En cas de dysfonctionnement du clavier, une nouvelle unité ou une pièce de rechange pour le clavier du produit sera envoyée. En cas de tri des stocks, un remboursement complet est effectué.</v>
      </c>
      <c r="ES56" s="1" t="str">
        <f aca="false">IF(ISBLANK(Values!E55),"","Amazon Tellus UPS")</f>
        <v>Amazon Tellus UPS</v>
      </c>
      <c r="EV56" s="1" t="str">
        <f aca="false">IF(ISBLANK(Values!E55),"","New")</f>
        <v>New</v>
      </c>
      <c r="FE56" s="1" t="str">
        <f aca="false">IF(ISBLANK(Values!E55),"","3")</f>
        <v>3</v>
      </c>
      <c r="FH56" s="1" t="str">
        <f aca="false">IF(ISBLANK(Values!E55),"","FALSE")</f>
        <v>FALSE</v>
      </c>
      <c r="FI56" s="36" t="str">
        <f aca="false">IF(ISBLANK(Values!E55),"","FALSE")</f>
        <v>FALSE</v>
      </c>
      <c r="FJ56" s="36" t="str">
        <f aca="false">IF(ISBLANK(Values!E55),"","FALSE")</f>
        <v>FALSE</v>
      </c>
      <c r="FM56" s="1" t="str">
        <f aca="false">IF(ISBLANK(Values!E55),"","1")</f>
        <v>1</v>
      </c>
      <c r="FO56" s="28" t="n">
        <f aca="false">IF(ISBLANK(Values!E55),"",IF(Values!J55, Values!$B$4, Values!$B$5))</f>
        <v>55.99</v>
      </c>
      <c r="FP56" s="1" t="str">
        <f aca="false">IF(ISBLANK(Values!E55),"","Percent")</f>
        <v>Percent</v>
      </c>
      <c r="FQ56" s="1" t="str">
        <f aca="false">IF(ISBLANK(Values!E55),"","2")</f>
        <v>2</v>
      </c>
      <c r="FR56" s="1" t="str">
        <f aca="false">IF(ISBLANK(Values!E55),"","3")</f>
        <v>3</v>
      </c>
      <c r="FS56" s="1" t="str">
        <f aca="false">IF(ISBLANK(Values!E55),"","5")</f>
        <v>5</v>
      </c>
      <c r="FT56" s="1" t="str">
        <f aca="false">IF(ISBLANK(Values!E55),"","6")</f>
        <v>6</v>
      </c>
      <c r="FU56" s="1" t="str">
        <f aca="false">IF(ISBLANK(Values!E55),"","10")</f>
        <v>10</v>
      </c>
      <c r="FV56" s="1" t="str">
        <f aca="false">IF(ISBLANK(Values!E55),"","10")</f>
        <v>10</v>
      </c>
    </row>
    <row r="57" customFormat="false" ht="28.35" hidden="false" customHeight="false" outlineLevel="0" collapsed="false">
      <c r="A57" s="27" t="str">
        <f aca="false">IF(ISBLANK(Values!E56),"",IF(Values!$B$37="EU","computercomponent","computer"))</f>
        <v>computercomponent</v>
      </c>
      <c r="B57" s="37" t="str">
        <f aca="false">IF(ISBLANK(Values!E56),"",Values!F56)</f>
        <v>Lenovo T480s silver - NO</v>
      </c>
      <c r="C57" s="32" t="str">
        <f aca="false">IF(ISBLANK(Values!E56),"","TellusRem")</f>
        <v>TellusRem</v>
      </c>
      <c r="D57" s="38" t="n">
        <f aca="false">IF(ISBLANK(Values!E56),"",Values!E56)</f>
        <v>5714401482130</v>
      </c>
      <c r="E57" s="31" t="str">
        <f aca="false">IF(ISBLANK(Values!E56),"","EAN")</f>
        <v>EAN</v>
      </c>
      <c r="F57" s="28" t="str">
        <f aca="false">IF(ISBLANK(Values!E56),"",IF(Values!J56,Values!H56 &amp;" "&amp;  Values!$B$1 &amp; " " &amp;Values!$B$3,Values!G56 &amp;" "&amp;  Values!$B$2 &amp; " " &amp;Values!$B$3))</f>
        <v>Norvégienne Clavier rétroéclairé d'origine pour Lenovo ThinkPad Compatible T480s, T490, E490, L480, L490, L380, L390, L380 Yoga, L390 Yoga, E490, E480</v>
      </c>
      <c r="G57" s="32" t="str">
        <f aca="false">IF(ISBLANK(Values!E56),"","TellusRem")</f>
        <v>TellusRem</v>
      </c>
      <c r="H57" s="27" t="str">
        <f aca="false">IF(ISBLANK(Values!E56),"",Values!$B$16)</f>
        <v>laptop-computer-replacement-parts</v>
      </c>
      <c r="I57" s="27" t="str">
        <f aca="false">IF(ISBLANK(Values!E56),"","4730574031")</f>
        <v>4730574031</v>
      </c>
      <c r="J57" s="39" t="str">
        <f aca="false">IF(ISBLANK(Values!E56),"",Values!F56 )</f>
        <v>Lenovo T480s silver - NO</v>
      </c>
      <c r="K57" s="28" t="n">
        <f aca="false">IF(ISBLANK(Values!E56),"",IF(Values!J56, Values!$B$4, Values!$B$5))</f>
        <v>55.99</v>
      </c>
      <c r="L57" s="40" t="n">
        <f aca="false">IF(ISBLANK(Values!E56),"",Values!$B$18)</f>
        <v>0</v>
      </c>
      <c r="M57" s="28" t="str">
        <f aca="false">IF(ISBLANK(Values!E56),"",Values!$M56)</f>
        <v>https://download.lenovo.com/Images/Parts/01YN360/01YN360_A.jpg</v>
      </c>
      <c r="N57" s="41" t="str">
        <f aca="false">IF(ISBLANK(Values!$F56),"",Values!N56)</f>
        <v>https://download.lenovo.com/Images/Parts/01YN360/01YN360_B.jpg</v>
      </c>
      <c r="O57" s="41" t="str">
        <f aca="false">IF(ISBLANK(Values!$F56),"",Values!O56)</f>
        <v>https://download.lenovo.com/Images/Parts/01YN360/01YN360_details.jpg</v>
      </c>
      <c r="P57" s="41" t="str">
        <f aca="false">IF(ISBLANK(Values!$F56),"",Values!P56)</f>
        <v/>
      </c>
      <c r="Q57" s="41" t="str">
        <f aca="false">IF(ISBLANK(Values!$F56),"",Values!Q56)</f>
        <v/>
      </c>
      <c r="R57" s="41" t="str">
        <f aca="false">IF(ISBLANK(Values!$F56),"",Values!R56)</f>
        <v/>
      </c>
      <c r="S57" s="41" t="str">
        <f aca="false">IF(ISBLANK(Values!$F56),"",Values!S56)</f>
        <v/>
      </c>
      <c r="T57" s="41" t="str">
        <f aca="false">IF(ISBLANK(Values!$F56),"",Values!T56)</f>
        <v/>
      </c>
      <c r="U57" s="41" t="str">
        <f aca="false">IF(ISBLANK(Values!$F56),"",Values!U56)</f>
        <v/>
      </c>
      <c r="W57" s="32" t="str">
        <f aca="false">IF(ISBLANK(Values!E56),"","Child")</f>
        <v>Child</v>
      </c>
      <c r="X57" s="32" t="str">
        <f aca="false">IF(ISBLANK(Values!E56),"",Values!$B$13)</f>
        <v>Lenovo T490 Parent</v>
      </c>
      <c r="Y57" s="39" t="str">
        <f aca="false">IF(ISBLANK(Values!E56),"","Size-Color")</f>
        <v>Size-Color</v>
      </c>
      <c r="Z57" s="32" t="str">
        <f aca="false">IF(ISBLANK(Values!E56),"","variation")</f>
        <v>variation</v>
      </c>
      <c r="AA57" s="36" t="str">
        <f aca="false">IF(ISBLANK(Values!E56),"",Values!$B$20)</f>
        <v>Update</v>
      </c>
      <c r="AB57" s="36" t="str">
        <f aca="false">IF(ISBLANK(Values!E56),"",Values!$B$29)</f>
        <v>Clavier distribué par Tellus Remarketing, leader européen des claviers portables. Le clavier a été nettoyé, emballé et testé dans notre ligne de production au Danemark. Pour toute question de compatibilité, contactez-nous via le site Web d'Amazon.</v>
      </c>
      <c r="AI57" s="42" t="str">
        <f aca="false">IF(ISBLANK(Values!E56),"",IF(Values!I56,Values!$B$23,Values!$B$33))</f>
        <v>👉DES CLIENTS SATISFAITS DANS LE MONDE: Plus de 10.000 clients satisfaits dans le monde.Clavier restauré en Europe</v>
      </c>
      <c r="AJ57" s="43" t="str">
        <f aca="false">IF(ISBLANK(Values!E56),"","👉 "&amp;Values!H56&amp; " "&amp;Values!$B$24 &amp;" "&amp;Values!$B$3)</f>
        <v>👉 Norvégienne Compatible avec Lenovo T480s, T490, E490, L480, L490, L380, L390, L380 Yoga, L390 Yoga, E490, E480</v>
      </c>
      <c r="AK57" s="1" t="str">
        <f aca="false">IF(ISBLANK(Values!E56),"",Values!$B$25)</f>
        <v>COMMUNICATION ET SUPPORT TECHNIQUE: rapide et fluide 24h</v>
      </c>
      <c r="AL57" s="1" t="str">
        <f aca="false">IF(ISBLANK(Values!E56),"",Values!$B$26)</f>
        <v>GARANTIE DE 6 MOIS INCLUS: détendez-vous, est couvert</v>
      </c>
      <c r="AM57" s="1" t="str">
        <f aca="false">IF(ISBLANK(Values!E56),"",Values!$B$27)</f>
        <v>♻️ Be green! ♻️ Avec ce clavier, économisez jusqu'à 80% de CO2!</v>
      </c>
      <c r="AT57" s="1" t="str">
        <f aca="false">IF(ISBLANK(Values!E56),"",IF(Values!J56,"Backlit", "Non-Backlit")) &amp; " Silver Frame"</f>
        <v>Backlit Silver Frame</v>
      </c>
      <c r="AV57" s="28" t="str">
        <f aca="false">IF(ISBLANK(Values!E56),"",Values!H56)</f>
        <v>Norvégienne</v>
      </c>
      <c r="BE57" s="27" t="str">
        <f aca="false">IF(ISBLANK(Values!E56),"","Professional Audience")</f>
        <v>Professional Audience</v>
      </c>
      <c r="BF57" s="27" t="str">
        <f aca="false">IF(ISBLANK(Values!E56),"","Consumer Audience")</f>
        <v>Consumer Audience</v>
      </c>
      <c r="BG57" s="27" t="str">
        <f aca="false">IF(ISBLANK(Values!E56),"","Adults")</f>
        <v>Adults</v>
      </c>
      <c r="BH57" s="27" t="str">
        <f aca="false">IF(ISBLANK(Values!E56),"","People")</f>
        <v>People</v>
      </c>
      <c r="CG57" s="1" t="n">
        <f aca="false">IF(ISBLANK(Values!E56),"",Values!$B$11)</f>
        <v>200</v>
      </c>
      <c r="CH57" s="1" t="str">
        <f aca="false">IF(ISBLANK(Values!E56),"","GR")</f>
        <v>GR</v>
      </c>
      <c r="CI57" s="1" t="str">
        <f aca="false">IF(ISBLANK(Values!E56),"",Values!$B$7)</f>
        <v>30</v>
      </c>
      <c r="CJ57" s="1" t="str">
        <f aca="false">IF(ISBLANK(Values!E56),"",Values!$B$8)</f>
        <v>22</v>
      </c>
      <c r="CK57" s="1" t="str">
        <f aca="false">IF(ISBLANK(Values!E56),"",Values!$B$9)</f>
        <v>5</v>
      </c>
      <c r="CL57" s="1" t="str">
        <f aca="false">IF(ISBLANK(Values!E56),"","CM")</f>
        <v>CM</v>
      </c>
      <c r="CP57" s="36" t="str">
        <f aca="false">IF(ISBLANK(Values!E56),"",Values!$B$7)</f>
        <v>30</v>
      </c>
      <c r="CQ57" s="36" t="str">
        <f aca="false">IF(ISBLANK(Values!E56),"",Values!$B$8)</f>
        <v>22</v>
      </c>
      <c r="CR57" s="36" t="str">
        <f aca="false">IF(ISBLANK(Values!E56),"",Values!$B$9)</f>
        <v>5</v>
      </c>
      <c r="CS57" s="1" t="n">
        <f aca="false">IF(ISBLANK(Values!E56),"",Values!$B$11)</f>
        <v>200</v>
      </c>
      <c r="CT57" s="1" t="str">
        <f aca="false">IF(ISBLANK(Values!E56),"","GR")</f>
        <v>GR</v>
      </c>
      <c r="CU57" s="1" t="str">
        <f aca="false">IF(ISBLANK(Values!E56),"","CM")</f>
        <v>CM</v>
      </c>
      <c r="CV57" s="1" t="str">
        <f aca="false">IF(ISBLANK(Values!E56),"",IF(Values!$B$36=options!$F$1,"Denmark", IF(Values!$B$36=options!$F$2, "Danemark",IF(Values!$B$36=options!$F$3, "Dänemark",IF(Values!$B$36=options!$F$4, "Danimarca",IF(Values!$B$36=options!$F$5, "Dinamarca",IF(Values!$B$36=options!$F$6, "Denemarken","" ) ) ) ) )))</f>
        <v>Danemark</v>
      </c>
      <c r="CZ57" s="1" t="str">
        <f aca="false">IF(ISBLANK(Values!E56),"","No")</f>
        <v>No</v>
      </c>
      <c r="DA57" s="1" t="str">
        <f aca="false">IF(ISBLANK(Values!E56),"","No")</f>
        <v>No</v>
      </c>
      <c r="DO57" s="27" t="str">
        <f aca="false">IF(ISBLANK(Values!E56),"","Parts")</f>
        <v>Parts</v>
      </c>
      <c r="DP57" s="27" t="str">
        <f aca="false">IF(ISBLANK(Values!E56),"",Values!$B$31)</f>
        <v>Garantie de 6 mois après la date de livraison. En cas de dysfonctionnement du clavier, une nouvelle unité ou une pièce de rechange pour le clavier du produit sera envoyée. En cas de tri des stocks, un remboursement complet est effectué.</v>
      </c>
      <c r="DS57" s="31"/>
      <c r="DY57" s="31"/>
      <c r="DZ57" s="31"/>
      <c r="EA57" s="31"/>
      <c r="EB57" s="31"/>
      <c r="EC57" s="31"/>
      <c r="EI57" s="1" t="str">
        <f aca="false">IF(ISBLANK(Values!E56),"",Values!$B$31)</f>
        <v>Garantie de 6 mois après la date de livraison. En cas de dysfonctionnement du clavier, une nouvelle unité ou une pièce de rechange pour le clavier du produit sera envoyée. En cas de tri des stocks, un remboursement complet est effectué.</v>
      </c>
      <c r="ES57" s="1" t="str">
        <f aca="false">IF(ISBLANK(Values!E56),"","Amazon Tellus UPS")</f>
        <v>Amazon Tellus UPS</v>
      </c>
      <c r="EV57" s="1" t="str">
        <f aca="false">IF(ISBLANK(Values!E56),"","New")</f>
        <v>New</v>
      </c>
      <c r="FE57" s="1" t="str">
        <f aca="false">IF(ISBLANK(Values!E56),"","3")</f>
        <v>3</v>
      </c>
      <c r="FH57" s="1" t="str">
        <f aca="false">IF(ISBLANK(Values!E56),"","FALSE")</f>
        <v>FALSE</v>
      </c>
      <c r="FI57" s="36" t="str">
        <f aca="false">IF(ISBLANK(Values!E56),"","FALSE")</f>
        <v>FALSE</v>
      </c>
      <c r="FJ57" s="36" t="str">
        <f aca="false">IF(ISBLANK(Values!E56),"","FALSE")</f>
        <v>FALSE</v>
      </c>
      <c r="FM57" s="1" t="str">
        <f aca="false">IF(ISBLANK(Values!E56),"","1")</f>
        <v>1</v>
      </c>
      <c r="FO57" s="28" t="n">
        <f aca="false">IF(ISBLANK(Values!E56),"",IF(Values!J56, Values!$B$4, Values!$B$5))</f>
        <v>55.99</v>
      </c>
      <c r="FP57" s="1" t="str">
        <f aca="false">IF(ISBLANK(Values!E56),"","Percent")</f>
        <v>Percent</v>
      </c>
      <c r="FQ57" s="1" t="str">
        <f aca="false">IF(ISBLANK(Values!E56),"","2")</f>
        <v>2</v>
      </c>
      <c r="FR57" s="1" t="str">
        <f aca="false">IF(ISBLANK(Values!E56),"","3")</f>
        <v>3</v>
      </c>
      <c r="FS57" s="1" t="str">
        <f aca="false">IF(ISBLANK(Values!E56),"","5")</f>
        <v>5</v>
      </c>
      <c r="FT57" s="1" t="str">
        <f aca="false">IF(ISBLANK(Values!E56),"","6")</f>
        <v>6</v>
      </c>
      <c r="FU57" s="1" t="str">
        <f aca="false">IF(ISBLANK(Values!E56),"","10")</f>
        <v>10</v>
      </c>
      <c r="FV57" s="1" t="str">
        <f aca="false">IF(ISBLANK(Values!E56),"","10")</f>
        <v>10</v>
      </c>
    </row>
    <row r="58" customFormat="false" ht="28.35" hidden="false" customHeight="false" outlineLevel="0" collapsed="false">
      <c r="A58" s="27" t="str">
        <f aca="false">IF(ISBLANK(Values!E57),"",IF(Values!$B$37="EU","computercomponent","computer"))</f>
        <v>computercomponent</v>
      </c>
      <c r="B58" s="37" t="str">
        <f aca="false">IF(ISBLANK(Values!E57),"",Values!F57)</f>
        <v>Lenovo T480s silver - PL</v>
      </c>
      <c r="C58" s="32" t="str">
        <f aca="false">IF(ISBLANK(Values!E57),"","TellusRem")</f>
        <v>TellusRem</v>
      </c>
      <c r="D58" s="38" t="n">
        <f aca="false">IF(ISBLANK(Values!E57),"",Values!E57)</f>
        <v>5714401482147</v>
      </c>
      <c r="E58" s="31" t="str">
        <f aca="false">IF(ISBLANK(Values!E57),"","EAN")</f>
        <v>EAN</v>
      </c>
      <c r="F58" s="28" t="str">
        <f aca="false">IF(ISBLANK(Values!E57),"",IF(Values!J57,Values!H57 &amp;" "&amp;  Values!$B$1 &amp; " " &amp;Values!$B$3,Values!G57 &amp;" "&amp;  Values!$B$2 &amp; " " &amp;Values!$B$3))</f>
        <v>polonais Clavier rétroéclairé d'origine pour Lenovo ThinkPad Compatible T480s, T490, E490, L480, L490, L380, L390, L380 Yoga, L390 Yoga, E490, E480</v>
      </c>
      <c r="G58" s="32" t="str">
        <f aca="false">IF(ISBLANK(Values!E57),"","TellusRem")</f>
        <v>TellusRem</v>
      </c>
      <c r="H58" s="27" t="str">
        <f aca="false">IF(ISBLANK(Values!E57),"",Values!$B$16)</f>
        <v>laptop-computer-replacement-parts</v>
      </c>
      <c r="I58" s="27" t="str">
        <f aca="false">IF(ISBLANK(Values!E57),"","4730574031")</f>
        <v>4730574031</v>
      </c>
      <c r="J58" s="39" t="str">
        <f aca="false">IF(ISBLANK(Values!E57),"",Values!F57 )</f>
        <v>Lenovo T480s silver - PL</v>
      </c>
      <c r="K58" s="28" t="n">
        <f aca="false">IF(ISBLANK(Values!E57),"",IF(Values!J57, Values!$B$4, Values!$B$5))</f>
        <v>55.99</v>
      </c>
      <c r="L58" s="40" t="n">
        <f aca="false">IF(ISBLANK(Values!E57),"",Values!$B$18)</f>
        <v>0</v>
      </c>
      <c r="M58" s="28" t="str">
        <f aca="false">IF(ISBLANK(Values!E57),"",Values!$M57)</f>
        <v/>
      </c>
      <c r="N58" s="41" t="str">
        <f aca="false">IF(ISBLANK(Values!$F57),"",Values!N57)</f>
        <v/>
      </c>
      <c r="O58" s="41" t="str">
        <f aca="false">IF(ISBLANK(Values!$F57),"",Values!O57)</f>
        <v/>
      </c>
      <c r="P58" s="41" t="str">
        <f aca="false">IF(ISBLANK(Values!$F57),"",Values!P57)</f>
        <v/>
      </c>
      <c r="Q58" s="41" t="str">
        <f aca="false">IF(ISBLANK(Values!$F57),"",Values!Q57)</f>
        <v/>
      </c>
      <c r="R58" s="41" t="str">
        <f aca="false">IF(ISBLANK(Values!$F57),"",Values!R57)</f>
        <v/>
      </c>
      <c r="S58" s="41" t="str">
        <f aca="false">IF(ISBLANK(Values!$F57),"",Values!S57)</f>
        <v/>
      </c>
      <c r="T58" s="41" t="str">
        <f aca="false">IF(ISBLANK(Values!$F57),"",Values!T57)</f>
        <v/>
      </c>
      <c r="U58" s="41" t="str">
        <f aca="false">IF(ISBLANK(Values!$F57),"",Values!U57)</f>
        <v/>
      </c>
      <c r="W58" s="32" t="str">
        <f aca="false">IF(ISBLANK(Values!E57),"","Child")</f>
        <v>Child</v>
      </c>
      <c r="X58" s="32" t="str">
        <f aca="false">IF(ISBLANK(Values!E57),"",Values!$B$13)</f>
        <v>Lenovo T490 Parent</v>
      </c>
      <c r="Y58" s="39" t="str">
        <f aca="false">IF(ISBLANK(Values!E57),"","Size-Color")</f>
        <v>Size-Color</v>
      </c>
      <c r="Z58" s="32" t="str">
        <f aca="false">IF(ISBLANK(Values!E57),"","variation")</f>
        <v>variation</v>
      </c>
      <c r="AA58" s="36" t="str">
        <f aca="false">IF(ISBLANK(Values!E57),"",Values!$B$20)</f>
        <v>Update</v>
      </c>
      <c r="AB58" s="36" t="str">
        <f aca="false">IF(ISBLANK(Values!E57),"",Values!$B$29)</f>
        <v>Clavier distribué par Tellus Remarketing, leader européen des claviers portables. Le clavier a été nettoyé, emballé et testé dans notre ligne de production au Danemark. Pour toute question de compatibilité, contactez-nous via le site Web d'Amazon.</v>
      </c>
      <c r="AI58" s="42" t="str">
        <f aca="false">IF(ISBLANK(Values!E57),"",IF(Values!I57,Values!$B$23,Values!$B$33))</f>
        <v>👉DES CLIENTS SATISFAITS DANS LE MONDE: Plus de 10.000 clients satisfaits dans le monde.Clavier restauré en Europe</v>
      </c>
      <c r="AJ58" s="43" t="str">
        <f aca="false">IF(ISBLANK(Values!E57),"","👉 "&amp;Values!H57&amp; " "&amp;Values!$B$24 &amp;" "&amp;Values!$B$3)</f>
        <v>👉 polonais Compatible avec Lenovo T480s, T490, E490, L480, L490, L380, L390, L380 Yoga, L390 Yoga, E490, E480</v>
      </c>
      <c r="AK58" s="1" t="str">
        <f aca="false">IF(ISBLANK(Values!E57),"",Values!$B$25)</f>
        <v>COMMUNICATION ET SUPPORT TECHNIQUE: rapide et fluide 24h</v>
      </c>
      <c r="AL58" s="1" t="str">
        <f aca="false">IF(ISBLANK(Values!E57),"",Values!$B$26)</f>
        <v>GARANTIE DE 6 MOIS INCLUS: détendez-vous, est couvert</v>
      </c>
      <c r="AM58" s="1" t="str">
        <f aca="false">IF(ISBLANK(Values!E57),"",Values!$B$27)</f>
        <v>♻️ Be green! ♻️ Avec ce clavier, économisez jusqu'à 80% de CO2!</v>
      </c>
      <c r="AT58" s="1" t="str">
        <f aca="false">IF(ISBLANK(Values!E57),"",IF(Values!J57,"Backlit", "Non-Backlit")) &amp; " Silver Frame"</f>
        <v>Backlit Silver Frame</v>
      </c>
      <c r="AV58" s="28" t="str">
        <f aca="false">IF(ISBLANK(Values!E57),"",Values!H57)</f>
        <v>polonais</v>
      </c>
      <c r="BE58" s="27" t="str">
        <f aca="false">IF(ISBLANK(Values!E57),"","Professional Audience")</f>
        <v>Professional Audience</v>
      </c>
      <c r="BF58" s="27" t="str">
        <f aca="false">IF(ISBLANK(Values!E57),"","Consumer Audience")</f>
        <v>Consumer Audience</v>
      </c>
      <c r="BG58" s="27" t="str">
        <f aca="false">IF(ISBLANK(Values!E57),"","Adults")</f>
        <v>Adults</v>
      </c>
      <c r="BH58" s="27" t="str">
        <f aca="false">IF(ISBLANK(Values!E57),"","People")</f>
        <v>People</v>
      </c>
      <c r="CG58" s="1" t="n">
        <f aca="false">IF(ISBLANK(Values!E57),"",Values!$B$11)</f>
        <v>200</v>
      </c>
      <c r="CH58" s="1" t="str">
        <f aca="false">IF(ISBLANK(Values!E57),"","GR")</f>
        <v>GR</v>
      </c>
      <c r="CI58" s="1" t="str">
        <f aca="false">IF(ISBLANK(Values!E57),"",Values!$B$7)</f>
        <v>30</v>
      </c>
      <c r="CJ58" s="1" t="str">
        <f aca="false">IF(ISBLANK(Values!E57),"",Values!$B$8)</f>
        <v>22</v>
      </c>
      <c r="CK58" s="1" t="str">
        <f aca="false">IF(ISBLANK(Values!E57),"",Values!$B$9)</f>
        <v>5</v>
      </c>
      <c r="CL58" s="1" t="str">
        <f aca="false">IF(ISBLANK(Values!E57),"","CM")</f>
        <v>CM</v>
      </c>
      <c r="CP58" s="36" t="str">
        <f aca="false">IF(ISBLANK(Values!E57),"",Values!$B$7)</f>
        <v>30</v>
      </c>
      <c r="CQ58" s="36" t="str">
        <f aca="false">IF(ISBLANK(Values!E57),"",Values!$B$8)</f>
        <v>22</v>
      </c>
      <c r="CR58" s="36" t="str">
        <f aca="false">IF(ISBLANK(Values!E57),"",Values!$B$9)</f>
        <v>5</v>
      </c>
      <c r="CS58" s="1" t="n">
        <f aca="false">IF(ISBLANK(Values!E57),"",Values!$B$11)</f>
        <v>200</v>
      </c>
      <c r="CT58" s="1" t="str">
        <f aca="false">IF(ISBLANK(Values!E57),"","GR")</f>
        <v>GR</v>
      </c>
      <c r="CU58" s="1" t="str">
        <f aca="false">IF(ISBLANK(Values!E57),"","CM")</f>
        <v>CM</v>
      </c>
      <c r="CV58" s="1" t="str">
        <f aca="false">IF(ISBLANK(Values!E57),"",IF(Values!$B$36=options!$F$1,"Denmark", IF(Values!$B$36=options!$F$2, "Danemark",IF(Values!$B$36=options!$F$3, "Dänemark",IF(Values!$B$36=options!$F$4, "Danimarca",IF(Values!$B$36=options!$F$5, "Dinamarca",IF(Values!$B$36=options!$F$6, "Denemarken","" ) ) ) ) )))</f>
        <v>Danemark</v>
      </c>
      <c r="CZ58" s="1" t="str">
        <f aca="false">IF(ISBLANK(Values!E57),"","No")</f>
        <v>No</v>
      </c>
      <c r="DA58" s="1" t="str">
        <f aca="false">IF(ISBLANK(Values!E57),"","No")</f>
        <v>No</v>
      </c>
      <c r="DO58" s="27" t="str">
        <f aca="false">IF(ISBLANK(Values!E57),"","Parts")</f>
        <v>Parts</v>
      </c>
      <c r="DP58" s="27" t="str">
        <f aca="false">IF(ISBLANK(Values!E57),"",Values!$B$31)</f>
        <v>Garantie de 6 mois après la date de livraison. En cas de dysfonctionnement du clavier, une nouvelle unité ou une pièce de rechange pour le clavier du produit sera envoyée. En cas de tri des stocks, un remboursement complet est effectué.</v>
      </c>
      <c r="DS58" s="31"/>
      <c r="DY58" s="31"/>
      <c r="DZ58" s="31"/>
      <c r="EA58" s="31"/>
      <c r="EB58" s="31"/>
      <c r="EC58" s="31"/>
      <c r="EI58" s="1" t="str">
        <f aca="false">IF(ISBLANK(Values!E57),"",Values!$B$31)</f>
        <v>Garantie de 6 mois après la date de livraison. En cas de dysfonctionnement du clavier, une nouvelle unité ou une pièce de rechange pour le clavier du produit sera envoyée. En cas de tri des stocks, un remboursement complet est effectué.</v>
      </c>
      <c r="ES58" s="1" t="str">
        <f aca="false">IF(ISBLANK(Values!E57),"","Amazon Tellus UPS")</f>
        <v>Amazon Tellus UPS</v>
      </c>
      <c r="EV58" s="1" t="str">
        <f aca="false">IF(ISBLANK(Values!E57),"","New")</f>
        <v>New</v>
      </c>
      <c r="FE58" s="1" t="str">
        <f aca="false">IF(ISBLANK(Values!E57),"","3")</f>
        <v>3</v>
      </c>
      <c r="FH58" s="1" t="str">
        <f aca="false">IF(ISBLANK(Values!E57),"","FALSE")</f>
        <v>FALSE</v>
      </c>
      <c r="FI58" s="36" t="str">
        <f aca="false">IF(ISBLANK(Values!E57),"","FALSE")</f>
        <v>FALSE</v>
      </c>
      <c r="FJ58" s="36" t="str">
        <f aca="false">IF(ISBLANK(Values!E57),"","FALSE")</f>
        <v>FALSE</v>
      </c>
      <c r="FM58" s="1" t="str">
        <f aca="false">IF(ISBLANK(Values!E57),"","1")</f>
        <v>1</v>
      </c>
      <c r="FO58" s="28" t="n">
        <f aca="false">IF(ISBLANK(Values!E57),"",IF(Values!J57, Values!$B$4, Values!$B$5))</f>
        <v>55.99</v>
      </c>
      <c r="FP58" s="1" t="str">
        <f aca="false">IF(ISBLANK(Values!E57),"","Percent")</f>
        <v>Percent</v>
      </c>
      <c r="FQ58" s="1" t="str">
        <f aca="false">IF(ISBLANK(Values!E57),"","2")</f>
        <v>2</v>
      </c>
      <c r="FR58" s="1" t="str">
        <f aca="false">IF(ISBLANK(Values!E57),"","3")</f>
        <v>3</v>
      </c>
      <c r="FS58" s="1" t="str">
        <f aca="false">IF(ISBLANK(Values!E57),"","5")</f>
        <v>5</v>
      </c>
      <c r="FT58" s="1" t="str">
        <f aca="false">IF(ISBLANK(Values!E57),"","6")</f>
        <v>6</v>
      </c>
      <c r="FU58" s="1" t="str">
        <f aca="false">IF(ISBLANK(Values!E57),"","10")</f>
        <v>10</v>
      </c>
      <c r="FV58" s="1" t="str">
        <f aca="false">IF(ISBLANK(Values!E57),"","10")</f>
        <v>10</v>
      </c>
    </row>
    <row r="59" customFormat="false" ht="28.35" hidden="false" customHeight="false" outlineLevel="0" collapsed="false">
      <c r="A59" s="27" t="str">
        <f aca="false">IF(ISBLANK(Values!E58),"",IF(Values!$B$37="EU","computercomponent","computer"))</f>
        <v>computercomponent</v>
      </c>
      <c r="B59" s="37" t="str">
        <f aca="false">IF(ISBLANK(Values!E58),"",Values!F58)</f>
        <v>Lenovo T480s silver - PT</v>
      </c>
      <c r="C59" s="32" t="str">
        <f aca="false">IF(ISBLANK(Values!E58),"","TellusRem")</f>
        <v>TellusRem</v>
      </c>
      <c r="D59" s="38" t="n">
        <f aca="false">IF(ISBLANK(Values!E58),"",Values!E58)</f>
        <v>5714401482154</v>
      </c>
      <c r="E59" s="31" t="str">
        <f aca="false">IF(ISBLANK(Values!E58),"","EAN")</f>
        <v>EAN</v>
      </c>
      <c r="F59" s="28" t="str">
        <f aca="false">IF(ISBLANK(Values!E58),"",IF(Values!J58,Values!H58 &amp;" "&amp;  Values!$B$1 &amp; " " &amp;Values!$B$3,Values!G58 &amp;" "&amp;  Values!$B$2 &amp; " " &amp;Values!$B$3))</f>
        <v>Portugais Clavier rétroéclairé d'origine pour Lenovo ThinkPad Compatible T480s, T490, E490, L480, L490, L380, L390, L380 Yoga, L390 Yoga, E490, E480</v>
      </c>
      <c r="G59" s="32" t="str">
        <f aca="false">IF(ISBLANK(Values!E58),"","TellusRem")</f>
        <v>TellusRem</v>
      </c>
      <c r="H59" s="27" t="str">
        <f aca="false">IF(ISBLANK(Values!E58),"",Values!$B$16)</f>
        <v>laptop-computer-replacement-parts</v>
      </c>
      <c r="I59" s="27" t="str">
        <f aca="false">IF(ISBLANK(Values!E58),"","4730574031")</f>
        <v>4730574031</v>
      </c>
      <c r="J59" s="39" t="str">
        <f aca="false">IF(ISBLANK(Values!E58),"",Values!F58 )</f>
        <v>Lenovo T480s silver - PT</v>
      </c>
      <c r="K59" s="28" t="n">
        <f aca="false">IF(ISBLANK(Values!E58),"",IF(Values!J58, Values!$B$4, Values!$B$5))</f>
        <v>55.99</v>
      </c>
      <c r="L59" s="40" t="n">
        <f aca="false">IF(ISBLANK(Values!E58),"",Values!$B$18)</f>
        <v>0</v>
      </c>
      <c r="M59" s="28" t="str">
        <f aca="false">IF(ISBLANK(Values!E58),"",Values!$M58)</f>
        <v>https://download.lenovo.com/Images/Parts/01YN441/01YN441_A.jpg</v>
      </c>
      <c r="N59" s="41" t="str">
        <f aca="false">IF(ISBLANK(Values!$F58),"",Values!N58)</f>
        <v>https://download.lenovo.com/Images/Parts/01YN441/01YN441_B.jpg</v>
      </c>
      <c r="O59" s="41" t="str">
        <f aca="false">IF(ISBLANK(Values!$F58),"",Values!O58)</f>
        <v>https://download.lenovo.com/Images/Parts/01YN441/01YN441_details.jpg</v>
      </c>
      <c r="P59" s="41" t="str">
        <f aca="false">IF(ISBLANK(Values!$F58),"",Values!P58)</f>
        <v/>
      </c>
      <c r="Q59" s="41" t="str">
        <f aca="false">IF(ISBLANK(Values!$F58),"",Values!Q58)</f>
        <v/>
      </c>
      <c r="R59" s="41" t="str">
        <f aca="false">IF(ISBLANK(Values!$F58),"",Values!R58)</f>
        <v/>
      </c>
      <c r="S59" s="41" t="str">
        <f aca="false">IF(ISBLANK(Values!$F58),"",Values!S58)</f>
        <v/>
      </c>
      <c r="T59" s="41" t="str">
        <f aca="false">IF(ISBLANK(Values!$F58),"",Values!T58)</f>
        <v/>
      </c>
      <c r="U59" s="41" t="str">
        <f aca="false">IF(ISBLANK(Values!$F58),"",Values!U58)</f>
        <v/>
      </c>
      <c r="W59" s="32" t="str">
        <f aca="false">IF(ISBLANK(Values!E58),"","Child")</f>
        <v>Child</v>
      </c>
      <c r="X59" s="32" t="str">
        <f aca="false">IF(ISBLANK(Values!E58),"",Values!$B$13)</f>
        <v>Lenovo T490 Parent</v>
      </c>
      <c r="Y59" s="39" t="str">
        <f aca="false">IF(ISBLANK(Values!E58),"","Size-Color")</f>
        <v>Size-Color</v>
      </c>
      <c r="Z59" s="32" t="str">
        <f aca="false">IF(ISBLANK(Values!E58),"","variation")</f>
        <v>variation</v>
      </c>
      <c r="AA59" s="36" t="str">
        <f aca="false">IF(ISBLANK(Values!E58),"",Values!$B$20)</f>
        <v>Update</v>
      </c>
      <c r="AB59" s="36" t="str">
        <f aca="false">IF(ISBLANK(Values!E58),"",Values!$B$29)</f>
        <v>Clavier distribué par Tellus Remarketing, leader européen des claviers portables. Le clavier a été nettoyé, emballé et testé dans notre ligne de production au Danemark. Pour toute question de compatibilité, contactez-nous via le site Web d'Amazon.</v>
      </c>
      <c r="AI59" s="42" t="str">
        <f aca="false">IF(ISBLANK(Values!E58),"",IF(Values!I58,Values!$B$23,Values!$B$33))</f>
        <v>👉DES CLIENTS SATISFAITS DANS LE MONDE: Plus de 10.000 clients satisfaits dans le monde.Clavier restauré en Europe</v>
      </c>
      <c r="AJ59" s="43" t="str">
        <f aca="false">IF(ISBLANK(Values!E58),"","👉 "&amp;Values!H58&amp; " "&amp;Values!$B$24 &amp;" "&amp;Values!$B$3)</f>
        <v>👉 Portugais Compatible avec Lenovo T480s, T490, E490, L480, L490, L380, L390, L380 Yoga, L390 Yoga, E490, E480</v>
      </c>
      <c r="AK59" s="1" t="str">
        <f aca="false">IF(ISBLANK(Values!E58),"",Values!$B$25)</f>
        <v>COMMUNICATION ET SUPPORT TECHNIQUE: rapide et fluide 24h</v>
      </c>
      <c r="AL59" s="1" t="str">
        <f aca="false">IF(ISBLANK(Values!E58),"",Values!$B$26)</f>
        <v>GARANTIE DE 6 MOIS INCLUS: détendez-vous, est couvert</v>
      </c>
      <c r="AM59" s="1" t="str">
        <f aca="false">IF(ISBLANK(Values!E58),"",Values!$B$27)</f>
        <v>♻️ Be green! ♻️ Avec ce clavier, économisez jusqu'à 80% de CO2!</v>
      </c>
      <c r="AT59" s="1" t="str">
        <f aca="false">IF(ISBLANK(Values!E58),"",IF(Values!J58,"Backlit", "Non-Backlit")) &amp; " Silver Frame"</f>
        <v>Backlit Silver Frame</v>
      </c>
      <c r="AV59" s="28" t="str">
        <f aca="false">IF(ISBLANK(Values!E58),"",Values!H58)</f>
        <v>Portugais</v>
      </c>
      <c r="BE59" s="27" t="str">
        <f aca="false">IF(ISBLANK(Values!E58),"","Professional Audience")</f>
        <v>Professional Audience</v>
      </c>
      <c r="BF59" s="27" t="str">
        <f aca="false">IF(ISBLANK(Values!E58),"","Consumer Audience")</f>
        <v>Consumer Audience</v>
      </c>
      <c r="BG59" s="27" t="str">
        <f aca="false">IF(ISBLANK(Values!E58),"","Adults")</f>
        <v>Adults</v>
      </c>
      <c r="BH59" s="27" t="str">
        <f aca="false">IF(ISBLANK(Values!E58),"","People")</f>
        <v>People</v>
      </c>
      <c r="CG59" s="1" t="n">
        <f aca="false">IF(ISBLANK(Values!E58),"",Values!$B$11)</f>
        <v>200</v>
      </c>
      <c r="CH59" s="1" t="str">
        <f aca="false">IF(ISBLANK(Values!E58),"","GR")</f>
        <v>GR</v>
      </c>
      <c r="CI59" s="1" t="str">
        <f aca="false">IF(ISBLANK(Values!E58),"",Values!$B$7)</f>
        <v>30</v>
      </c>
      <c r="CJ59" s="1" t="str">
        <f aca="false">IF(ISBLANK(Values!E58),"",Values!$B$8)</f>
        <v>22</v>
      </c>
      <c r="CK59" s="1" t="str">
        <f aca="false">IF(ISBLANK(Values!E58),"",Values!$B$9)</f>
        <v>5</v>
      </c>
      <c r="CL59" s="1" t="str">
        <f aca="false">IF(ISBLANK(Values!E58),"","CM")</f>
        <v>CM</v>
      </c>
      <c r="CP59" s="36" t="str">
        <f aca="false">IF(ISBLANK(Values!E58),"",Values!$B$7)</f>
        <v>30</v>
      </c>
      <c r="CQ59" s="36" t="str">
        <f aca="false">IF(ISBLANK(Values!E58),"",Values!$B$8)</f>
        <v>22</v>
      </c>
      <c r="CR59" s="36" t="str">
        <f aca="false">IF(ISBLANK(Values!E58),"",Values!$B$9)</f>
        <v>5</v>
      </c>
      <c r="CS59" s="1" t="n">
        <f aca="false">IF(ISBLANK(Values!E58),"",Values!$B$11)</f>
        <v>200</v>
      </c>
      <c r="CT59" s="1" t="str">
        <f aca="false">IF(ISBLANK(Values!E58),"","GR")</f>
        <v>GR</v>
      </c>
      <c r="CU59" s="1" t="str">
        <f aca="false">IF(ISBLANK(Values!E58),"","CM")</f>
        <v>CM</v>
      </c>
      <c r="CV59" s="1" t="str">
        <f aca="false">IF(ISBLANK(Values!E58),"",IF(Values!$B$36=options!$F$1,"Denmark", IF(Values!$B$36=options!$F$2, "Danemark",IF(Values!$B$36=options!$F$3, "Dänemark",IF(Values!$B$36=options!$F$4, "Danimarca",IF(Values!$B$36=options!$F$5, "Dinamarca",IF(Values!$B$36=options!$F$6, "Denemarken","" ) ) ) ) )))</f>
        <v>Danemark</v>
      </c>
      <c r="CZ59" s="1" t="str">
        <f aca="false">IF(ISBLANK(Values!E58),"","No")</f>
        <v>No</v>
      </c>
      <c r="DA59" s="1" t="str">
        <f aca="false">IF(ISBLANK(Values!E58),"","No")</f>
        <v>No</v>
      </c>
      <c r="DO59" s="27" t="str">
        <f aca="false">IF(ISBLANK(Values!E58),"","Parts")</f>
        <v>Parts</v>
      </c>
      <c r="DP59" s="27" t="str">
        <f aca="false">IF(ISBLANK(Values!E58),"",Values!$B$31)</f>
        <v>Garantie de 6 mois après la date de livraison. En cas de dysfonctionnement du clavier, une nouvelle unité ou une pièce de rechange pour le clavier du produit sera envoyée. En cas de tri des stocks, un remboursement complet est effectué.</v>
      </c>
      <c r="DS59" s="31"/>
      <c r="DY59" s="31"/>
      <c r="DZ59" s="31"/>
      <c r="EA59" s="31"/>
      <c r="EB59" s="31"/>
      <c r="EC59" s="31"/>
      <c r="EI59" s="1" t="str">
        <f aca="false">IF(ISBLANK(Values!E58),"",Values!$B$31)</f>
        <v>Garantie de 6 mois après la date de livraison. En cas de dysfonctionnement du clavier, une nouvelle unité ou une pièce de rechange pour le clavier du produit sera envoyée. En cas de tri des stocks, un remboursement complet est effectué.</v>
      </c>
      <c r="ES59" s="1" t="str">
        <f aca="false">IF(ISBLANK(Values!E58),"","Amazon Tellus UPS")</f>
        <v>Amazon Tellus UPS</v>
      </c>
      <c r="EV59" s="1" t="str">
        <f aca="false">IF(ISBLANK(Values!E58),"","New")</f>
        <v>New</v>
      </c>
      <c r="FE59" s="1" t="str">
        <f aca="false">IF(ISBLANK(Values!E58),"","3")</f>
        <v>3</v>
      </c>
      <c r="FH59" s="1" t="str">
        <f aca="false">IF(ISBLANK(Values!E58),"","FALSE")</f>
        <v>FALSE</v>
      </c>
      <c r="FI59" s="36" t="str">
        <f aca="false">IF(ISBLANK(Values!E58),"","FALSE")</f>
        <v>FALSE</v>
      </c>
      <c r="FJ59" s="36" t="str">
        <f aca="false">IF(ISBLANK(Values!E58),"","FALSE")</f>
        <v>FALSE</v>
      </c>
      <c r="FM59" s="1" t="str">
        <f aca="false">IF(ISBLANK(Values!E58),"","1")</f>
        <v>1</v>
      </c>
      <c r="FO59" s="28" t="n">
        <f aca="false">IF(ISBLANK(Values!E58),"",IF(Values!J58, Values!$B$4, Values!$B$5))</f>
        <v>55.99</v>
      </c>
      <c r="FP59" s="1" t="str">
        <f aca="false">IF(ISBLANK(Values!E58),"","Percent")</f>
        <v>Percent</v>
      </c>
      <c r="FQ59" s="1" t="str">
        <f aca="false">IF(ISBLANK(Values!E58),"","2")</f>
        <v>2</v>
      </c>
      <c r="FR59" s="1" t="str">
        <f aca="false">IF(ISBLANK(Values!E58),"","3")</f>
        <v>3</v>
      </c>
      <c r="FS59" s="1" t="str">
        <f aca="false">IF(ISBLANK(Values!E58),"","5")</f>
        <v>5</v>
      </c>
      <c r="FT59" s="1" t="str">
        <f aca="false">IF(ISBLANK(Values!E58),"","6")</f>
        <v>6</v>
      </c>
      <c r="FU59" s="1" t="str">
        <f aca="false">IF(ISBLANK(Values!E58),"","10")</f>
        <v>10</v>
      </c>
      <c r="FV59" s="1" t="str">
        <f aca="false">IF(ISBLANK(Values!E58),"","10")</f>
        <v>10</v>
      </c>
    </row>
    <row r="60" customFormat="false" ht="28.35" hidden="false" customHeight="false" outlineLevel="0" collapsed="false">
      <c r="A60" s="27" t="str">
        <f aca="false">IF(ISBLANK(Values!E59),"",IF(Values!$B$37="EU","computercomponent","computer"))</f>
        <v>computercomponent</v>
      </c>
      <c r="B60" s="37" t="str">
        <f aca="false">IF(ISBLANK(Values!E59),"",Values!F59)</f>
        <v>Lenovo T480s silver - SE/FI</v>
      </c>
      <c r="C60" s="32" t="str">
        <f aca="false">IF(ISBLANK(Values!E59),"","TellusRem")</f>
        <v>TellusRem</v>
      </c>
      <c r="D60" s="38" t="n">
        <f aca="false">IF(ISBLANK(Values!E59),"",Values!E59)</f>
        <v>5714401482161</v>
      </c>
      <c r="E60" s="31" t="str">
        <f aca="false">IF(ISBLANK(Values!E59),"","EAN")</f>
        <v>EAN</v>
      </c>
      <c r="F60" s="28" t="str">
        <f aca="false">IF(ISBLANK(Values!E59),"",IF(Values!J59,Values!H59 &amp;" "&amp;  Values!$B$1 &amp; " " &amp;Values!$B$3,Values!G59 &amp;" "&amp;  Values!$B$2 &amp; " " &amp;Values!$B$3))</f>
        <v>Suédois – Finlandais Clavier rétroéclairé d'origine pour Lenovo ThinkPad Compatible T480s, T490, E490, L480, L490, L380, L390, L380 Yoga, L390 Yoga, E490, E480</v>
      </c>
      <c r="G60" s="32" t="str">
        <f aca="false">IF(ISBLANK(Values!E59),"","TellusRem")</f>
        <v>TellusRem</v>
      </c>
      <c r="H60" s="27" t="str">
        <f aca="false">IF(ISBLANK(Values!E59),"",Values!$B$16)</f>
        <v>laptop-computer-replacement-parts</v>
      </c>
      <c r="I60" s="27" t="str">
        <f aca="false">IF(ISBLANK(Values!E59),"","4730574031")</f>
        <v>4730574031</v>
      </c>
      <c r="J60" s="39" t="str">
        <f aca="false">IF(ISBLANK(Values!E59),"",Values!F59 )</f>
        <v>Lenovo T480s silver - SE/FI</v>
      </c>
      <c r="K60" s="28" t="n">
        <f aca="false">IF(ISBLANK(Values!E59),"",IF(Values!J59, Values!$B$4, Values!$B$5))</f>
        <v>55.99</v>
      </c>
      <c r="L60" s="40" t="n">
        <f aca="false">IF(ISBLANK(Values!E59),"",Values!$B$18)</f>
        <v>0</v>
      </c>
      <c r="M60" s="28" t="str">
        <f aca="false">IF(ISBLANK(Values!E59),"",Values!$M59)</f>
        <v>https://download.lenovo.com/Images/Parts/01YN365/01YN365_A.jpg</v>
      </c>
      <c r="N60" s="41" t="str">
        <f aca="false">IF(ISBLANK(Values!$F59),"",Values!N59)</f>
        <v>https://download.lenovo.com/Images/Parts/01YN365/01YN365_B.jpg</v>
      </c>
      <c r="O60" s="41" t="str">
        <f aca="false">IF(ISBLANK(Values!$F59),"",Values!O59)</f>
        <v>https://download.lenovo.com/Images/Parts/01YN365/01YN365_details.jpg</v>
      </c>
      <c r="P60" s="41" t="str">
        <f aca="false">IF(ISBLANK(Values!$F59),"",Values!P59)</f>
        <v/>
      </c>
      <c r="Q60" s="41" t="str">
        <f aca="false">IF(ISBLANK(Values!$F59),"",Values!Q59)</f>
        <v/>
      </c>
      <c r="R60" s="41" t="str">
        <f aca="false">IF(ISBLANK(Values!$F59),"",Values!R59)</f>
        <v/>
      </c>
      <c r="S60" s="41" t="str">
        <f aca="false">IF(ISBLANK(Values!$F59),"",Values!S59)</f>
        <v/>
      </c>
      <c r="T60" s="41" t="str">
        <f aca="false">IF(ISBLANK(Values!$F59),"",Values!T59)</f>
        <v/>
      </c>
      <c r="U60" s="41" t="str">
        <f aca="false">IF(ISBLANK(Values!$F59),"",Values!U59)</f>
        <v/>
      </c>
      <c r="W60" s="32" t="str">
        <f aca="false">IF(ISBLANK(Values!E59),"","Child")</f>
        <v>Child</v>
      </c>
      <c r="X60" s="32" t="str">
        <f aca="false">IF(ISBLANK(Values!E59),"",Values!$B$13)</f>
        <v>Lenovo T490 Parent</v>
      </c>
      <c r="Y60" s="39" t="str">
        <f aca="false">IF(ISBLANK(Values!E59),"","Size-Color")</f>
        <v>Size-Color</v>
      </c>
      <c r="Z60" s="32" t="str">
        <f aca="false">IF(ISBLANK(Values!E59),"","variation")</f>
        <v>variation</v>
      </c>
      <c r="AA60" s="36" t="str">
        <f aca="false">IF(ISBLANK(Values!E59),"",Values!$B$20)</f>
        <v>Update</v>
      </c>
      <c r="AB60" s="36" t="str">
        <f aca="false">IF(ISBLANK(Values!E59),"",Values!$B$29)</f>
        <v>Clavier distribué par Tellus Remarketing, leader européen des claviers portables. Le clavier a été nettoyé, emballé et testé dans notre ligne de production au Danemark. Pour toute question de compatibilité, contactez-nous via le site Web d'Amazon.</v>
      </c>
      <c r="AI60" s="42" t="str">
        <f aca="false">IF(ISBLANK(Values!E59),"",IF(Values!I59,Values!$B$23,Values!$B$33))</f>
        <v>👉DES CLIENTS SATISFAITS DANS LE MONDE: Plus de 10.000 clients satisfaits dans le monde.Clavier restauré en Europe</v>
      </c>
      <c r="AJ60" s="43" t="str">
        <f aca="false">IF(ISBLANK(Values!E59),"","👉 "&amp;Values!H59&amp; " "&amp;Values!$B$24 &amp;" "&amp;Values!$B$3)</f>
        <v>👉 Suédois – Finlandais Compatible avec Lenovo T480s, T490, E490, L480, L490, L380, L390, L380 Yoga, L390 Yoga, E490, E480</v>
      </c>
      <c r="AK60" s="1" t="str">
        <f aca="false">IF(ISBLANK(Values!E59),"",Values!$B$25)</f>
        <v>COMMUNICATION ET SUPPORT TECHNIQUE: rapide et fluide 24h</v>
      </c>
      <c r="AL60" s="1" t="str">
        <f aca="false">IF(ISBLANK(Values!E59),"",Values!$B$26)</f>
        <v>GARANTIE DE 6 MOIS INCLUS: détendez-vous, est couvert</v>
      </c>
      <c r="AM60" s="1" t="str">
        <f aca="false">IF(ISBLANK(Values!E59),"",Values!$B$27)</f>
        <v>♻️ Be green! ♻️ Avec ce clavier, économisez jusqu'à 80% de CO2!</v>
      </c>
      <c r="AT60" s="1" t="str">
        <f aca="false">IF(ISBLANK(Values!E59),"",IF(Values!J59,"Backlit", "Non-Backlit")) &amp; " Silver Frame"</f>
        <v>Backlit Silver Frame</v>
      </c>
      <c r="AV60" s="28" t="str">
        <f aca="false">IF(ISBLANK(Values!E59),"",Values!H59)</f>
        <v>Suédois – Finlandais</v>
      </c>
      <c r="BE60" s="27" t="str">
        <f aca="false">IF(ISBLANK(Values!E59),"","Professional Audience")</f>
        <v>Professional Audience</v>
      </c>
      <c r="BF60" s="27" t="str">
        <f aca="false">IF(ISBLANK(Values!E59),"","Consumer Audience")</f>
        <v>Consumer Audience</v>
      </c>
      <c r="BG60" s="27" t="str">
        <f aca="false">IF(ISBLANK(Values!E59),"","Adults")</f>
        <v>Adults</v>
      </c>
      <c r="BH60" s="27" t="str">
        <f aca="false">IF(ISBLANK(Values!E59),"","People")</f>
        <v>People</v>
      </c>
      <c r="CG60" s="1" t="n">
        <f aca="false">IF(ISBLANK(Values!E59),"",Values!$B$11)</f>
        <v>200</v>
      </c>
      <c r="CH60" s="1" t="str">
        <f aca="false">IF(ISBLANK(Values!E59),"","GR")</f>
        <v>GR</v>
      </c>
      <c r="CI60" s="1" t="str">
        <f aca="false">IF(ISBLANK(Values!E59),"",Values!$B$7)</f>
        <v>30</v>
      </c>
      <c r="CJ60" s="1" t="str">
        <f aca="false">IF(ISBLANK(Values!E59),"",Values!$B$8)</f>
        <v>22</v>
      </c>
      <c r="CK60" s="1" t="str">
        <f aca="false">IF(ISBLANK(Values!E59),"",Values!$B$9)</f>
        <v>5</v>
      </c>
      <c r="CL60" s="1" t="str">
        <f aca="false">IF(ISBLANK(Values!E59),"","CM")</f>
        <v>CM</v>
      </c>
      <c r="CP60" s="36" t="str">
        <f aca="false">IF(ISBLANK(Values!E59),"",Values!$B$7)</f>
        <v>30</v>
      </c>
      <c r="CQ60" s="36" t="str">
        <f aca="false">IF(ISBLANK(Values!E59),"",Values!$B$8)</f>
        <v>22</v>
      </c>
      <c r="CR60" s="36" t="str">
        <f aca="false">IF(ISBLANK(Values!E59),"",Values!$B$9)</f>
        <v>5</v>
      </c>
      <c r="CS60" s="1" t="n">
        <f aca="false">IF(ISBLANK(Values!E59),"",Values!$B$11)</f>
        <v>200</v>
      </c>
      <c r="CT60" s="1" t="str">
        <f aca="false">IF(ISBLANK(Values!E59),"","GR")</f>
        <v>GR</v>
      </c>
      <c r="CU60" s="1" t="str">
        <f aca="false">IF(ISBLANK(Values!E59),"","CM")</f>
        <v>CM</v>
      </c>
      <c r="CV60" s="1" t="str">
        <f aca="false">IF(ISBLANK(Values!E59),"",IF(Values!$B$36=options!$F$1,"Denmark", IF(Values!$B$36=options!$F$2, "Danemark",IF(Values!$B$36=options!$F$3, "Dänemark",IF(Values!$B$36=options!$F$4, "Danimarca",IF(Values!$B$36=options!$F$5, "Dinamarca",IF(Values!$B$36=options!$F$6, "Denemarken","" ) ) ) ) )))</f>
        <v>Danemark</v>
      </c>
      <c r="CZ60" s="1" t="str">
        <f aca="false">IF(ISBLANK(Values!E59),"","No")</f>
        <v>No</v>
      </c>
      <c r="DA60" s="1" t="str">
        <f aca="false">IF(ISBLANK(Values!E59),"","No")</f>
        <v>No</v>
      </c>
      <c r="DO60" s="27" t="str">
        <f aca="false">IF(ISBLANK(Values!E59),"","Parts")</f>
        <v>Parts</v>
      </c>
      <c r="DP60" s="27" t="str">
        <f aca="false">IF(ISBLANK(Values!E59),"",Values!$B$31)</f>
        <v>Garantie de 6 mois après la date de livraison. En cas de dysfonctionnement du clavier, une nouvelle unité ou une pièce de rechange pour le clavier du produit sera envoyée. En cas de tri des stocks, un remboursement complet est effectué.</v>
      </c>
      <c r="DS60" s="31"/>
      <c r="DY60" s="31"/>
      <c r="DZ60" s="31"/>
      <c r="EA60" s="31"/>
      <c r="EB60" s="31"/>
      <c r="EC60" s="31"/>
      <c r="EI60" s="1" t="str">
        <f aca="false">IF(ISBLANK(Values!E59),"",Values!$B$31)</f>
        <v>Garantie de 6 mois après la date de livraison. En cas de dysfonctionnement du clavier, une nouvelle unité ou une pièce de rechange pour le clavier du produit sera envoyée. En cas de tri des stocks, un remboursement complet est effectué.</v>
      </c>
      <c r="ES60" s="1" t="str">
        <f aca="false">IF(ISBLANK(Values!E59),"","Amazon Tellus UPS")</f>
        <v>Amazon Tellus UPS</v>
      </c>
      <c r="EV60" s="1" t="str">
        <f aca="false">IF(ISBLANK(Values!E59),"","New")</f>
        <v>New</v>
      </c>
      <c r="FE60" s="1" t="str">
        <f aca="false">IF(ISBLANK(Values!E59),"","3")</f>
        <v>3</v>
      </c>
      <c r="FH60" s="1" t="str">
        <f aca="false">IF(ISBLANK(Values!E59),"","FALSE")</f>
        <v>FALSE</v>
      </c>
      <c r="FI60" s="36" t="str">
        <f aca="false">IF(ISBLANK(Values!E59),"","FALSE")</f>
        <v>FALSE</v>
      </c>
      <c r="FJ60" s="36" t="str">
        <f aca="false">IF(ISBLANK(Values!E59),"","FALSE")</f>
        <v>FALSE</v>
      </c>
      <c r="FM60" s="1" t="str">
        <f aca="false">IF(ISBLANK(Values!E59),"","1")</f>
        <v>1</v>
      </c>
      <c r="FO60" s="28" t="n">
        <f aca="false">IF(ISBLANK(Values!E59),"",IF(Values!J59, Values!$B$4, Values!$B$5))</f>
        <v>55.99</v>
      </c>
      <c r="FP60" s="1" t="str">
        <f aca="false">IF(ISBLANK(Values!E59),"","Percent")</f>
        <v>Percent</v>
      </c>
      <c r="FQ60" s="1" t="str">
        <f aca="false">IF(ISBLANK(Values!E59),"","2")</f>
        <v>2</v>
      </c>
      <c r="FR60" s="1" t="str">
        <f aca="false">IF(ISBLANK(Values!E59),"","3")</f>
        <v>3</v>
      </c>
      <c r="FS60" s="1" t="str">
        <f aca="false">IF(ISBLANK(Values!E59),"","5")</f>
        <v>5</v>
      </c>
      <c r="FT60" s="1" t="str">
        <f aca="false">IF(ISBLANK(Values!E59),"","6")</f>
        <v>6</v>
      </c>
      <c r="FU60" s="1" t="str">
        <f aca="false">IF(ISBLANK(Values!E59),"","10")</f>
        <v>10</v>
      </c>
      <c r="FV60" s="1" t="str">
        <f aca="false">IF(ISBLANK(Values!E59),"","10")</f>
        <v>10</v>
      </c>
    </row>
    <row r="61" customFormat="false" ht="28.35" hidden="false" customHeight="false" outlineLevel="0" collapsed="false">
      <c r="A61" s="27" t="str">
        <f aca="false">IF(ISBLANK(Values!E60),"",IF(Values!$B$37="EU","computercomponent","computer"))</f>
        <v>computercomponent</v>
      </c>
      <c r="B61" s="37" t="str">
        <f aca="false">IF(ISBLANK(Values!E60),"",Values!F60)</f>
        <v>Lenovo T480s silver - CH</v>
      </c>
      <c r="C61" s="32" t="str">
        <f aca="false">IF(ISBLANK(Values!E60),"","TellusRem")</f>
        <v>TellusRem</v>
      </c>
      <c r="D61" s="38" t="n">
        <f aca="false">IF(ISBLANK(Values!E60),"",Values!E60)</f>
        <v>5714401482178</v>
      </c>
      <c r="E61" s="31" t="str">
        <f aca="false">IF(ISBLANK(Values!E60),"","EAN")</f>
        <v>EAN</v>
      </c>
      <c r="F61" s="28" t="str">
        <f aca="false">IF(ISBLANK(Values!E60),"",IF(Values!J60,Values!H60 &amp;" "&amp;  Values!$B$1 &amp; " " &amp;Values!$B$3,Values!G60 &amp;" "&amp;  Values!$B$2 &amp; " " &amp;Values!$B$3))</f>
        <v>Suisse Clavier rétroéclairé d'origine pour Lenovo ThinkPad Compatible T480s, T490, E490, L480, L490, L380, L390, L380 Yoga, L390 Yoga, E490, E480</v>
      </c>
      <c r="G61" s="32" t="str">
        <f aca="false">IF(ISBLANK(Values!E60),"","TellusRem")</f>
        <v>TellusRem</v>
      </c>
      <c r="H61" s="27" t="str">
        <f aca="false">IF(ISBLANK(Values!E60),"",Values!$B$16)</f>
        <v>laptop-computer-replacement-parts</v>
      </c>
      <c r="I61" s="27" t="str">
        <f aca="false">IF(ISBLANK(Values!E60),"","4730574031")</f>
        <v>4730574031</v>
      </c>
      <c r="J61" s="39" t="str">
        <f aca="false">IF(ISBLANK(Values!E60),"",Values!F60 )</f>
        <v>Lenovo T480s silver - CH</v>
      </c>
      <c r="K61" s="28" t="n">
        <f aca="false">IF(ISBLANK(Values!E60),"",IF(Values!J60, Values!$B$4, Values!$B$5))</f>
        <v>55.99</v>
      </c>
      <c r="L61" s="40" t="n">
        <f aca="false">IF(ISBLANK(Values!E60),"",Values!$B$18)</f>
        <v>0</v>
      </c>
      <c r="M61" s="28" t="str">
        <f aca="false">IF(ISBLANK(Values!E60),"",Values!$M60)</f>
        <v>https://download.lenovo.com/Images/Parts/01YN366/01YN366_A.jpg</v>
      </c>
      <c r="N61" s="41" t="str">
        <f aca="false">IF(ISBLANK(Values!$F60),"",Values!N60)</f>
        <v>https://download.lenovo.com/Images/Parts/01YN366/01YN366_B.jpg</v>
      </c>
      <c r="O61" s="41" t="str">
        <f aca="false">IF(ISBLANK(Values!$F60),"",Values!O60)</f>
        <v>https://download.lenovo.com/Images/Parts/01YN366/01YN366_details.jpg</v>
      </c>
      <c r="P61" s="41" t="str">
        <f aca="false">IF(ISBLANK(Values!$F60),"",Values!P60)</f>
        <v/>
      </c>
      <c r="Q61" s="41" t="str">
        <f aca="false">IF(ISBLANK(Values!$F60),"",Values!Q60)</f>
        <v/>
      </c>
      <c r="R61" s="41" t="str">
        <f aca="false">IF(ISBLANK(Values!$F60),"",Values!R60)</f>
        <v/>
      </c>
      <c r="S61" s="41" t="str">
        <f aca="false">IF(ISBLANK(Values!$F60),"",Values!S60)</f>
        <v/>
      </c>
      <c r="T61" s="41" t="str">
        <f aca="false">IF(ISBLANK(Values!$F60),"",Values!T60)</f>
        <v/>
      </c>
      <c r="U61" s="41" t="str">
        <f aca="false">IF(ISBLANK(Values!$F60),"",Values!U60)</f>
        <v/>
      </c>
      <c r="W61" s="32" t="str">
        <f aca="false">IF(ISBLANK(Values!E60),"","Child")</f>
        <v>Child</v>
      </c>
      <c r="X61" s="32" t="str">
        <f aca="false">IF(ISBLANK(Values!E60),"",Values!$B$13)</f>
        <v>Lenovo T490 Parent</v>
      </c>
      <c r="Y61" s="39" t="str">
        <f aca="false">IF(ISBLANK(Values!E60),"","Size-Color")</f>
        <v>Size-Color</v>
      </c>
      <c r="Z61" s="32" t="str">
        <f aca="false">IF(ISBLANK(Values!E60),"","variation")</f>
        <v>variation</v>
      </c>
      <c r="AA61" s="36" t="str">
        <f aca="false">IF(ISBLANK(Values!E60),"",Values!$B$20)</f>
        <v>Update</v>
      </c>
      <c r="AB61" s="36" t="str">
        <f aca="false">IF(ISBLANK(Values!E60),"",Values!$B$29)</f>
        <v>Clavier distribué par Tellus Remarketing, leader européen des claviers portables. Le clavier a été nettoyé, emballé et testé dans notre ligne de production au Danemark. Pour toute question de compatibilité, contactez-nous via le site Web d'Amazon.</v>
      </c>
      <c r="AI61" s="42" t="str">
        <f aca="false">IF(ISBLANK(Values!E60),"",IF(Values!I60,Values!$B$23,Values!$B$33))</f>
        <v>👉DES CLIENTS SATISFAITS DANS LE MONDE: Plus de 10.000 clients satisfaits dans le monde.Clavier restauré en Europe</v>
      </c>
      <c r="AJ61" s="43" t="str">
        <f aca="false">IF(ISBLANK(Values!E60),"","👉 "&amp;Values!H60&amp; " "&amp;Values!$B$24 &amp;" "&amp;Values!$B$3)</f>
        <v>👉 Suisse Compatible avec Lenovo T480s, T490, E490, L480, L490, L380, L390, L380 Yoga, L390 Yoga, E490, E480</v>
      </c>
      <c r="AK61" s="1" t="str">
        <f aca="false">IF(ISBLANK(Values!E60),"",Values!$B$25)</f>
        <v>COMMUNICATION ET SUPPORT TECHNIQUE: rapide et fluide 24h</v>
      </c>
      <c r="AL61" s="1" t="str">
        <f aca="false">IF(ISBLANK(Values!E60),"",Values!$B$26)</f>
        <v>GARANTIE DE 6 MOIS INCLUS: détendez-vous, est couvert</v>
      </c>
      <c r="AM61" s="1" t="str">
        <f aca="false">IF(ISBLANK(Values!E60),"",Values!$B$27)</f>
        <v>♻️ Be green! ♻️ Avec ce clavier, économisez jusqu'à 80% de CO2!</v>
      </c>
      <c r="AT61" s="1" t="str">
        <f aca="false">IF(ISBLANK(Values!E60),"",IF(Values!J60,"Backlit", "Non-Backlit")) &amp; " Silver Frame"</f>
        <v>Backlit Silver Frame</v>
      </c>
      <c r="AV61" s="28" t="str">
        <f aca="false">IF(ISBLANK(Values!E60),"",Values!H60)</f>
        <v>Suisse</v>
      </c>
      <c r="BE61" s="27" t="str">
        <f aca="false">IF(ISBLANK(Values!E60),"","Professional Audience")</f>
        <v>Professional Audience</v>
      </c>
      <c r="BF61" s="27" t="str">
        <f aca="false">IF(ISBLANK(Values!E60),"","Consumer Audience")</f>
        <v>Consumer Audience</v>
      </c>
      <c r="BG61" s="27" t="str">
        <f aca="false">IF(ISBLANK(Values!E60),"","Adults")</f>
        <v>Adults</v>
      </c>
      <c r="BH61" s="27" t="str">
        <f aca="false">IF(ISBLANK(Values!E60),"","People")</f>
        <v>People</v>
      </c>
      <c r="CG61" s="1" t="n">
        <f aca="false">IF(ISBLANK(Values!E60),"",Values!$B$11)</f>
        <v>200</v>
      </c>
      <c r="CH61" s="1" t="str">
        <f aca="false">IF(ISBLANK(Values!E60),"","GR")</f>
        <v>GR</v>
      </c>
      <c r="CI61" s="1" t="str">
        <f aca="false">IF(ISBLANK(Values!E60),"",Values!$B$7)</f>
        <v>30</v>
      </c>
      <c r="CJ61" s="1" t="str">
        <f aca="false">IF(ISBLANK(Values!E60),"",Values!$B$8)</f>
        <v>22</v>
      </c>
      <c r="CK61" s="1" t="str">
        <f aca="false">IF(ISBLANK(Values!E60),"",Values!$B$9)</f>
        <v>5</v>
      </c>
      <c r="CL61" s="1" t="str">
        <f aca="false">IF(ISBLANK(Values!E60),"","CM")</f>
        <v>CM</v>
      </c>
      <c r="CP61" s="36" t="str">
        <f aca="false">IF(ISBLANK(Values!E60),"",Values!$B$7)</f>
        <v>30</v>
      </c>
      <c r="CQ61" s="36" t="str">
        <f aca="false">IF(ISBLANK(Values!E60),"",Values!$B$8)</f>
        <v>22</v>
      </c>
      <c r="CR61" s="36" t="str">
        <f aca="false">IF(ISBLANK(Values!E60),"",Values!$B$9)</f>
        <v>5</v>
      </c>
      <c r="CS61" s="1" t="n">
        <f aca="false">IF(ISBLANK(Values!E60),"",Values!$B$11)</f>
        <v>200</v>
      </c>
      <c r="CT61" s="1" t="str">
        <f aca="false">IF(ISBLANK(Values!E60),"","GR")</f>
        <v>GR</v>
      </c>
      <c r="CU61" s="1" t="str">
        <f aca="false">IF(ISBLANK(Values!E60),"","CM")</f>
        <v>CM</v>
      </c>
      <c r="CV61" s="1" t="str">
        <f aca="false">IF(ISBLANK(Values!E60),"",IF(Values!$B$36=options!$F$1,"Denmark", IF(Values!$B$36=options!$F$2, "Danemark",IF(Values!$B$36=options!$F$3, "Dänemark",IF(Values!$B$36=options!$F$4, "Danimarca",IF(Values!$B$36=options!$F$5, "Dinamarca",IF(Values!$B$36=options!$F$6, "Denemarken","" ) ) ) ) )))</f>
        <v>Danemark</v>
      </c>
      <c r="CZ61" s="1" t="str">
        <f aca="false">IF(ISBLANK(Values!E60),"","No")</f>
        <v>No</v>
      </c>
      <c r="DA61" s="1" t="str">
        <f aca="false">IF(ISBLANK(Values!E60),"","No")</f>
        <v>No</v>
      </c>
      <c r="DO61" s="27" t="str">
        <f aca="false">IF(ISBLANK(Values!E60),"","Parts")</f>
        <v>Parts</v>
      </c>
      <c r="DP61" s="27" t="str">
        <f aca="false">IF(ISBLANK(Values!E60),"",Values!$B$31)</f>
        <v>Garantie de 6 mois après la date de livraison. En cas de dysfonctionnement du clavier, une nouvelle unité ou une pièce de rechange pour le clavier du produit sera envoyée. En cas de tri des stocks, un remboursement complet est effectué.</v>
      </c>
      <c r="DS61" s="31"/>
      <c r="DY61" s="31"/>
      <c r="DZ61" s="31"/>
      <c r="EA61" s="31"/>
      <c r="EB61" s="31"/>
      <c r="EC61" s="31"/>
      <c r="EI61" s="1" t="str">
        <f aca="false">IF(ISBLANK(Values!E60),"",Values!$B$31)</f>
        <v>Garantie de 6 mois après la date de livraison. En cas de dysfonctionnement du clavier, une nouvelle unité ou une pièce de rechange pour le clavier du produit sera envoyée. En cas de tri des stocks, un remboursement complet est effectué.</v>
      </c>
      <c r="ES61" s="1" t="str">
        <f aca="false">IF(ISBLANK(Values!E60),"","Amazon Tellus UPS")</f>
        <v>Amazon Tellus UPS</v>
      </c>
      <c r="EV61" s="1" t="str">
        <f aca="false">IF(ISBLANK(Values!E60),"","New")</f>
        <v>New</v>
      </c>
      <c r="FE61" s="1" t="str">
        <f aca="false">IF(ISBLANK(Values!E60),"","3")</f>
        <v>3</v>
      </c>
      <c r="FH61" s="1" t="str">
        <f aca="false">IF(ISBLANK(Values!E60),"","FALSE")</f>
        <v>FALSE</v>
      </c>
      <c r="FI61" s="36" t="str">
        <f aca="false">IF(ISBLANK(Values!E60),"","FALSE")</f>
        <v>FALSE</v>
      </c>
      <c r="FJ61" s="36" t="str">
        <f aca="false">IF(ISBLANK(Values!E60),"","FALSE")</f>
        <v>FALSE</v>
      </c>
      <c r="FM61" s="1" t="str">
        <f aca="false">IF(ISBLANK(Values!E60),"","1")</f>
        <v>1</v>
      </c>
      <c r="FO61" s="28" t="n">
        <f aca="false">IF(ISBLANK(Values!E60),"",IF(Values!J60, Values!$B$4, Values!$B$5))</f>
        <v>55.99</v>
      </c>
      <c r="FP61" s="1" t="str">
        <f aca="false">IF(ISBLANK(Values!E60),"","Percent")</f>
        <v>Percent</v>
      </c>
      <c r="FQ61" s="1" t="str">
        <f aca="false">IF(ISBLANK(Values!E60),"","2")</f>
        <v>2</v>
      </c>
      <c r="FR61" s="1" t="str">
        <f aca="false">IF(ISBLANK(Values!E60),"","3")</f>
        <v>3</v>
      </c>
      <c r="FS61" s="1" t="str">
        <f aca="false">IF(ISBLANK(Values!E60),"","5")</f>
        <v>5</v>
      </c>
      <c r="FT61" s="1" t="str">
        <f aca="false">IF(ISBLANK(Values!E60),"","6")</f>
        <v>6</v>
      </c>
      <c r="FU61" s="1" t="str">
        <f aca="false">IF(ISBLANK(Values!E60),"","10")</f>
        <v>10</v>
      </c>
      <c r="FV61" s="1" t="str">
        <f aca="false">IF(ISBLANK(Values!E60),"","10")</f>
        <v>10</v>
      </c>
    </row>
    <row r="62" customFormat="false" ht="41.75" hidden="false" customHeight="false" outlineLevel="0" collapsed="false">
      <c r="A62" s="27" t="str">
        <f aca="false">IF(ISBLANK(Values!E61),"",IF(Values!$B$37="EU","computercomponent","computer"))</f>
        <v>computercomponent</v>
      </c>
      <c r="B62" s="37" t="str">
        <f aca="false">IF(ISBLANK(Values!E61),"",Values!F61)</f>
        <v>Lenovo T480s silver - US INT</v>
      </c>
      <c r="C62" s="32" t="str">
        <f aca="false">IF(ISBLANK(Values!E61),"","TellusRem")</f>
        <v>TellusRem</v>
      </c>
      <c r="D62" s="38" t="n">
        <f aca="false">IF(ISBLANK(Values!E61),"",Values!E61)</f>
        <v>5714401482185</v>
      </c>
      <c r="E62" s="31" t="str">
        <f aca="false">IF(ISBLANK(Values!E61),"","EAN")</f>
        <v>EAN</v>
      </c>
      <c r="F62" s="28" t="str">
        <f aca="false">IF(ISBLANK(Values!E61),"",IF(Values!J61,Values!H61 &amp;" "&amp;  Values!$B$1 &amp; " " &amp;Values!$B$3,Values!G61 &amp;" "&amp;  Values!$B$2 &amp; " " &amp;Values!$B$3))</f>
        <v>US international Clavier rétroéclairé d'origine pour Lenovo ThinkPad Compatible T480s, T490, E490, L480, L490, L380, L390, L380 Yoga, L390 Yoga, E490, E480</v>
      </c>
      <c r="G62" s="32" t="str">
        <f aca="false">IF(ISBLANK(Values!E61),"","TellusRem")</f>
        <v>TellusRem</v>
      </c>
      <c r="H62" s="27" t="str">
        <f aca="false">IF(ISBLANK(Values!E61),"",Values!$B$16)</f>
        <v>laptop-computer-replacement-parts</v>
      </c>
      <c r="I62" s="27" t="str">
        <f aca="false">IF(ISBLANK(Values!E61),"","4730574031")</f>
        <v>4730574031</v>
      </c>
      <c r="J62" s="39" t="str">
        <f aca="false">IF(ISBLANK(Values!E61),"",Values!F61 )</f>
        <v>Lenovo T480s silver - US INT</v>
      </c>
      <c r="K62" s="28" t="n">
        <f aca="false">IF(ISBLANK(Values!E61),"",IF(Values!J61, Values!$B$4, Values!$B$5))</f>
        <v>55.99</v>
      </c>
      <c r="L62" s="40" t="n">
        <f aca="false">IF(ISBLANK(Values!E61),"",Values!$B$18)</f>
        <v>0</v>
      </c>
      <c r="M62" s="28" t="str">
        <f aca="false">IF(ISBLANK(Values!E61),"",Values!$M61)</f>
        <v>https://download.lenovo.com/Images/Parts/01YN449/01YN449_A.jpg</v>
      </c>
      <c r="N62" s="41" t="str">
        <f aca="false">IF(ISBLANK(Values!$F61),"",Values!N61)</f>
        <v>https://download.lenovo.com/Images/Parts/01YN449/01YN449_B.jpg</v>
      </c>
      <c r="O62" s="41" t="str">
        <f aca="false">IF(ISBLANK(Values!$F61),"",Values!O61)</f>
        <v>https://download.lenovo.com/Images/Parts/01YN449/01YN449_details.jpg</v>
      </c>
      <c r="P62" s="41" t="str">
        <f aca="false">IF(ISBLANK(Values!$F61),"",Values!P61)</f>
        <v/>
      </c>
      <c r="Q62" s="41" t="str">
        <f aca="false">IF(ISBLANK(Values!$F61),"",Values!Q61)</f>
        <v/>
      </c>
      <c r="R62" s="41" t="str">
        <f aca="false">IF(ISBLANK(Values!$F61),"",Values!R61)</f>
        <v/>
      </c>
      <c r="S62" s="41" t="str">
        <f aca="false">IF(ISBLANK(Values!$F61),"",Values!S61)</f>
        <v/>
      </c>
      <c r="T62" s="41" t="str">
        <f aca="false">IF(ISBLANK(Values!$F61),"",Values!T61)</f>
        <v/>
      </c>
      <c r="U62" s="41" t="str">
        <f aca="false">IF(ISBLANK(Values!$F61),"",Values!U61)</f>
        <v/>
      </c>
      <c r="W62" s="32" t="str">
        <f aca="false">IF(ISBLANK(Values!E61),"","Child")</f>
        <v>Child</v>
      </c>
      <c r="X62" s="32" t="str">
        <f aca="false">IF(ISBLANK(Values!E61),"",Values!$B$13)</f>
        <v>Lenovo T490 Parent</v>
      </c>
      <c r="Y62" s="39" t="str">
        <f aca="false">IF(ISBLANK(Values!E61),"","Size-Color")</f>
        <v>Size-Color</v>
      </c>
      <c r="Z62" s="32" t="str">
        <f aca="false">IF(ISBLANK(Values!E61),"","variation")</f>
        <v>variation</v>
      </c>
      <c r="AA62" s="36" t="str">
        <f aca="false">IF(ISBLANK(Values!E61),"",Values!$B$20)</f>
        <v>Update</v>
      </c>
      <c r="AB62" s="36" t="str">
        <f aca="false">IF(ISBLANK(Values!E61),"",Values!$B$29)</f>
        <v>Clavier distribué par Tellus Remarketing, leader européen des claviers portables. Le clavier a été nettoyé, emballé et testé dans notre ligne de production au Danemark. Pour toute question de compatibilité, contactez-nous via le site Web d'Amazon.</v>
      </c>
      <c r="AI62" s="42" t="str">
        <f aca="false">IF(ISBLANK(Values!E61),"",IF(Values!I61,Values!$B$23,Values!$B$33))</f>
        <v>👉DES CLIENTS SATISFAITS DANS LE MONDE. Plus de 10.000 clients satisfaits dans le mondeTout neuf de la boîte ouverte, clavier rétroéclairé Lenovo de remplacement.</v>
      </c>
      <c r="AJ62" s="43" t="str">
        <f aca="false">IF(ISBLANK(Values!E61),"","👉 "&amp;Values!H61&amp; " "&amp;Values!$B$24 &amp;" "&amp;Values!$B$3)</f>
        <v>👉 US international Compatible avec Lenovo T480s, T490, E490, L480, L490, L380, L390, L380 Yoga, L390 Yoga, E490, E480</v>
      </c>
      <c r="AK62" s="1" t="str">
        <f aca="false">IF(ISBLANK(Values!E61),"",Values!$B$25)</f>
        <v>COMMUNICATION ET SUPPORT TECHNIQUE: rapide et fluide 24h</v>
      </c>
      <c r="AL62" s="1" t="str">
        <f aca="false">IF(ISBLANK(Values!E61),"",Values!$B$26)</f>
        <v>GARANTIE DE 6 MOIS INCLUS: détendez-vous, est couvert</v>
      </c>
      <c r="AM62" s="1" t="str">
        <f aca="false">IF(ISBLANK(Values!E61),"",Values!$B$27)</f>
        <v>♻️ Be green! ♻️ Avec ce clavier, économisez jusqu'à 80% de CO2!</v>
      </c>
      <c r="AT62" s="1" t="str">
        <f aca="false">IF(ISBLANK(Values!E61),"",IF(Values!J61,"Backlit", "Non-Backlit")) &amp; " Silver Frame"</f>
        <v>Backlit Silver Frame</v>
      </c>
      <c r="AV62" s="28" t="str">
        <f aca="false">IF(ISBLANK(Values!E61),"",Values!H61)</f>
        <v>US international</v>
      </c>
      <c r="BE62" s="27" t="str">
        <f aca="false">IF(ISBLANK(Values!E61),"","Professional Audience")</f>
        <v>Professional Audience</v>
      </c>
      <c r="BF62" s="27" t="str">
        <f aca="false">IF(ISBLANK(Values!E61),"","Consumer Audience")</f>
        <v>Consumer Audience</v>
      </c>
      <c r="BG62" s="27" t="str">
        <f aca="false">IF(ISBLANK(Values!E61),"","Adults")</f>
        <v>Adults</v>
      </c>
      <c r="BH62" s="27" t="str">
        <f aca="false">IF(ISBLANK(Values!E61),"","People")</f>
        <v>People</v>
      </c>
      <c r="CG62" s="1" t="n">
        <f aca="false">IF(ISBLANK(Values!E61),"",Values!$B$11)</f>
        <v>200</v>
      </c>
      <c r="CH62" s="1" t="str">
        <f aca="false">IF(ISBLANK(Values!E61),"","GR")</f>
        <v>GR</v>
      </c>
      <c r="CI62" s="1" t="str">
        <f aca="false">IF(ISBLANK(Values!E61),"",Values!$B$7)</f>
        <v>30</v>
      </c>
      <c r="CJ62" s="1" t="str">
        <f aca="false">IF(ISBLANK(Values!E61),"",Values!$B$8)</f>
        <v>22</v>
      </c>
      <c r="CK62" s="1" t="str">
        <f aca="false">IF(ISBLANK(Values!E61),"",Values!$B$9)</f>
        <v>5</v>
      </c>
      <c r="CL62" s="1" t="str">
        <f aca="false">IF(ISBLANK(Values!E61),"","CM")</f>
        <v>CM</v>
      </c>
      <c r="CP62" s="36" t="str">
        <f aca="false">IF(ISBLANK(Values!E61),"",Values!$B$7)</f>
        <v>30</v>
      </c>
      <c r="CQ62" s="36" t="str">
        <f aca="false">IF(ISBLANK(Values!E61),"",Values!$B$8)</f>
        <v>22</v>
      </c>
      <c r="CR62" s="36" t="str">
        <f aca="false">IF(ISBLANK(Values!E61),"",Values!$B$9)</f>
        <v>5</v>
      </c>
      <c r="CS62" s="1" t="n">
        <f aca="false">IF(ISBLANK(Values!E61),"",Values!$B$11)</f>
        <v>200</v>
      </c>
      <c r="CT62" s="1" t="str">
        <f aca="false">IF(ISBLANK(Values!E61),"","GR")</f>
        <v>GR</v>
      </c>
      <c r="CU62" s="1" t="str">
        <f aca="false">IF(ISBLANK(Values!E61),"","CM")</f>
        <v>CM</v>
      </c>
      <c r="CV62" s="1" t="str">
        <f aca="false">IF(ISBLANK(Values!E61),"",IF(Values!$B$36=options!$F$1,"Denmark", IF(Values!$B$36=options!$F$2, "Danemark",IF(Values!$B$36=options!$F$3, "Dänemark",IF(Values!$B$36=options!$F$4, "Danimarca",IF(Values!$B$36=options!$F$5, "Dinamarca",IF(Values!$B$36=options!$F$6, "Denemarken","" ) ) ) ) )))</f>
        <v>Danemark</v>
      </c>
      <c r="CZ62" s="1" t="str">
        <f aca="false">IF(ISBLANK(Values!E61),"","No")</f>
        <v>No</v>
      </c>
      <c r="DA62" s="1" t="str">
        <f aca="false">IF(ISBLANK(Values!E61),"","No")</f>
        <v>No</v>
      </c>
      <c r="DO62" s="27" t="str">
        <f aca="false">IF(ISBLANK(Values!E61),"","Parts")</f>
        <v>Parts</v>
      </c>
      <c r="DP62" s="27" t="str">
        <f aca="false">IF(ISBLANK(Values!E61),"",Values!$B$31)</f>
        <v>Garantie de 6 mois après la date de livraison. En cas de dysfonctionnement du clavier, une nouvelle unité ou une pièce de rechange pour le clavier du produit sera envoyée. En cas de tri des stocks, un remboursement complet est effectué.</v>
      </c>
      <c r="DS62" s="31"/>
      <c r="DY62" s="31"/>
      <c r="DZ62" s="31"/>
      <c r="EA62" s="31"/>
      <c r="EB62" s="31"/>
      <c r="EC62" s="31"/>
      <c r="EI62" s="1" t="str">
        <f aca="false">IF(ISBLANK(Values!E61),"",Values!$B$31)</f>
        <v>Garantie de 6 mois après la date de livraison. En cas de dysfonctionnement du clavier, une nouvelle unité ou une pièce de rechange pour le clavier du produit sera envoyée. En cas de tri des stocks, un remboursement complet est effectué.</v>
      </c>
      <c r="ES62" s="1" t="str">
        <f aca="false">IF(ISBLANK(Values!E61),"","Amazon Tellus UPS")</f>
        <v>Amazon Tellus UPS</v>
      </c>
      <c r="EV62" s="1" t="str">
        <f aca="false">IF(ISBLANK(Values!E61),"","New")</f>
        <v>New</v>
      </c>
      <c r="FE62" s="1" t="str">
        <f aca="false">IF(ISBLANK(Values!E61),"","3")</f>
        <v>3</v>
      </c>
      <c r="FH62" s="1" t="str">
        <f aca="false">IF(ISBLANK(Values!E61),"","FALSE")</f>
        <v>FALSE</v>
      </c>
      <c r="FI62" s="36" t="str">
        <f aca="false">IF(ISBLANK(Values!E61),"","FALSE")</f>
        <v>FALSE</v>
      </c>
      <c r="FJ62" s="36" t="str">
        <f aca="false">IF(ISBLANK(Values!E61),"","FALSE")</f>
        <v>FALSE</v>
      </c>
      <c r="FM62" s="1" t="str">
        <f aca="false">IF(ISBLANK(Values!E61),"","1")</f>
        <v>1</v>
      </c>
      <c r="FO62" s="28" t="n">
        <f aca="false">IF(ISBLANK(Values!E61),"",IF(Values!J61, Values!$B$4, Values!$B$5))</f>
        <v>55.99</v>
      </c>
      <c r="FP62" s="1" t="str">
        <f aca="false">IF(ISBLANK(Values!E61),"","Percent")</f>
        <v>Percent</v>
      </c>
      <c r="FQ62" s="1" t="str">
        <f aca="false">IF(ISBLANK(Values!E61),"","2")</f>
        <v>2</v>
      </c>
      <c r="FR62" s="1" t="str">
        <f aca="false">IF(ISBLANK(Values!E61),"","3")</f>
        <v>3</v>
      </c>
      <c r="FS62" s="1" t="str">
        <f aca="false">IF(ISBLANK(Values!E61),"","5")</f>
        <v>5</v>
      </c>
      <c r="FT62" s="1" t="str">
        <f aca="false">IF(ISBLANK(Values!E61),"","6")</f>
        <v>6</v>
      </c>
      <c r="FU62" s="1" t="str">
        <f aca="false">IF(ISBLANK(Values!E61),"","10")</f>
        <v>10</v>
      </c>
      <c r="FV62" s="1" t="str">
        <f aca="false">IF(ISBLANK(Values!E61),"","10")</f>
        <v>10</v>
      </c>
    </row>
    <row r="63" customFormat="false" ht="28.35" hidden="false" customHeight="false" outlineLevel="0" collapsed="false">
      <c r="A63" s="27" t="str">
        <f aca="false">IF(ISBLANK(Values!E62),"",IF(Values!$B$37="EU","computercomponent","computer"))</f>
        <v>computercomponent</v>
      </c>
      <c r="B63" s="37" t="str">
        <f aca="false">IF(ISBLANK(Values!E62),"",Values!F62)</f>
        <v>Lenovo T480s silver - RUS</v>
      </c>
      <c r="C63" s="32" t="str">
        <f aca="false">IF(ISBLANK(Values!E62),"","TellusRem")</f>
        <v>TellusRem</v>
      </c>
      <c r="D63" s="38" t="n">
        <f aca="false">IF(ISBLANK(Values!E62),"",Values!E62)</f>
        <v>5714401482192</v>
      </c>
      <c r="E63" s="31" t="str">
        <f aca="false">IF(ISBLANK(Values!E62),"","EAN")</f>
        <v>EAN</v>
      </c>
      <c r="F63" s="28" t="str">
        <f aca="false">IF(ISBLANK(Values!E62),"",IF(Values!J62,Values!H62 &amp;" "&amp;  Values!$B$1 &amp; " " &amp;Values!$B$3,Values!G62 &amp;" "&amp;  Values!$B$2 &amp; " " &amp;Values!$B$3))</f>
        <v>russe Clavier rétroéclairé d'origine pour Lenovo ThinkPad Compatible T480s, T490, E490, L480, L490, L380, L390, L380 Yoga, L390 Yoga, E490, E480</v>
      </c>
      <c r="G63" s="32" t="str">
        <f aca="false">IF(ISBLANK(Values!E62),"","TellusRem")</f>
        <v>TellusRem</v>
      </c>
      <c r="H63" s="27" t="str">
        <f aca="false">IF(ISBLANK(Values!E62),"",Values!$B$16)</f>
        <v>laptop-computer-replacement-parts</v>
      </c>
      <c r="I63" s="27" t="str">
        <f aca="false">IF(ISBLANK(Values!E62),"","4730574031")</f>
        <v>4730574031</v>
      </c>
      <c r="J63" s="39" t="str">
        <f aca="false">IF(ISBLANK(Values!E62),"",Values!F62 )</f>
        <v>Lenovo T480s silver - RUS</v>
      </c>
      <c r="K63" s="28" t="n">
        <f aca="false">IF(ISBLANK(Values!E62),"",IF(Values!J62, Values!$B$4, Values!$B$5))</f>
        <v>55.99</v>
      </c>
      <c r="L63" s="40" t="n">
        <f aca="false">IF(ISBLANK(Values!E62),"",Values!$B$18)</f>
        <v>0</v>
      </c>
      <c r="M63" s="28" t="str">
        <f aca="false">IF(ISBLANK(Values!E62),"",Values!$M62)</f>
        <v>https://download.lenovo.com/Images/Parts/01YN402/01YN402_A.jpg</v>
      </c>
      <c r="N63" s="41" t="str">
        <f aca="false">IF(ISBLANK(Values!$F62),"",Values!N62)</f>
        <v>https://download.lenovo.com/Images/Parts/01YN402/01YN402_B.jpg</v>
      </c>
      <c r="O63" s="41" t="str">
        <f aca="false">IF(ISBLANK(Values!$F62),"",Values!O62)</f>
        <v>https://download.lenovo.com/Images/Parts/01YN402/01YN402_details.jpg</v>
      </c>
      <c r="P63" s="41" t="str">
        <f aca="false">IF(ISBLANK(Values!$F62),"",Values!P62)</f>
        <v/>
      </c>
      <c r="Q63" s="41" t="str">
        <f aca="false">IF(ISBLANK(Values!$F62),"",Values!Q62)</f>
        <v/>
      </c>
      <c r="R63" s="41" t="str">
        <f aca="false">IF(ISBLANK(Values!$F62),"",Values!R62)</f>
        <v/>
      </c>
      <c r="S63" s="41" t="str">
        <f aca="false">IF(ISBLANK(Values!$F62),"",Values!S62)</f>
        <v/>
      </c>
      <c r="T63" s="41" t="str">
        <f aca="false">IF(ISBLANK(Values!$F62),"",Values!T62)</f>
        <v/>
      </c>
      <c r="U63" s="41" t="str">
        <f aca="false">IF(ISBLANK(Values!$F62),"",Values!U62)</f>
        <v/>
      </c>
      <c r="W63" s="32" t="str">
        <f aca="false">IF(ISBLANK(Values!E62),"","Child")</f>
        <v>Child</v>
      </c>
      <c r="X63" s="32" t="str">
        <f aca="false">IF(ISBLANK(Values!E62),"",Values!$B$13)</f>
        <v>Lenovo T490 Parent</v>
      </c>
      <c r="Y63" s="39" t="str">
        <f aca="false">IF(ISBLANK(Values!E62),"","Size-Color")</f>
        <v>Size-Color</v>
      </c>
      <c r="Z63" s="32" t="str">
        <f aca="false">IF(ISBLANK(Values!E62),"","variation")</f>
        <v>variation</v>
      </c>
      <c r="AA63" s="36" t="str">
        <f aca="false">IF(ISBLANK(Values!E62),"",Values!$B$20)</f>
        <v>Update</v>
      </c>
      <c r="AB63" s="36" t="str">
        <f aca="false">IF(ISBLANK(Values!E62),"",Values!$B$29)</f>
        <v>Clavier distribué par Tellus Remarketing, leader européen des claviers portables. Le clavier a été nettoyé, emballé et testé dans notre ligne de production au Danemark. Pour toute question de compatibilité, contactez-nous via le site Web d'Amazon.</v>
      </c>
      <c r="AI63" s="42" t="str">
        <f aca="false">IF(ISBLANK(Values!E62),"",IF(Values!I62,Values!$B$23,Values!$B$33))</f>
        <v>👉DES CLIENTS SATISFAITS DANS LE MONDE: Plus de 10.000 clients satisfaits dans le monde.Clavier restauré en Europe</v>
      </c>
      <c r="AJ63" s="43" t="str">
        <f aca="false">IF(ISBLANK(Values!E62),"","👉 "&amp;Values!H62&amp; " "&amp;Values!$B$24 &amp;" "&amp;Values!$B$3)</f>
        <v>👉 russe Compatible avec Lenovo T480s, T490, E490, L480, L490, L380, L390, L380 Yoga, L390 Yoga, E490, E480</v>
      </c>
      <c r="AK63" s="1" t="str">
        <f aca="false">IF(ISBLANK(Values!E62),"",Values!$B$25)</f>
        <v>COMMUNICATION ET SUPPORT TECHNIQUE: rapide et fluide 24h</v>
      </c>
      <c r="AL63" s="1" t="str">
        <f aca="false">IF(ISBLANK(Values!E62),"",Values!$B$26)</f>
        <v>GARANTIE DE 6 MOIS INCLUS: détendez-vous, est couvert</v>
      </c>
      <c r="AM63" s="1" t="str">
        <f aca="false">IF(ISBLANK(Values!E62),"",Values!$B$27)</f>
        <v>♻️ Be green! ♻️ Avec ce clavier, économisez jusqu'à 80% de CO2!</v>
      </c>
      <c r="AT63" s="1" t="str">
        <f aca="false">IF(ISBLANK(Values!E62),"",IF(Values!J62,"Backlit", "Non-Backlit")) &amp; " Silver Frame"</f>
        <v>Backlit Silver Frame</v>
      </c>
      <c r="AV63" s="28" t="str">
        <f aca="false">IF(ISBLANK(Values!E62),"",Values!H62)</f>
        <v>russe</v>
      </c>
      <c r="BE63" s="27" t="str">
        <f aca="false">IF(ISBLANK(Values!E62),"","Professional Audience")</f>
        <v>Professional Audience</v>
      </c>
      <c r="BF63" s="27" t="str">
        <f aca="false">IF(ISBLANK(Values!E62),"","Consumer Audience")</f>
        <v>Consumer Audience</v>
      </c>
      <c r="BG63" s="27" t="str">
        <f aca="false">IF(ISBLANK(Values!E62),"","Adults")</f>
        <v>Adults</v>
      </c>
      <c r="BH63" s="27" t="str">
        <f aca="false">IF(ISBLANK(Values!E62),"","People")</f>
        <v>People</v>
      </c>
      <c r="CG63" s="1" t="n">
        <f aca="false">IF(ISBLANK(Values!E62),"",Values!$B$11)</f>
        <v>200</v>
      </c>
      <c r="CH63" s="1" t="str">
        <f aca="false">IF(ISBLANK(Values!E62),"","GR")</f>
        <v>GR</v>
      </c>
      <c r="CI63" s="1" t="str">
        <f aca="false">IF(ISBLANK(Values!E62),"",Values!$B$7)</f>
        <v>30</v>
      </c>
      <c r="CJ63" s="1" t="str">
        <f aca="false">IF(ISBLANK(Values!E62),"",Values!$B$8)</f>
        <v>22</v>
      </c>
      <c r="CK63" s="1" t="str">
        <f aca="false">IF(ISBLANK(Values!E62),"",Values!$B$9)</f>
        <v>5</v>
      </c>
      <c r="CL63" s="1" t="str">
        <f aca="false">IF(ISBLANK(Values!E62),"","CM")</f>
        <v>CM</v>
      </c>
      <c r="CP63" s="36" t="str">
        <f aca="false">IF(ISBLANK(Values!E62),"",Values!$B$7)</f>
        <v>30</v>
      </c>
      <c r="CQ63" s="36" t="str">
        <f aca="false">IF(ISBLANK(Values!E62),"",Values!$B$8)</f>
        <v>22</v>
      </c>
      <c r="CR63" s="36" t="str">
        <f aca="false">IF(ISBLANK(Values!E62),"",Values!$B$9)</f>
        <v>5</v>
      </c>
      <c r="CS63" s="1" t="n">
        <f aca="false">IF(ISBLANK(Values!E62),"",Values!$B$11)</f>
        <v>200</v>
      </c>
      <c r="CT63" s="1" t="str">
        <f aca="false">IF(ISBLANK(Values!E62),"","GR")</f>
        <v>GR</v>
      </c>
      <c r="CU63" s="1" t="str">
        <f aca="false">IF(ISBLANK(Values!E62),"","CM")</f>
        <v>CM</v>
      </c>
      <c r="CV63" s="1" t="str">
        <f aca="false">IF(ISBLANK(Values!E62),"",IF(Values!$B$36=options!$F$1,"Denmark", IF(Values!$B$36=options!$F$2, "Danemark",IF(Values!$B$36=options!$F$3, "Dänemark",IF(Values!$B$36=options!$F$4, "Danimarca",IF(Values!$B$36=options!$F$5, "Dinamarca",IF(Values!$B$36=options!$F$6, "Denemarken","" ) ) ) ) )))</f>
        <v>Danemark</v>
      </c>
      <c r="CZ63" s="1" t="str">
        <f aca="false">IF(ISBLANK(Values!E62),"","No")</f>
        <v>No</v>
      </c>
      <c r="DA63" s="1" t="str">
        <f aca="false">IF(ISBLANK(Values!E62),"","No")</f>
        <v>No</v>
      </c>
      <c r="DO63" s="27" t="str">
        <f aca="false">IF(ISBLANK(Values!E62),"","Parts")</f>
        <v>Parts</v>
      </c>
      <c r="DP63" s="27" t="str">
        <f aca="false">IF(ISBLANK(Values!E62),"",Values!$B$31)</f>
        <v>Garantie de 6 mois après la date de livraison. En cas de dysfonctionnement du clavier, une nouvelle unité ou une pièce de rechange pour le clavier du produit sera envoyée. En cas de tri des stocks, un remboursement complet est effectué.</v>
      </c>
      <c r="DS63" s="31"/>
      <c r="DY63" s="31"/>
      <c r="DZ63" s="31"/>
      <c r="EA63" s="31"/>
      <c r="EB63" s="31"/>
      <c r="EC63" s="31"/>
      <c r="EI63" s="1" t="str">
        <f aca="false">IF(ISBLANK(Values!E62),"",Values!$B$31)</f>
        <v>Garantie de 6 mois après la date de livraison. En cas de dysfonctionnement du clavier, une nouvelle unité ou une pièce de rechange pour le clavier du produit sera envoyée. En cas de tri des stocks, un remboursement complet est effectué.</v>
      </c>
      <c r="ES63" s="1" t="str">
        <f aca="false">IF(ISBLANK(Values!E62),"","Amazon Tellus UPS")</f>
        <v>Amazon Tellus UPS</v>
      </c>
      <c r="EV63" s="1" t="str">
        <f aca="false">IF(ISBLANK(Values!E62),"","New")</f>
        <v>New</v>
      </c>
      <c r="FE63" s="1" t="str">
        <f aca="false">IF(ISBLANK(Values!E62),"","3")</f>
        <v>3</v>
      </c>
      <c r="FH63" s="1" t="str">
        <f aca="false">IF(ISBLANK(Values!E62),"","FALSE")</f>
        <v>FALSE</v>
      </c>
      <c r="FI63" s="36" t="str">
        <f aca="false">IF(ISBLANK(Values!E62),"","FALSE")</f>
        <v>FALSE</v>
      </c>
      <c r="FJ63" s="36" t="str">
        <f aca="false">IF(ISBLANK(Values!E62),"","FALSE")</f>
        <v>FALSE</v>
      </c>
      <c r="FM63" s="1" t="str">
        <f aca="false">IF(ISBLANK(Values!E62),"","1")</f>
        <v>1</v>
      </c>
      <c r="FO63" s="28" t="n">
        <f aca="false">IF(ISBLANK(Values!E62),"",IF(Values!J62, Values!$B$4, Values!$B$5))</f>
        <v>55.99</v>
      </c>
      <c r="FP63" s="1" t="str">
        <f aca="false">IF(ISBLANK(Values!E62),"","Percent")</f>
        <v>Percent</v>
      </c>
      <c r="FQ63" s="1" t="str">
        <f aca="false">IF(ISBLANK(Values!E62),"","2")</f>
        <v>2</v>
      </c>
      <c r="FR63" s="1" t="str">
        <f aca="false">IF(ISBLANK(Values!E62),"","3")</f>
        <v>3</v>
      </c>
      <c r="FS63" s="1" t="str">
        <f aca="false">IF(ISBLANK(Values!E62),"","5")</f>
        <v>5</v>
      </c>
      <c r="FT63" s="1" t="str">
        <f aca="false">IF(ISBLANK(Values!E62),"","6")</f>
        <v>6</v>
      </c>
      <c r="FU63" s="1" t="str">
        <f aca="false">IF(ISBLANK(Values!E62),"","10")</f>
        <v>10</v>
      </c>
      <c r="FV63" s="1" t="str">
        <f aca="false">IF(ISBLANK(Values!E62),"","10")</f>
        <v>10</v>
      </c>
    </row>
    <row r="64" customFormat="false" ht="41.75" hidden="false" customHeight="false" outlineLevel="0" collapsed="false">
      <c r="A64" s="27" t="str">
        <f aca="false">IF(ISBLANK(Values!E63),"",IF(Values!$B$37="EU","computercomponent","computer"))</f>
        <v>computercomponent</v>
      </c>
      <c r="B64" s="37" t="str">
        <f aca="false">IF(ISBLANK(Values!E63),"",Values!F63)</f>
        <v>Lenovo T480s silver - US</v>
      </c>
      <c r="C64" s="32" t="str">
        <f aca="false">IF(ISBLANK(Values!E63),"","TellusRem")</f>
        <v>TellusRem</v>
      </c>
      <c r="D64" s="38" t="n">
        <f aca="false">IF(ISBLANK(Values!E63),"",Values!E63)</f>
        <v>5714401482208</v>
      </c>
      <c r="E64" s="31" t="str">
        <f aca="false">IF(ISBLANK(Values!E63),"","EAN")</f>
        <v>EAN</v>
      </c>
      <c r="F64" s="28" t="str">
        <f aca="false">IF(ISBLANK(Values!E63),"",IF(Values!J63,Values!H63 &amp;" "&amp;  Values!$B$1 &amp; " " &amp;Values!$B$3,Values!G63 &amp;" "&amp;  Values!$B$2 &amp; " " &amp;Values!$B$3))</f>
        <v>US Clavier rétroéclairé d'origine pour Lenovo ThinkPad Compatible T480s, T490, E490, L480, L490, L380, L390, L380 Yoga, L390 Yoga, E490, E480</v>
      </c>
      <c r="G64" s="32" t="str">
        <f aca="false">IF(ISBLANK(Values!E63),"","TellusRem")</f>
        <v>TellusRem</v>
      </c>
      <c r="H64" s="27" t="str">
        <f aca="false">IF(ISBLANK(Values!E63),"",Values!$B$16)</f>
        <v>laptop-computer-replacement-parts</v>
      </c>
      <c r="I64" s="27" t="str">
        <f aca="false">IF(ISBLANK(Values!E63),"","4730574031")</f>
        <v>4730574031</v>
      </c>
      <c r="J64" s="39" t="str">
        <f aca="false">IF(ISBLANK(Values!E63),"",Values!F63 )</f>
        <v>Lenovo T480s silver - US</v>
      </c>
      <c r="K64" s="28" t="n">
        <f aca="false">IF(ISBLANK(Values!E63),"",IF(Values!J63, Values!$B$4, Values!$B$5))</f>
        <v>55.99</v>
      </c>
      <c r="L64" s="40" t="n">
        <f aca="false">IF(ISBLANK(Values!E63),"",Values!$B$18)</f>
        <v>0</v>
      </c>
      <c r="M64" s="28" t="str">
        <f aca="false">IF(ISBLANK(Values!E63),"",Values!$M63)</f>
        <v>https://download.lenovo.com/Images/Parts/01YN340/01YN340_A.jpg</v>
      </c>
      <c r="N64" s="41" t="str">
        <f aca="false">IF(ISBLANK(Values!$F63),"",Values!N63)</f>
        <v>https://download.lenovo.com/Images/Parts/01YN340/01YN340_B.jpg</v>
      </c>
      <c r="O64" s="41" t="str">
        <f aca="false">IF(ISBLANK(Values!$F63),"",Values!O63)</f>
        <v>https://download.lenovo.com/Images/Parts/01YN340/01YN340_details.jpg</v>
      </c>
      <c r="P64" s="41" t="str">
        <f aca="false">IF(ISBLANK(Values!$F63),"",Values!P63)</f>
        <v/>
      </c>
      <c r="Q64" s="41" t="str">
        <f aca="false">IF(ISBLANK(Values!$F63),"",Values!Q63)</f>
        <v/>
      </c>
      <c r="R64" s="41" t="str">
        <f aca="false">IF(ISBLANK(Values!$F63),"",Values!R63)</f>
        <v/>
      </c>
      <c r="S64" s="41" t="str">
        <f aca="false">IF(ISBLANK(Values!$F63),"",Values!S63)</f>
        <v/>
      </c>
      <c r="T64" s="41" t="str">
        <f aca="false">IF(ISBLANK(Values!$F63),"",Values!T63)</f>
        <v/>
      </c>
      <c r="U64" s="41" t="str">
        <f aca="false">IF(ISBLANK(Values!$F63),"",Values!U63)</f>
        <v/>
      </c>
      <c r="W64" s="32" t="str">
        <f aca="false">IF(ISBLANK(Values!E63),"","Child")</f>
        <v>Child</v>
      </c>
      <c r="X64" s="32" t="str">
        <f aca="false">IF(ISBLANK(Values!E63),"",Values!$B$13)</f>
        <v>Lenovo T490 Parent</v>
      </c>
      <c r="Y64" s="39" t="str">
        <f aca="false">IF(ISBLANK(Values!E63),"","Size-Color")</f>
        <v>Size-Color</v>
      </c>
      <c r="Z64" s="32" t="str">
        <f aca="false">IF(ISBLANK(Values!E63),"","variation")</f>
        <v>variation</v>
      </c>
      <c r="AA64" s="36" t="str">
        <f aca="false">IF(ISBLANK(Values!E63),"",Values!$B$20)</f>
        <v>Update</v>
      </c>
      <c r="AB64" s="36" t="str">
        <f aca="false">IF(ISBLANK(Values!E63),"",Values!$B$29)</f>
        <v>Clavier distribué par Tellus Remarketing, leader européen des claviers portables. Le clavier a été nettoyé, emballé et testé dans notre ligne de production au Danemark. Pour toute question de compatibilité, contactez-nous via le site Web d'Amazon.</v>
      </c>
      <c r="AI64" s="42" t="str">
        <f aca="false">IF(ISBLANK(Values!E63),"",IF(Values!I63,Values!$B$23,Values!$B$33))</f>
        <v>👉DES CLIENTS SATISFAITS DANS LE MONDE. Plus de 10.000 clients satisfaits dans le mondeTout neuf de la boîte ouverte, clavier rétroéclairé Lenovo de remplacement.</v>
      </c>
      <c r="AJ64" s="43" t="str">
        <f aca="false">IF(ISBLANK(Values!E63),"","👉 "&amp;Values!H63&amp; " "&amp;Values!$B$24 &amp;" "&amp;Values!$B$3)</f>
        <v>👉 US Compatible avec Lenovo T480s, T490, E490, L480, L490, L380, L390, L380 Yoga, L390 Yoga, E490, E480</v>
      </c>
      <c r="AK64" s="1" t="str">
        <f aca="false">IF(ISBLANK(Values!E63),"",Values!$B$25)</f>
        <v>COMMUNICATION ET SUPPORT TECHNIQUE: rapide et fluide 24h</v>
      </c>
      <c r="AL64" s="1" t="str">
        <f aca="false">IF(ISBLANK(Values!E63),"",Values!$B$26)</f>
        <v>GARANTIE DE 6 MOIS INCLUS: détendez-vous, est couvert</v>
      </c>
      <c r="AM64" s="1" t="str">
        <f aca="false">IF(ISBLANK(Values!E63),"",Values!$B$27)</f>
        <v>♻️ Be green! ♻️ Avec ce clavier, économisez jusqu'à 80% de CO2!</v>
      </c>
      <c r="AT64" s="1" t="str">
        <f aca="false">IF(ISBLANK(Values!E63),"",IF(Values!J63,"Backlit", "Non-Backlit")) &amp; " Silver Frame"</f>
        <v>Backlit Silver Frame</v>
      </c>
      <c r="AV64" s="28" t="str">
        <f aca="false">IF(ISBLANK(Values!E63),"",Values!H63)</f>
        <v>US</v>
      </c>
      <c r="BE64" s="27" t="str">
        <f aca="false">IF(ISBLANK(Values!E63),"","Professional Audience")</f>
        <v>Professional Audience</v>
      </c>
      <c r="BF64" s="27" t="str">
        <f aca="false">IF(ISBLANK(Values!E63),"","Consumer Audience")</f>
        <v>Consumer Audience</v>
      </c>
      <c r="BG64" s="27" t="str">
        <f aca="false">IF(ISBLANK(Values!E63),"","Adults")</f>
        <v>Adults</v>
      </c>
      <c r="BH64" s="27" t="str">
        <f aca="false">IF(ISBLANK(Values!E63),"","People")</f>
        <v>People</v>
      </c>
      <c r="CG64" s="1" t="n">
        <f aca="false">IF(ISBLANK(Values!E63),"",Values!$B$11)</f>
        <v>200</v>
      </c>
      <c r="CH64" s="1" t="str">
        <f aca="false">IF(ISBLANK(Values!E63),"","GR")</f>
        <v>GR</v>
      </c>
      <c r="CI64" s="1" t="str">
        <f aca="false">IF(ISBLANK(Values!E63),"",Values!$B$7)</f>
        <v>30</v>
      </c>
      <c r="CJ64" s="1" t="str">
        <f aca="false">IF(ISBLANK(Values!E63),"",Values!$B$8)</f>
        <v>22</v>
      </c>
      <c r="CK64" s="1" t="str">
        <f aca="false">IF(ISBLANK(Values!E63),"",Values!$B$9)</f>
        <v>5</v>
      </c>
      <c r="CL64" s="1" t="str">
        <f aca="false">IF(ISBLANK(Values!E63),"","CM")</f>
        <v>CM</v>
      </c>
      <c r="CP64" s="36" t="str">
        <f aca="false">IF(ISBLANK(Values!E63),"",Values!$B$7)</f>
        <v>30</v>
      </c>
      <c r="CQ64" s="36" t="str">
        <f aca="false">IF(ISBLANK(Values!E63),"",Values!$B$8)</f>
        <v>22</v>
      </c>
      <c r="CR64" s="36" t="str">
        <f aca="false">IF(ISBLANK(Values!E63),"",Values!$B$9)</f>
        <v>5</v>
      </c>
      <c r="CS64" s="1" t="n">
        <f aca="false">IF(ISBLANK(Values!E63),"",Values!$B$11)</f>
        <v>200</v>
      </c>
      <c r="CT64" s="1" t="str">
        <f aca="false">IF(ISBLANK(Values!E63),"","GR")</f>
        <v>GR</v>
      </c>
      <c r="CU64" s="1" t="str">
        <f aca="false">IF(ISBLANK(Values!E63),"","CM")</f>
        <v>CM</v>
      </c>
      <c r="CV64" s="1" t="str">
        <f aca="false">IF(ISBLANK(Values!E63),"",IF(Values!$B$36=options!$F$1,"Denmark", IF(Values!$B$36=options!$F$2, "Danemark",IF(Values!$B$36=options!$F$3, "Dänemark",IF(Values!$B$36=options!$F$4, "Danimarca",IF(Values!$B$36=options!$F$5, "Dinamarca",IF(Values!$B$36=options!$F$6, "Denemarken","" ) ) ) ) )))</f>
        <v>Danemark</v>
      </c>
      <c r="CZ64" s="1" t="str">
        <f aca="false">IF(ISBLANK(Values!E63),"","No")</f>
        <v>No</v>
      </c>
      <c r="DA64" s="1" t="str">
        <f aca="false">IF(ISBLANK(Values!E63),"","No")</f>
        <v>No</v>
      </c>
      <c r="DO64" s="27" t="str">
        <f aca="false">IF(ISBLANK(Values!E63),"","Parts")</f>
        <v>Parts</v>
      </c>
      <c r="DP64" s="27" t="str">
        <f aca="false">IF(ISBLANK(Values!E63),"",Values!$B$31)</f>
        <v>Garantie de 6 mois après la date de livraison. En cas de dysfonctionnement du clavier, une nouvelle unité ou une pièce de rechange pour le clavier du produit sera envoyée. En cas de tri des stocks, un remboursement complet est effectué.</v>
      </c>
      <c r="DS64" s="31"/>
      <c r="DY64" s="31"/>
      <c r="DZ64" s="31"/>
      <c r="EA64" s="31"/>
      <c r="EB64" s="31"/>
      <c r="EC64" s="31"/>
      <c r="EI64" s="1" t="str">
        <f aca="false">IF(ISBLANK(Values!E63),"",Values!$B$31)</f>
        <v>Garantie de 6 mois après la date de livraison. En cas de dysfonctionnement du clavier, une nouvelle unité ou une pièce de rechange pour le clavier du produit sera envoyée. En cas de tri des stocks, un remboursement complet est effectué.</v>
      </c>
      <c r="ES64" s="1" t="str">
        <f aca="false">IF(ISBLANK(Values!E63),"","Amazon Tellus UPS")</f>
        <v>Amazon Tellus UPS</v>
      </c>
      <c r="EV64" s="1" t="str">
        <f aca="false">IF(ISBLANK(Values!E63),"","New")</f>
        <v>New</v>
      </c>
      <c r="FE64" s="1" t="str">
        <f aca="false">IF(ISBLANK(Values!E63),"","3")</f>
        <v>3</v>
      </c>
      <c r="FH64" s="1" t="str">
        <f aca="false">IF(ISBLANK(Values!E63),"","FALSE")</f>
        <v>FALSE</v>
      </c>
      <c r="FI64" s="36" t="str">
        <f aca="false">IF(ISBLANK(Values!E63),"","FALSE")</f>
        <v>FALSE</v>
      </c>
      <c r="FJ64" s="36" t="str">
        <f aca="false">IF(ISBLANK(Values!E63),"","FALSE")</f>
        <v>FALSE</v>
      </c>
      <c r="FM64" s="1" t="str">
        <f aca="false">IF(ISBLANK(Values!E63),"","1")</f>
        <v>1</v>
      </c>
      <c r="FO64" s="28" t="n">
        <f aca="false">IF(ISBLANK(Values!E63),"",IF(Values!J63, Values!$B$4, Values!$B$5))</f>
        <v>55.99</v>
      </c>
      <c r="FP64" s="1" t="str">
        <f aca="false">IF(ISBLANK(Values!E63),"","Percent")</f>
        <v>Percent</v>
      </c>
      <c r="FQ64" s="1" t="str">
        <f aca="false">IF(ISBLANK(Values!E63),"","2")</f>
        <v>2</v>
      </c>
      <c r="FR64" s="1" t="str">
        <f aca="false">IF(ISBLANK(Values!E63),"","3")</f>
        <v>3</v>
      </c>
      <c r="FS64" s="1" t="str">
        <f aca="false">IF(ISBLANK(Values!E63),"","5")</f>
        <v>5</v>
      </c>
      <c r="FT64" s="1" t="str">
        <f aca="false">IF(ISBLANK(Values!E63),"","6")</f>
        <v>6</v>
      </c>
      <c r="FU64" s="1" t="str">
        <f aca="false">IF(ISBLANK(Values!E63),"","10")</f>
        <v>10</v>
      </c>
      <c r="FV64" s="1" t="str">
        <f aca="false">IF(ISBLANK(Values!E63),"","10")</f>
        <v>10</v>
      </c>
    </row>
    <row r="65" customFormat="false" ht="28.35" hidden="false" customHeight="false" outlineLevel="0" collapsed="false">
      <c r="A65" s="27" t="str">
        <f aca="false">IF(ISBLANK(Values!E64),"",IF(Values!$B$37="EU","computercomponent","computer"))</f>
        <v>computercomponent</v>
      </c>
      <c r="B65" s="37" t="str">
        <f aca="false">IF(ISBLANK(Values!E64),"",Values!F64)</f>
        <v>Lenovo T480s Regular Silver - DE</v>
      </c>
      <c r="C65" s="32" t="str">
        <f aca="false">IF(ISBLANK(Values!E64),"","TellusRem")</f>
        <v>TellusRem</v>
      </c>
      <c r="D65" s="38" t="n">
        <f aca="false">IF(ISBLANK(Values!E64),"",Values!E64)</f>
        <v>5714401483014</v>
      </c>
      <c r="E65" s="31" t="str">
        <f aca="false">IF(ISBLANK(Values!E64),"","EAN")</f>
        <v>EAN</v>
      </c>
      <c r="F65" s="28" t="str">
        <f aca="false">IF(ISBLANK(Values!E64),"",IF(Values!J64,Values!H64 &amp;" "&amp;  Values!$B$1 &amp; " " &amp;Values!$B$3,Values!G64 &amp;" "&amp;  Values!$B$2 &amp; " " &amp;Values!$B$3))</f>
        <v>German Clavier non rétroéclairé d'origine compatible Lenovo ThinkPad T480s, T490, E490, L480, L490, L380, L390, L380 Yoga, L390 Yoga, E490, E480</v>
      </c>
      <c r="G65" s="32" t="str">
        <f aca="false">IF(ISBLANK(Values!E64),"","TellusRem")</f>
        <v>TellusRem</v>
      </c>
      <c r="H65" s="27" t="str">
        <f aca="false">IF(ISBLANK(Values!E64),"",Values!$B$16)</f>
        <v>laptop-computer-replacement-parts</v>
      </c>
      <c r="I65" s="27" t="str">
        <f aca="false">IF(ISBLANK(Values!E64),"","4730574031")</f>
        <v>4730574031</v>
      </c>
      <c r="J65" s="39" t="str">
        <f aca="false">IF(ISBLANK(Values!E64),"",Values!F64 )</f>
        <v>Lenovo T480s Regular Silver - DE</v>
      </c>
      <c r="K65" s="28" t="n">
        <f aca="false">IF(ISBLANK(Values!E64),"",IF(Values!J64, Values!$B$4, Values!$B$5))</f>
        <v>44.99</v>
      </c>
      <c r="L65" s="40" t="n">
        <f aca="false">IF(ISBLANK(Values!E64),"",Values!$B$18)</f>
        <v>0</v>
      </c>
      <c r="M65" s="28" t="str">
        <f aca="false">IF(ISBLANK(Values!E64),"",Values!$M64)</f>
        <v>https://download.lenovo.com/Images/Parts/01YN352/01YN352_A.jpg</v>
      </c>
      <c r="N65" s="41" t="str">
        <f aca="false">IF(ISBLANK(Values!$F64),"",Values!N64)</f>
        <v>https://download.lenovo.com/Images/Parts/01YN352/01YN352_B.jpg</v>
      </c>
      <c r="O65" s="41" t="str">
        <f aca="false">IF(ISBLANK(Values!$F64),"",Values!O64)</f>
        <v>https://download.lenovo.com/Images/Parts/01YN352/01YN352_details.jpg</v>
      </c>
      <c r="P65" s="41" t="str">
        <f aca="false">IF(ISBLANK(Values!$F64),"",Values!P64)</f>
        <v/>
      </c>
      <c r="Q65" s="41" t="str">
        <f aca="false">IF(ISBLANK(Values!$F64),"",Values!Q64)</f>
        <v/>
      </c>
      <c r="R65" s="41" t="str">
        <f aca="false">IF(ISBLANK(Values!$F64),"",Values!R64)</f>
        <v/>
      </c>
      <c r="S65" s="41" t="str">
        <f aca="false">IF(ISBLANK(Values!$F64),"",Values!S64)</f>
        <v/>
      </c>
      <c r="T65" s="41" t="str">
        <f aca="false">IF(ISBLANK(Values!$F64),"",Values!T64)</f>
        <v/>
      </c>
      <c r="U65" s="41" t="str">
        <f aca="false">IF(ISBLANK(Values!$F64),"",Values!U64)</f>
        <v/>
      </c>
      <c r="W65" s="32" t="str">
        <f aca="false">IF(ISBLANK(Values!E64),"","Child")</f>
        <v>Child</v>
      </c>
      <c r="X65" s="32" t="str">
        <f aca="false">IF(ISBLANK(Values!E64),"",Values!$B$13)</f>
        <v>Lenovo T490 Parent</v>
      </c>
      <c r="Y65" s="39" t="str">
        <f aca="false">IF(ISBLANK(Values!E64),"","Size-Color")</f>
        <v>Size-Color</v>
      </c>
      <c r="Z65" s="32" t="str">
        <f aca="false">IF(ISBLANK(Values!E64),"","variation")</f>
        <v>variation</v>
      </c>
      <c r="AA65" s="36" t="str">
        <f aca="false">IF(ISBLANK(Values!E64),"",Values!$B$20)</f>
        <v>Update</v>
      </c>
      <c r="AB65" s="36" t="str">
        <f aca="false">IF(ISBLANK(Values!E64),"",Values!$B$29)</f>
        <v>Clavier distribué par Tellus Remarketing, leader européen des claviers portables. Le clavier a été nettoyé, emballé et testé dans notre ligne de production au Danemark. Pour toute question de compatibilité, contactez-nous via le site Web d'Amazon.</v>
      </c>
      <c r="AI65" s="42" t="str">
        <f aca="false">IF(ISBLANK(Values!E64),"",IF(Values!I64,Values!$B$23,Values!$B$33))</f>
        <v>👉DES CLIENTS SATISFAITS DANS LE MONDE: Plus de 10.000 clients satisfaits dans le monde.Clavier restauré en Europe</v>
      </c>
      <c r="AJ65" s="43" t="str">
        <f aca="false">IF(ISBLANK(Values!E64),"","👉 "&amp;Values!H64&amp; " "&amp;Values!$B$24 &amp;" "&amp;Values!$B$3)</f>
        <v>👉 allemand Compatible avec Lenovo T480s, T490, E490, L480, L490, L380, L390, L380 Yoga, L390 Yoga, E490, E480</v>
      </c>
      <c r="AK65" s="1" t="str">
        <f aca="false">IF(ISBLANK(Values!E64),"",Values!$B$25)</f>
        <v>COMMUNICATION ET SUPPORT TECHNIQUE: rapide et fluide 24h</v>
      </c>
      <c r="AL65" s="1" t="str">
        <f aca="false">IF(ISBLANK(Values!E64),"",Values!$B$26)</f>
        <v>GARANTIE DE 6 MOIS INCLUS: détendez-vous, est couvert</v>
      </c>
      <c r="AM65" s="1" t="str">
        <f aca="false">IF(ISBLANK(Values!E64),"",Values!$B$27)</f>
        <v>♻️ Be green! ♻️ Avec ce clavier, économisez jusqu'à 80% de CO2!</v>
      </c>
      <c r="AT65" s="1" t="str">
        <f aca="false">IF(ISBLANK(Values!E64),"",IF(Values!J64,"Backlit", "Non-Backlit")) &amp; " Silver Frame"</f>
        <v>Non-Backlit Silver Frame</v>
      </c>
      <c r="AV65" s="28" t="str">
        <f aca="false">IF(ISBLANK(Values!E64),"",Values!H64)</f>
        <v>allemand</v>
      </c>
      <c r="BE65" s="27" t="str">
        <f aca="false">IF(ISBLANK(Values!E64),"","Professional Audience")</f>
        <v>Professional Audience</v>
      </c>
      <c r="BF65" s="27" t="str">
        <f aca="false">IF(ISBLANK(Values!E64),"","Consumer Audience")</f>
        <v>Consumer Audience</v>
      </c>
      <c r="BG65" s="27" t="str">
        <f aca="false">IF(ISBLANK(Values!E64),"","Adults")</f>
        <v>Adults</v>
      </c>
      <c r="BH65" s="27" t="str">
        <f aca="false">IF(ISBLANK(Values!E64),"","People")</f>
        <v>People</v>
      </c>
      <c r="CG65" s="1" t="n">
        <f aca="false">IF(ISBLANK(Values!E64),"",Values!$B$11)</f>
        <v>200</v>
      </c>
      <c r="CH65" s="1" t="str">
        <f aca="false">IF(ISBLANK(Values!E64),"","GR")</f>
        <v>GR</v>
      </c>
      <c r="CI65" s="1" t="str">
        <f aca="false">IF(ISBLANK(Values!E64),"",Values!$B$7)</f>
        <v>30</v>
      </c>
      <c r="CJ65" s="1" t="str">
        <f aca="false">IF(ISBLANK(Values!E64),"",Values!$B$8)</f>
        <v>22</v>
      </c>
      <c r="CK65" s="1" t="str">
        <f aca="false">IF(ISBLANK(Values!E64),"",Values!$B$9)</f>
        <v>5</v>
      </c>
      <c r="CL65" s="1" t="str">
        <f aca="false">IF(ISBLANK(Values!E64),"","CM")</f>
        <v>CM</v>
      </c>
      <c r="CP65" s="36" t="str">
        <f aca="false">IF(ISBLANK(Values!E64),"",Values!$B$7)</f>
        <v>30</v>
      </c>
      <c r="CQ65" s="36" t="str">
        <f aca="false">IF(ISBLANK(Values!E64),"",Values!$B$8)</f>
        <v>22</v>
      </c>
      <c r="CR65" s="36" t="str">
        <f aca="false">IF(ISBLANK(Values!E64),"",Values!$B$9)</f>
        <v>5</v>
      </c>
      <c r="CS65" s="1" t="n">
        <f aca="false">IF(ISBLANK(Values!E64),"",Values!$B$11)</f>
        <v>200</v>
      </c>
      <c r="CT65" s="1" t="str">
        <f aca="false">IF(ISBLANK(Values!E64),"","GR")</f>
        <v>GR</v>
      </c>
      <c r="CU65" s="1" t="str">
        <f aca="false">IF(ISBLANK(Values!E64),"","CM")</f>
        <v>CM</v>
      </c>
      <c r="CV65" s="1" t="str">
        <f aca="false">IF(ISBLANK(Values!E64),"",IF(Values!$B$36=options!$F$1,"Denmark", IF(Values!$B$36=options!$F$2, "Danemark",IF(Values!$B$36=options!$F$3, "Dänemark",IF(Values!$B$36=options!$F$4, "Danimarca",IF(Values!$B$36=options!$F$5, "Dinamarca",IF(Values!$B$36=options!$F$6, "Denemarken","" ) ) ) ) )))</f>
        <v>Danemark</v>
      </c>
      <c r="CZ65" s="1" t="str">
        <f aca="false">IF(ISBLANK(Values!E64),"","No")</f>
        <v>No</v>
      </c>
      <c r="DA65" s="1" t="str">
        <f aca="false">IF(ISBLANK(Values!E64),"","No")</f>
        <v>No</v>
      </c>
      <c r="DO65" s="27" t="str">
        <f aca="false">IF(ISBLANK(Values!E64),"","Parts")</f>
        <v>Parts</v>
      </c>
      <c r="DP65" s="27" t="str">
        <f aca="false">IF(ISBLANK(Values!E64),"",Values!$B$31)</f>
        <v>Garantie de 6 mois après la date de livraison. En cas de dysfonctionnement du clavier, une nouvelle unité ou une pièce de rechange pour le clavier du produit sera envoyée. En cas de tri des stocks, un remboursement complet est effectué.</v>
      </c>
      <c r="DS65" s="31"/>
      <c r="DY65" s="31"/>
      <c r="DZ65" s="31"/>
      <c r="EA65" s="31"/>
      <c r="EB65" s="31"/>
      <c r="EC65" s="31"/>
      <c r="EI65" s="1" t="str">
        <f aca="false">IF(ISBLANK(Values!E64),"",Values!$B$31)</f>
        <v>Garantie de 6 mois après la date de livraison. En cas de dysfonctionnement du clavier, une nouvelle unité ou une pièce de rechange pour le clavier du produit sera envoyée. En cas de tri des stocks, un remboursement complet est effectué.</v>
      </c>
      <c r="ES65" s="1" t="str">
        <f aca="false">IF(ISBLANK(Values!E64),"","Amazon Tellus UPS")</f>
        <v>Amazon Tellus UPS</v>
      </c>
      <c r="EV65" s="1" t="str">
        <f aca="false">IF(ISBLANK(Values!E64),"","New")</f>
        <v>New</v>
      </c>
      <c r="FE65" s="1" t="str">
        <f aca="false">IF(ISBLANK(Values!E64),"","3")</f>
        <v>3</v>
      </c>
      <c r="FH65" s="1" t="str">
        <f aca="false">IF(ISBLANK(Values!E64),"","FALSE")</f>
        <v>FALSE</v>
      </c>
      <c r="FI65" s="36" t="str">
        <f aca="false">IF(ISBLANK(Values!E64),"","FALSE")</f>
        <v>FALSE</v>
      </c>
      <c r="FJ65" s="36" t="str">
        <f aca="false">IF(ISBLANK(Values!E64),"","FALSE")</f>
        <v>FALSE</v>
      </c>
      <c r="FM65" s="1" t="str">
        <f aca="false">IF(ISBLANK(Values!E64),"","1")</f>
        <v>1</v>
      </c>
      <c r="FO65" s="28" t="n">
        <f aca="false">IF(ISBLANK(Values!E64),"",IF(Values!J64, Values!$B$4, Values!$B$5))</f>
        <v>44.99</v>
      </c>
      <c r="FP65" s="1" t="str">
        <f aca="false">IF(ISBLANK(Values!E64),"","Percent")</f>
        <v>Percent</v>
      </c>
      <c r="FQ65" s="1" t="str">
        <f aca="false">IF(ISBLANK(Values!E64),"","2")</f>
        <v>2</v>
      </c>
      <c r="FR65" s="1" t="str">
        <f aca="false">IF(ISBLANK(Values!E64),"","3")</f>
        <v>3</v>
      </c>
      <c r="FS65" s="1" t="str">
        <f aca="false">IF(ISBLANK(Values!E64),"","5")</f>
        <v>5</v>
      </c>
      <c r="FT65" s="1" t="str">
        <f aca="false">IF(ISBLANK(Values!E64),"","6")</f>
        <v>6</v>
      </c>
      <c r="FU65" s="1" t="str">
        <f aca="false">IF(ISBLANK(Values!E64),"","10")</f>
        <v>10</v>
      </c>
      <c r="FV65" s="1" t="str">
        <f aca="false">IF(ISBLANK(Values!E64),"","10")</f>
        <v>10</v>
      </c>
    </row>
    <row r="66" customFormat="false" ht="28.35" hidden="false" customHeight="false" outlineLevel="0" collapsed="false">
      <c r="A66" s="27" t="str">
        <f aca="false">IF(ISBLANK(Values!E65),"",IF(Values!$B$37="EU","computercomponent","computer"))</f>
        <v>computercomponent</v>
      </c>
      <c r="B66" s="37" t="str">
        <f aca="false">IF(ISBLANK(Values!E65),"",Values!F65)</f>
        <v>Lenovo T480s Regular Silver - FR</v>
      </c>
      <c r="C66" s="32" t="str">
        <f aca="false">IF(ISBLANK(Values!E65),"","TellusRem")</f>
        <v>TellusRem</v>
      </c>
      <c r="D66" s="38" t="n">
        <f aca="false">IF(ISBLANK(Values!E65),"",Values!E65)</f>
        <v>5714401483021</v>
      </c>
      <c r="E66" s="31" t="str">
        <f aca="false">IF(ISBLANK(Values!E65),"","EAN")</f>
        <v>EAN</v>
      </c>
      <c r="F66" s="28" t="str">
        <f aca="false">IF(ISBLANK(Values!E65),"",IF(Values!J65,Values!H65 &amp;" "&amp;  Values!$B$1 &amp; " " &amp;Values!$B$3,Values!G65 &amp;" "&amp;  Values!$B$2 &amp; " " &amp;Values!$B$3))</f>
        <v>French Clavier non rétroéclairé d'origine compatible Lenovo ThinkPad T480s, T490, E490, L480, L490, L380, L390, L380 Yoga, L390 Yoga, E490, E480</v>
      </c>
      <c r="G66" s="32" t="str">
        <f aca="false">IF(ISBLANK(Values!E65),"","TellusRem")</f>
        <v>TellusRem</v>
      </c>
      <c r="H66" s="27" t="str">
        <f aca="false">IF(ISBLANK(Values!E65),"",Values!$B$16)</f>
        <v>laptop-computer-replacement-parts</v>
      </c>
      <c r="I66" s="27" t="str">
        <f aca="false">IF(ISBLANK(Values!E65),"","4730574031")</f>
        <v>4730574031</v>
      </c>
      <c r="J66" s="39" t="str">
        <f aca="false">IF(ISBLANK(Values!E65),"",Values!F65 )</f>
        <v>Lenovo T480s Regular Silver - FR</v>
      </c>
      <c r="K66" s="28" t="n">
        <f aca="false">IF(ISBLANK(Values!E65),"",IF(Values!J65, Values!$B$4, Values!$B$5))</f>
        <v>44.99</v>
      </c>
      <c r="L66" s="40" t="n">
        <f aca="false">IF(ISBLANK(Values!E65),"",Values!$B$18)</f>
        <v>0</v>
      </c>
      <c r="M66" s="28" t="str">
        <f aca="false">IF(ISBLANK(Values!E65),"",Values!$M65)</f>
        <v>https://download.lenovo.com/Images/Parts/01YN391/01YN391_A.jpg</v>
      </c>
      <c r="N66" s="41" t="str">
        <f aca="false">IF(ISBLANK(Values!$F65),"",Values!N65)</f>
        <v>https://download.lenovo.com/Images/Parts/01YN391/01YN391_B.jpg</v>
      </c>
      <c r="O66" s="41" t="str">
        <f aca="false">IF(ISBLANK(Values!$F65),"",Values!O65)</f>
        <v>https://download.lenovo.com/Images/Parts/01YN391/01YN391_details.jpg</v>
      </c>
      <c r="P66" s="41" t="str">
        <f aca="false">IF(ISBLANK(Values!$F65),"",Values!P65)</f>
        <v/>
      </c>
      <c r="Q66" s="41" t="str">
        <f aca="false">IF(ISBLANK(Values!$F65),"",Values!Q65)</f>
        <v/>
      </c>
      <c r="R66" s="41" t="str">
        <f aca="false">IF(ISBLANK(Values!$F65),"",Values!R65)</f>
        <v/>
      </c>
      <c r="S66" s="41" t="str">
        <f aca="false">IF(ISBLANK(Values!$F65),"",Values!S65)</f>
        <v/>
      </c>
      <c r="T66" s="41" t="str">
        <f aca="false">IF(ISBLANK(Values!$F65),"",Values!T65)</f>
        <v/>
      </c>
      <c r="U66" s="41" t="str">
        <f aca="false">IF(ISBLANK(Values!$F65),"",Values!U65)</f>
        <v/>
      </c>
      <c r="W66" s="32" t="str">
        <f aca="false">IF(ISBLANK(Values!E65),"","Child")</f>
        <v>Child</v>
      </c>
      <c r="X66" s="32" t="str">
        <f aca="false">IF(ISBLANK(Values!E65),"",Values!$B$13)</f>
        <v>Lenovo T490 Parent</v>
      </c>
      <c r="Y66" s="39" t="str">
        <f aca="false">IF(ISBLANK(Values!E65),"","Size-Color")</f>
        <v>Size-Color</v>
      </c>
      <c r="Z66" s="32" t="str">
        <f aca="false">IF(ISBLANK(Values!E65),"","variation")</f>
        <v>variation</v>
      </c>
      <c r="AA66" s="36" t="str">
        <f aca="false">IF(ISBLANK(Values!E65),"",Values!$B$20)</f>
        <v>Update</v>
      </c>
      <c r="AB66" s="36" t="str">
        <f aca="false">IF(ISBLANK(Values!E65),"",Values!$B$29)</f>
        <v>Clavier distribué par Tellus Remarketing, leader européen des claviers portables. Le clavier a été nettoyé, emballé et testé dans notre ligne de production au Danemark. Pour toute question de compatibilité, contactez-nous via le site Web d'Amazon.</v>
      </c>
      <c r="AI66" s="42" t="str">
        <f aca="false">IF(ISBLANK(Values!E65),"",IF(Values!I65,Values!$B$23,Values!$B$33))</f>
        <v>👉DES CLIENTS SATISFAITS DANS LE MONDE: Plus de 10.000 clients satisfaits dans le monde.Clavier restauré en Europe</v>
      </c>
      <c r="AJ66" s="43" t="str">
        <f aca="false">IF(ISBLANK(Values!E65),"","👉 "&amp;Values!H65&amp; " "&amp;Values!$B$24 &amp;" "&amp;Values!$B$3)</f>
        <v>👉 français Compatible avec Lenovo T480s, T490, E490, L480, L490, L380, L390, L380 Yoga, L390 Yoga, E490, E480</v>
      </c>
      <c r="AK66" s="1" t="str">
        <f aca="false">IF(ISBLANK(Values!E65),"",Values!$B$25)</f>
        <v>COMMUNICATION ET SUPPORT TECHNIQUE: rapide et fluide 24h</v>
      </c>
      <c r="AL66" s="1" t="str">
        <f aca="false">IF(ISBLANK(Values!E65),"",Values!$B$26)</f>
        <v>GARANTIE DE 6 MOIS INCLUS: détendez-vous, est couvert</v>
      </c>
      <c r="AM66" s="1" t="str">
        <f aca="false">IF(ISBLANK(Values!E65),"",Values!$B$27)</f>
        <v>♻️ Be green! ♻️ Avec ce clavier, économisez jusqu'à 80% de CO2!</v>
      </c>
      <c r="AT66" s="1" t="str">
        <f aca="false">IF(ISBLANK(Values!E65),"",IF(Values!J65,"Backlit", "Non-Backlit")) &amp; " Silver Frame"</f>
        <v>Non-Backlit Silver Frame</v>
      </c>
      <c r="AV66" s="28" t="str">
        <f aca="false">IF(ISBLANK(Values!E65),"",Values!H65)</f>
        <v>français</v>
      </c>
      <c r="BE66" s="27" t="str">
        <f aca="false">IF(ISBLANK(Values!E65),"","Professional Audience")</f>
        <v>Professional Audience</v>
      </c>
      <c r="BF66" s="27" t="str">
        <f aca="false">IF(ISBLANK(Values!E65),"","Consumer Audience")</f>
        <v>Consumer Audience</v>
      </c>
      <c r="BG66" s="27" t="str">
        <f aca="false">IF(ISBLANK(Values!E65),"","Adults")</f>
        <v>Adults</v>
      </c>
      <c r="BH66" s="27" t="str">
        <f aca="false">IF(ISBLANK(Values!E65),"","People")</f>
        <v>People</v>
      </c>
      <c r="CG66" s="1" t="n">
        <f aca="false">IF(ISBLANK(Values!E65),"",Values!$B$11)</f>
        <v>200</v>
      </c>
      <c r="CH66" s="1" t="str">
        <f aca="false">IF(ISBLANK(Values!E65),"","GR")</f>
        <v>GR</v>
      </c>
      <c r="CI66" s="1" t="str">
        <f aca="false">IF(ISBLANK(Values!E65),"",Values!$B$7)</f>
        <v>30</v>
      </c>
      <c r="CJ66" s="1" t="str">
        <f aca="false">IF(ISBLANK(Values!E65),"",Values!$B$8)</f>
        <v>22</v>
      </c>
      <c r="CK66" s="1" t="str">
        <f aca="false">IF(ISBLANK(Values!E65),"",Values!$B$9)</f>
        <v>5</v>
      </c>
      <c r="CL66" s="1" t="str">
        <f aca="false">IF(ISBLANK(Values!E65),"","CM")</f>
        <v>CM</v>
      </c>
      <c r="CP66" s="36" t="str">
        <f aca="false">IF(ISBLANK(Values!E65),"",Values!$B$7)</f>
        <v>30</v>
      </c>
      <c r="CQ66" s="36" t="str">
        <f aca="false">IF(ISBLANK(Values!E65),"",Values!$B$8)</f>
        <v>22</v>
      </c>
      <c r="CR66" s="36" t="str">
        <f aca="false">IF(ISBLANK(Values!E65),"",Values!$B$9)</f>
        <v>5</v>
      </c>
      <c r="CS66" s="1" t="n">
        <f aca="false">IF(ISBLANK(Values!E65),"",Values!$B$11)</f>
        <v>200</v>
      </c>
      <c r="CT66" s="1" t="str">
        <f aca="false">IF(ISBLANK(Values!E65),"","GR")</f>
        <v>GR</v>
      </c>
      <c r="CU66" s="1" t="str">
        <f aca="false">IF(ISBLANK(Values!E65),"","CM")</f>
        <v>CM</v>
      </c>
      <c r="CV66" s="1" t="str">
        <f aca="false">IF(ISBLANK(Values!E65),"",IF(Values!$B$36=options!$F$1,"Denmark", IF(Values!$B$36=options!$F$2, "Danemark",IF(Values!$B$36=options!$F$3, "Dänemark",IF(Values!$B$36=options!$F$4, "Danimarca",IF(Values!$B$36=options!$F$5, "Dinamarca",IF(Values!$B$36=options!$F$6, "Denemarken","" ) ) ) ) )))</f>
        <v>Danemark</v>
      </c>
      <c r="CZ66" s="1" t="str">
        <f aca="false">IF(ISBLANK(Values!E65),"","No")</f>
        <v>No</v>
      </c>
      <c r="DA66" s="1" t="str">
        <f aca="false">IF(ISBLANK(Values!E65),"","No")</f>
        <v>No</v>
      </c>
      <c r="DO66" s="27" t="str">
        <f aca="false">IF(ISBLANK(Values!E65),"","Parts")</f>
        <v>Parts</v>
      </c>
      <c r="DP66" s="27" t="str">
        <f aca="false">IF(ISBLANK(Values!E65),"",Values!$B$31)</f>
        <v>Garantie de 6 mois après la date de livraison. En cas de dysfonctionnement du clavier, une nouvelle unité ou une pièce de rechange pour le clavier du produit sera envoyée. En cas de tri des stocks, un remboursement complet est effectué.</v>
      </c>
      <c r="DS66" s="31"/>
      <c r="DY66" s="31"/>
      <c r="DZ66" s="31"/>
      <c r="EA66" s="31"/>
      <c r="EB66" s="31"/>
      <c r="EC66" s="31"/>
      <c r="EI66" s="1" t="str">
        <f aca="false">IF(ISBLANK(Values!E65),"",Values!$B$31)</f>
        <v>Garantie de 6 mois après la date de livraison. En cas de dysfonctionnement du clavier, une nouvelle unité ou une pièce de rechange pour le clavier du produit sera envoyée. En cas de tri des stocks, un remboursement complet est effectué.</v>
      </c>
      <c r="ES66" s="1" t="str">
        <f aca="false">IF(ISBLANK(Values!E65),"","Amazon Tellus UPS")</f>
        <v>Amazon Tellus UPS</v>
      </c>
      <c r="EV66" s="1" t="str">
        <f aca="false">IF(ISBLANK(Values!E65),"","New")</f>
        <v>New</v>
      </c>
      <c r="FE66" s="1" t="str">
        <f aca="false">IF(ISBLANK(Values!E65),"","3")</f>
        <v>3</v>
      </c>
      <c r="FH66" s="1" t="str">
        <f aca="false">IF(ISBLANK(Values!E65),"","FALSE")</f>
        <v>FALSE</v>
      </c>
      <c r="FI66" s="36" t="str">
        <f aca="false">IF(ISBLANK(Values!E65),"","FALSE")</f>
        <v>FALSE</v>
      </c>
      <c r="FJ66" s="36" t="str">
        <f aca="false">IF(ISBLANK(Values!E65),"","FALSE")</f>
        <v>FALSE</v>
      </c>
      <c r="FM66" s="1" t="str">
        <f aca="false">IF(ISBLANK(Values!E65),"","1")</f>
        <v>1</v>
      </c>
      <c r="FO66" s="28" t="n">
        <f aca="false">IF(ISBLANK(Values!E65),"",IF(Values!J65, Values!$B$4, Values!$B$5))</f>
        <v>44.99</v>
      </c>
      <c r="FP66" s="1" t="str">
        <f aca="false">IF(ISBLANK(Values!E65),"","Percent")</f>
        <v>Percent</v>
      </c>
      <c r="FQ66" s="1" t="str">
        <f aca="false">IF(ISBLANK(Values!E65),"","2")</f>
        <v>2</v>
      </c>
      <c r="FR66" s="1" t="str">
        <f aca="false">IF(ISBLANK(Values!E65),"","3")</f>
        <v>3</v>
      </c>
      <c r="FS66" s="1" t="str">
        <f aca="false">IF(ISBLANK(Values!E65),"","5")</f>
        <v>5</v>
      </c>
      <c r="FT66" s="1" t="str">
        <f aca="false">IF(ISBLANK(Values!E65),"","6")</f>
        <v>6</v>
      </c>
      <c r="FU66" s="1" t="str">
        <f aca="false">IF(ISBLANK(Values!E65),"","10")</f>
        <v>10</v>
      </c>
      <c r="FV66" s="1" t="str">
        <f aca="false">IF(ISBLANK(Values!E65),"","10")</f>
        <v>10</v>
      </c>
    </row>
    <row r="67" customFormat="false" ht="28.35" hidden="false" customHeight="false" outlineLevel="0" collapsed="false">
      <c r="A67" s="27" t="str">
        <f aca="false">IF(ISBLANK(Values!E66),"",IF(Values!$B$37="EU","computercomponent","computer"))</f>
        <v>computercomponent</v>
      </c>
      <c r="B67" s="37" t="str">
        <f aca="false">IF(ISBLANK(Values!E66),"",Values!F66)</f>
        <v>Lenovo T480s Regular Silver - IT</v>
      </c>
      <c r="C67" s="32" t="str">
        <f aca="false">IF(ISBLANK(Values!E66),"","TellusRem")</f>
        <v>TellusRem</v>
      </c>
      <c r="D67" s="38" t="n">
        <f aca="false">IF(ISBLANK(Values!E66),"",Values!E66)</f>
        <v>5714401483038</v>
      </c>
      <c r="E67" s="31" t="str">
        <f aca="false">IF(ISBLANK(Values!E66),"","EAN")</f>
        <v>EAN</v>
      </c>
      <c r="F67" s="28" t="str">
        <f aca="false">IF(ISBLANK(Values!E66),"",IF(Values!J66,Values!H66 &amp;" "&amp;  Values!$B$1 &amp; " " &amp;Values!$B$3,Values!G66 &amp;" "&amp;  Values!$B$2 &amp; " " &amp;Values!$B$3))</f>
        <v>Italian Clavier non rétroéclairé d'origine compatible Lenovo ThinkPad T480s, T490, E490, L480, L490, L380, L390, L380 Yoga, L390 Yoga, E490, E480</v>
      </c>
      <c r="G67" s="32" t="str">
        <f aca="false">IF(ISBLANK(Values!E66),"","TellusRem")</f>
        <v>TellusRem</v>
      </c>
      <c r="H67" s="27" t="str">
        <f aca="false">IF(ISBLANK(Values!E66),"",Values!$B$16)</f>
        <v>laptop-computer-replacement-parts</v>
      </c>
      <c r="I67" s="27" t="str">
        <f aca="false">IF(ISBLANK(Values!E66),"","4730574031")</f>
        <v>4730574031</v>
      </c>
      <c r="J67" s="39" t="str">
        <f aca="false">IF(ISBLANK(Values!E66),"",Values!F66 )</f>
        <v>Lenovo T480s Regular Silver - IT</v>
      </c>
      <c r="K67" s="28" t="n">
        <f aca="false">IF(ISBLANK(Values!E66),"",IF(Values!J66, Values!$B$4, Values!$B$5))</f>
        <v>44.99</v>
      </c>
      <c r="L67" s="40" t="n">
        <f aca="false">IF(ISBLANK(Values!E66),"",Values!$B$18)</f>
        <v>0</v>
      </c>
      <c r="M67" s="28" t="str">
        <f aca="false">IF(ISBLANK(Values!E66),"",Values!$M66)</f>
        <v>https://download.lenovo.com/Images/Parts/01YN397/01YN397_A.jpg</v>
      </c>
      <c r="N67" s="41" t="str">
        <f aca="false">IF(ISBLANK(Values!$F66),"",Values!N66)</f>
        <v>https://download.lenovo.com/Images/Parts/01YN397/01YN397_B.jpg</v>
      </c>
      <c r="O67" s="41" t="str">
        <f aca="false">IF(ISBLANK(Values!$F66),"",Values!O66)</f>
        <v>https://download.lenovo.com/Images/Parts/01YN397/01YN397_details.jpg</v>
      </c>
      <c r="P67" s="41" t="str">
        <f aca="false">IF(ISBLANK(Values!$F66),"",Values!P66)</f>
        <v/>
      </c>
      <c r="Q67" s="41" t="str">
        <f aca="false">IF(ISBLANK(Values!$F66),"",Values!Q66)</f>
        <v/>
      </c>
      <c r="R67" s="41" t="str">
        <f aca="false">IF(ISBLANK(Values!$F66),"",Values!R66)</f>
        <v/>
      </c>
      <c r="S67" s="41" t="str">
        <f aca="false">IF(ISBLANK(Values!$F66),"",Values!S66)</f>
        <v/>
      </c>
      <c r="T67" s="41" t="str">
        <f aca="false">IF(ISBLANK(Values!$F66),"",Values!T66)</f>
        <v/>
      </c>
      <c r="U67" s="41" t="str">
        <f aca="false">IF(ISBLANK(Values!$F66),"",Values!U66)</f>
        <v/>
      </c>
      <c r="W67" s="32" t="str">
        <f aca="false">IF(ISBLANK(Values!E66),"","Child")</f>
        <v>Child</v>
      </c>
      <c r="X67" s="32" t="str">
        <f aca="false">IF(ISBLANK(Values!E66),"",Values!$B$13)</f>
        <v>Lenovo T490 Parent</v>
      </c>
      <c r="Y67" s="39" t="str">
        <f aca="false">IF(ISBLANK(Values!E66),"","Size-Color")</f>
        <v>Size-Color</v>
      </c>
      <c r="Z67" s="32" t="str">
        <f aca="false">IF(ISBLANK(Values!E66),"","variation")</f>
        <v>variation</v>
      </c>
      <c r="AA67" s="36" t="str">
        <f aca="false">IF(ISBLANK(Values!E66),"",Values!$B$20)</f>
        <v>Update</v>
      </c>
      <c r="AB67" s="36" t="str">
        <f aca="false">IF(ISBLANK(Values!E66),"",Values!$B$29)</f>
        <v>Clavier distribué par Tellus Remarketing, leader européen des claviers portables. Le clavier a été nettoyé, emballé et testé dans notre ligne de production au Danemark. Pour toute question de compatibilité, contactez-nous via le site Web d'Amazon.</v>
      </c>
      <c r="AI67" s="42" t="str">
        <f aca="false">IF(ISBLANK(Values!E66),"",IF(Values!I66,Values!$B$23,Values!$B$33))</f>
        <v>👉DES CLIENTS SATISFAITS DANS LE MONDE: Plus de 10.000 clients satisfaits dans le monde.Clavier restauré en Europe</v>
      </c>
      <c r="AJ67" s="43" t="str">
        <f aca="false">IF(ISBLANK(Values!E66),"","👉 "&amp;Values!H66&amp; " "&amp;Values!$B$24 &amp;" "&amp;Values!$B$3)</f>
        <v>👉 italien Compatible avec Lenovo T480s, T490, E490, L480, L490, L380, L390, L380 Yoga, L390 Yoga, E490, E480</v>
      </c>
      <c r="AK67" s="1" t="str">
        <f aca="false">IF(ISBLANK(Values!E66),"",Values!$B$25)</f>
        <v>COMMUNICATION ET SUPPORT TECHNIQUE: rapide et fluide 24h</v>
      </c>
      <c r="AL67" s="1" t="str">
        <f aca="false">IF(ISBLANK(Values!E66),"",Values!$B$26)</f>
        <v>GARANTIE DE 6 MOIS INCLUS: détendez-vous, est couvert</v>
      </c>
      <c r="AM67" s="1" t="str">
        <f aca="false">IF(ISBLANK(Values!E66),"",Values!$B$27)</f>
        <v>♻️ Be green! ♻️ Avec ce clavier, économisez jusqu'à 80% de CO2!</v>
      </c>
      <c r="AT67" s="1" t="str">
        <f aca="false">IF(ISBLANK(Values!E66),"",IF(Values!J66,"Backlit", "Non-Backlit")) &amp; " Silver Frame"</f>
        <v>Non-Backlit Silver Frame</v>
      </c>
      <c r="AV67" s="28" t="str">
        <f aca="false">IF(ISBLANK(Values!E66),"",Values!H66)</f>
        <v>italien</v>
      </c>
      <c r="BE67" s="27" t="str">
        <f aca="false">IF(ISBLANK(Values!E66),"","Professional Audience")</f>
        <v>Professional Audience</v>
      </c>
      <c r="BF67" s="27" t="str">
        <f aca="false">IF(ISBLANK(Values!E66),"","Consumer Audience")</f>
        <v>Consumer Audience</v>
      </c>
      <c r="BG67" s="27" t="str">
        <f aca="false">IF(ISBLANK(Values!E66),"","Adults")</f>
        <v>Adults</v>
      </c>
      <c r="BH67" s="27" t="str">
        <f aca="false">IF(ISBLANK(Values!E66),"","People")</f>
        <v>People</v>
      </c>
      <c r="CG67" s="1" t="n">
        <f aca="false">IF(ISBLANK(Values!E66),"",Values!$B$11)</f>
        <v>200</v>
      </c>
      <c r="CH67" s="1" t="str">
        <f aca="false">IF(ISBLANK(Values!E66),"","GR")</f>
        <v>GR</v>
      </c>
      <c r="CI67" s="1" t="str">
        <f aca="false">IF(ISBLANK(Values!E66),"",Values!$B$7)</f>
        <v>30</v>
      </c>
      <c r="CJ67" s="1" t="str">
        <f aca="false">IF(ISBLANK(Values!E66),"",Values!$B$8)</f>
        <v>22</v>
      </c>
      <c r="CK67" s="1" t="str">
        <f aca="false">IF(ISBLANK(Values!E66),"",Values!$B$9)</f>
        <v>5</v>
      </c>
      <c r="CL67" s="1" t="str">
        <f aca="false">IF(ISBLANK(Values!E66),"","CM")</f>
        <v>CM</v>
      </c>
      <c r="CP67" s="36" t="str">
        <f aca="false">IF(ISBLANK(Values!E66),"",Values!$B$7)</f>
        <v>30</v>
      </c>
      <c r="CQ67" s="36" t="str">
        <f aca="false">IF(ISBLANK(Values!E66),"",Values!$B$8)</f>
        <v>22</v>
      </c>
      <c r="CR67" s="36" t="str">
        <f aca="false">IF(ISBLANK(Values!E66),"",Values!$B$9)</f>
        <v>5</v>
      </c>
      <c r="CS67" s="1" t="n">
        <f aca="false">IF(ISBLANK(Values!E66),"",Values!$B$11)</f>
        <v>200</v>
      </c>
      <c r="CT67" s="1" t="str">
        <f aca="false">IF(ISBLANK(Values!E66),"","GR")</f>
        <v>GR</v>
      </c>
      <c r="CU67" s="1" t="str">
        <f aca="false">IF(ISBLANK(Values!E66),"","CM")</f>
        <v>CM</v>
      </c>
      <c r="CV67" s="1" t="str">
        <f aca="false">IF(ISBLANK(Values!E66),"",IF(Values!$B$36=options!$F$1,"Denmark", IF(Values!$B$36=options!$F$2, "Danemark",IF(Values!$B$36=options!$F$3, "Dänemark",IF(Values!$B$36=options!$F$4, "Danimarca",IF(Values!$B$36=options!$F$5, "Dinamarca",IF(Values!$B$36=options!$F$6, "Denemarken","" ) ) ) ) )))</f>
        <v>Danemark</v>
      </c>
      <c r="CZ67" s="1" t="str">
        <f aca="false">IF(ISBLANK(Values!E66),"","No")</f>
        <v>No</v>
      </c>
      <c r="DA67" s="1" t="str">
        <f aca="false">IF(ISBLANK(Values!E66),"","No")</f>
        <v>No</v>
      </c>
      <c r="DO67" s="27" t="str">
        <f aca="false">IF(ISBLANK(Values!E66),"","Parts")</f>
        <v>Parts</v>
      </c>
      <c r="DP67" s="27" t="str">
        <f aca="false">IF(ISBLANK(Values!E66),"",Values!$B$31)</f>
        <v>Garantie de 6 mois après la date de livraison. En cas de dysfonctionnement du clavier, une nouvelle unité ou une pièce de rechange pour le clavier du produit sera envoyée. En cas de tri des stocks, un remboursement complet est effectué.</v>
      </c>
      <c r="DS67" s="31"/>
      <c r="DY67" s="31"/>
      <c r="DZ67" s="31"/>
      <c r="EA67" s="31"/>
      <c r="EB67" s="31"/>
      <c r="EC67" s="31"/>
      <c r="EI67" s="1" t="str">
        <f aca="false">IF(ISBLANK(Values!E66),"",Values!$B$31)</f>
        <v>Garantie de 6 mois après la date de livraison. En cas de dysfonctionnement du clavier, une nouvelle unité ou une pièce de rechange pour le clavier du produit sera envoyée. En cas de tri des stocks, un remboursement complet est effectué.</v>
      </c>
      <c r="ES67" s="1" t="str">
        <f aca="false">IF(ISBLANK(Values!E66),"","Amazon Tellus UPS")</f>
        <v>Amazon Tellus UPS</v>
      </c>
      <c r="EV67" s="1" t="str">
        <f aca="false">IF(ISBLANK(Values!E66),"","New")</f>
        <v>New</v>
      </c>
      <c r="FE67" s="1" t="str">
        <f aca="false">IF(ISBLANK(Values!E66),"","3")</f>
        <v>3</v>
      </c>
      <c r="FH67" s="1" t="str">
        <f aca="false">IF(ISBLANK(Values!E66),"","FALSE")</f>
        <v>FALSE</v>
      </c>
      <c r="FI67" s="36" t="str">
        <f aca="false">IF(ISBLANK(Values!E66),"","FALSE")</f>
        <v>FALSE</v>
      </c>
      <c r="FJ67" s="36" t="str">
        <f aca="false">IF(ISBLANK(Values!E66),"","FALSE")</f>
        <v>FALSE</v>
      </c>
      <c r="FM67" s="1" t="str">
        <f aca="false">IF(ISBLANK(Values!E66),"","1")</f>
        <v>1</v>
      </c>
      <c r="FO67" s="28" t="n">
        <f aca="false">IF(ISBLANK(Values!E66),"",IF(Values!J66, Values!$B$4, Values!$B$5))</f>
        <v>44.99</v>
      </c>
      <c r="FP67" s="1" t="str">
        <f aca="false">IF(ISBLANK(Values!E66),"","Percent")</f>
        <v>Percent</v>
      </c>
      <c r="FQ67" s="1" t="str">
        <f aca="false">IF(ISBLANK(Values!E66),"","2")</f>
        <v>2</v>
      </c>
      <c r="FR67" s="1" t="str">
        <f aca="false">IF(ISBLANK(Values!E66),"","3")</f>
        <v>3</v>
      </c>
      <c r="FS67" s="1" t="str">
        <f aca="false">IF(ISBLANK(Values!E66),"","5")</f>
        <v>5</v>
      </c>
      <c r="FT67" s="1" t="str">
        <f aca="false">IF(ISBLANK(Values!E66),"","6")</f>
        <v>6</v>
      </c>
      <c r="FU67" s="1" t="str">
        <f aca="false">IF(ISBLANK(Values!E66),"","10")</f>
        <v>10</v>
      </c>
      <c r="FV67" s="1" t="str">
        <f aca="false">IF(ISBLANK(Values!E66),"","10")</f>
        <v>10</v>
      </c>
    </row>
    <row r="68" customFormat="false" ht="28.35" hidden="false" customHeight="false" outlineLevel="0" collapsed="false">
      <c r="A68" s="27" t="str">
        <f aca="false">IF(ISBLANK(Values!E67),"",IF(Values!$B$37="EU","computercomponent","computer"))</f>
        <v>computercomponent</v>
      </c>
      <c r="B68" s="37" t="str">
        <f aca="false">IF(ISBLANK(Values!E67),"",Values!F67)</f>
        <v>Lenovo T480s Regular Silver - ES</v>
      </c>
      <c r="C68" s="32" t="str">
        <f aca="false">IF(ISBLANK(Values!E67),"","TellusRem")</f>
        <v>TellusRem</v>
      </c>
      <c r="D68" s="38" t="n">
        <f aca="false">IF(ISBLANK(Values!E67),"",Values!E67)</f>
        <v>5714401483045</v>
      </c>
      <c r="E68" s="31" t="str">
        <f aca="false">IF(ISBLANK(Values!E67),"","EAN")</f>
        <v>EAN</v>
      </c>
      <c r="F68" s="28" t="str">
        <f aca="false">IF(ISBLANK(Values!E67),"",IF(Values!J67,Values!H67 &amp;" "&amp;  Values!$B$1 &amp; " " &amp;Values!$B$3,Values!G67 &amp;" "&amp;  Values!$B$2 &amp; " " &amp;Values!$B$3))</f>
        <v>Spanish Clavier non rétroéclairé d'origine compatible Lenovo ThinkPad T480s, T490, E490, L480, L490, L380, L390, L380 Yoga, L390 Yoga, E490, E480</v>
      </c>
      <c r="G68" s="32" t="str">
        <f aca="false">IF(ISBLANK(Values!E67),"","TellusRem")</f>
        <v>TellusRem</v>
      </c>
      <c r="H68" s="27" t="str">
        <f aca="false">IF(ISBLANK(Values!E67),"",Values!$B$16)</f>
        <v>laptop-computer-replacement-parts</v>
      </c>
      <c r="I68" s="27" t="str">
        <f aca="false">IF(ISBLANK(Values!E67),"","4730574031")</f>
        <v>4730574031</v>
      </c>
      <c r="J68" s="39" t="str">
        <f aca="false">IF(ISBLANK(Values!E67),"",Values!F67 )</f>
        <v>Lenovo T480s Regular Silver - ES</v>
      </c>
      <c r="K68" s="28" t="n">
        <f aca="false">IF(ISBLANK(Values!E67),"",IF(Values!J67, Values!$B$4, Values!$B$5))</f>
        <v>44.99</v>
      </c>
      <c r="L68" s="40" t="n">
        <f aca="false">IF(ISBLANK(Values!E67),"",Values!$B$18)</f>
        <v>0</v>
      </c>
      <c r="M68" s="28" t="str">
        <f aca="false">IF(ISBLANK(Values!E67),"",Values!$M67)</f>
        <v>https://download.lenovo.com/Images/Parts/01YN390/01YN390_A.jpg</v>
      </c>
      <c r="N68" s="41" t="str">
        <f aca="false">IF(ISBLANK(Values!$F67),"",Values!N67)</f>
        <v>https://download.lenovo.com/Images/Parts/01YN390/01YN390_B.jpg</v>
      </c>
      <c r="O68" s="41" t="str">
        <f aca="false">IF(ISBLANK(Values!$F67),"",Values!O67)</f>
        <v>https://download.lenovo.com/Images/Parts/01YN390/01YN390_details.jpg</v>
      </c>
      <c r="P68" s="41" t="str">
        <f aca="false">IF(ISBLANK(Values!$F67),"",Values!P67)</f>
        <v/>
      </c>
      <c r="Q68" s="41" t="str">
        <f aca="false">IF(ISBLANK(Values!$F67),"",Values!Q67)</f>
        <v/>
      </c>
      <c r="R68" s="41" t="str">
        <f aca="false">IF(ISBLANK(Values!$F67),"",Values!R67)</f>
        <v/>
      </c>
      <c r="S68" s="41" t="str">
        <f aca="false">IF(ISBLANK(Values!$F67),"",Values!S67)</f>
        <v/>
      </c>
      <c r="T68" s="41" t="str">
        <f aca="false">IF(ISBLANK(Values!$F67),"",Values!T67)</f>
        <v/>
      </c>
      <c r="U68" s="41" t="str">
        <f aca="false">IF(ISBLANK(Values!$F67),"",Values!U67)</f>
        <v/>
      </c>
      <c r="W68" s="32" t="str">
        <f aca="false">IF(ISBLANK(Values!E67),"","Child")</f>
        <v>Child</v>
      </c>
      <c r="X68" s="32" t="str">
        <f aca="false">IF(ISBLANK(Values!E67),"",Values!$B$13)</f>
        <v>Lenovo T490 Parent</v>
      </c>
      <c r="Y68" s="39" t="str">
        <f aca="false">IF(ISBLANK(Values!E67),"","Size-Color")</f>
        <v>Size-Color</v>
      </c>
      <c r="Z68" s="32" t="str">
        <f aca="false">IF(ISBLANK(Values!E67),"","variation")</f>
        <v>variation</v>
      </c>
      <c r="AA68" s="36" t="str">
        <f aca="false">IF(ISBLANK(Values!E67),"",Values!$B$20)</f>
        <v>Update</v>
      </c>
      <c r="AB68" s="36" t="str">
        <f aca="false">IF(ISBLANK(Values!E67),"",Values!$B$29)</f>
        <v>Clavier distribué par Tellus Remarketing, leader européen des claviers portables. Le clavier a été nettoyé, emballé et testé dans notre ligne de production au Danemark. Pour toute question de compatibilité, contactez-nous via le site Web d'Amazon.</v>
      </c>
      <c r="AI68" s="42" t="str">
        <f aca="false">IF(ISBLANK(Values!E67),"",IF(Values!I67,Values!$B$23,Values!$B$33))</f>
        <v>👉DES CLIENTS SATISFAITS DANS LE MONDE: Plus de 10.000 clients satisfaits dans le monde.Clavier restauré en Europe</v>
      </c>
      <c r="AJ68" s="43" t="str">
        <f aca="false">IF(ISBLANK(Values!E67),"","👉 "&amp;Values!H67&amp; " "&amp;Values!$B$24 &amp;" "&amp;Values!$B$3)</f>
        <v>👉 Espagnol Compatible avec Lenovo T480s, T490, E490, L480, L490, L380, L390, L380 Yoga, L390 Yoga, E490, E480</v>
      </c>
      <c r="AK68" s="1" t="str">
        <f aca="false">IF(ISBLANK(Values!E67),"",Values!$B$25)</f>
        <v>COMMUNICATION ET SUPPORT TECHNIQUE: rapide et fluide 24h</v>
      </c>
      <c r="AL68" s="1" t="str">
        <f aca="false">IF(ISBLANK(Values!E67),"",Values!$B$26)</f>
        <v>GARANTIE DE 6 MOIS INCLUS: détendez-vous, est couvert</v>
      </c>
      <c r="AM68" s="1" t="str">
        <f aca="false">IF(ISBLANK(Values!E67),"",Values!$B$27)</f>
        <v>♻️ Be green! ♻️ Avec ce clavier, économisez jusqu'à 80% de CO2!</v>
      </c>
      <c r="AT68" s="1" t="str">
        <f aca="false">IF(ISBLANK(Values!E67),"",IF(Values!J67,"Backlit", "Non-Backlit")) &amp; " Silver Frame"</f>
        <v>Non-Backlit Silver Frame</v>
      </c>
      <c r="AV68" s="28" t="str">
        <f aca="false">IF(ISBLANK(Values!E67),"",Values!H67)</f>
        <v>Espagnol</v>
      </c>
      <c r="BE68" s="27" t="str">
        <f aca="false">IF(ISBLANK(Values!E67),"","Professional Audience")</f>
        <v>Professional Audience</v>
      </c>
      <c r="BF68" s="27" t="str">
        <f aca="false">IF(ISBLANK(Values!E67),"","Consumer Audience")</f>
        <v>Consumer Audience</v>
      </c>
      <c r="BG68" s="27" t="str">
        <f aca="false">IF(ISBLANK(Values!E67),"","Adults")</f>
        <v>Adults</v>
      </c>
      <c r="BH68" s="27" t="str">
        <f aca="false">IF(ISBLANK(Values!E67),"","People")</f>
        <v>People</v>
      </c>
      <c r="CG68" s="1" t="n">
        <f aca="false">IF(ISBLANK(Values!E67),"",Values!$B$11)</f>
        <v>200</v>
      </c>
      <c r="CH68" s="1" t="str">
        <f aca="false">IF(ISBLANK(Values!E67),"","GR")</f>
        <v>GR</v>
      </c>
      <c r="CI68" s="1" t="str">
        <f aca="false">IF(ISBLANK(Values!E67),"",Values!$B$7)</f>
        <v>30</v>
      </c>
      <c r="CJ68" s="1" t="str">
        <f aca="false">IF(ISBLANK(Values!E67),"",Values!$B$8)</f>
        <v>22</v>
      </c>
      <c r="CK68" s="1" t="str">
        <f aca="false">IF(ISBLANK(Values!E67),"",Values!$B$9)</f>
        <v>5</v>
      </c>
      <c r="CL68" s="1" t="str">
        <f aca="false">IF(ISBLANK(Values!E67),"","CM")</f>
        <v>CM</v>
      </c>
      <c r="CP68" s="36" t="str">
        <f aca="false">IF(ISBLANK(Values!E67),"",Values!$B$7)</f>
        <v>30</v>
      </c>
      <c r="CQ68" s="36" t="str">
        <f aca="false">IF(ISBLANK(Values!E67),"",Values!$B$8)</f>
        <v>22</v>
      </c>
      <c r="CR68" s="36" t="str">
        <f aca="false">IF(ISBLANK(Values!E67),"",Values!$B$9)</f>
        <v>5</v>
      </c>
      <c r="CS68" s="1" t="n">
        <f aca="false">IF(ISBLANK(Values!E67),"",Values!$B$11)</f>
        <v>200</v>
      </c>
      <c r="CT68" s="1" t="str">
        <f aca="false">IF(ISBLANK(Values!E67),"","GR")</f>
        <v>GR</v>
      </c>
      <c r="CU68" s="1" t="str">
        <f aca="false">IF(ISBLANK(Values!E67),"","CM")</f>
        <v>CM</v>
      </c>
      <c r="CV68" s="1" t="str">
        <f aca="false">IF(ISBLANK(Values!E67),"",IF(Values!$B$36=options!$F$1,"Denmark", IF(Values!$B$36=options!$F$2, "Danemark",IF(Values!$B$36=options!$F$3, "Dänemark",IF(Values!$B$36=options!$F$4, "Danimarca",IF(Values!$B$36=options!$F$5, "Dinamarca",IF(Values!$B$36=options!$F$6, "Denemarken","" ) ) ) ) )))</f>
        <v>Danemark</v>
      </c>
      <c r="CZ68" s="1" t="str">
        <f aca="false">IF(ISBLANK(Values!E67),"","No")</f>
        <v>No</v>
      </c>
      <c r="DA68" s="1" t="str">
        <f aca="false">IF(ISBLANK(Values!E67),"","No")</f>
        <v>No</v>
      </c>
      <c r="DO68" s="27" t="str">
        <f aca="false">IF(ISBLANK(Values!E67),"","Parts")</f>
        <v>Parts</v>
      </c>
      <c r="DP68" s="27" t="str">
        <f aca="false">IF(ISBLANK(Values!E67),"",Values!$B$31)</f>
        <v>Garantie de 6 mois après la date de livraison. En cas de dysfonctionnement du clavier, une nouvelle unité ou une pièce de rechange pour le clavier du produit sera envoyée. En cas de tri des stocks, un remboursement complet est effectué.</v>
      </c>
      <c r="DS68" s="31"/>
      <c r="DY68" s="31"/>
      <c r="DZ68" s="31"/>
      <c r="EA68" s="31"/>
      <c r="EB68" s="31"/>
      <c r="EC68" s="31"/>
      <c r="EI68" s="1" t="str">
        <f aca="false">IF(ISBLANK(Values!E67),"",Values!$B$31)</f>
        <v>Garantie de 6 mois après la date de livraison. En cas de dysfonctionnement du clavier, une nouvelle unité ou une pièce de rechange pour le clavier du produit sera envoyée. En cas de tri des stocks, un remboursement complet est effectué.</v>
      </c>
      <c r="ES68" s="1" t="str">
        <f aca="false">IF(ISBLANK(Values!E67),"","Amazon Tellus UPS")</f>
        <v>Amazon Tellus UPS</v>
      </c>
      <c r="EV68" s="1" t="str">
        <f aca="false">IF(ISBLANK(Values!E67),"","New")</f>
        <v>New</v>
      </c>
      <c r="FE68" s="1" t="str">
        <f aca="false">IF(ISBLANK(Values!E67),"","3")</f>
        <v>3</v>
      </c>
      <c r="FH68" s="1" t="str">
        <f aca="false">IF(ISBLANK(Values!E67),"","FALSE")</f>
        <v>FALSE</v>
      </c>
      <c r="FI68" s="36" t="str">
        <f aca="false">IF(ISBLANK(Values!E67),"","FALSE")</f>
        <v>FALSE</v>
      </c>
      <c r="FJ68" s="36" t="str">
        <f aca="false">IF(ISBLANK(Values!E67),"","FALSE")</f>
        <v>FALSE</v>
      </c>
      <c r="FM68" s="1" t="str">
        <f aca="false">IF(ISBLANK(Values!E67),"","1")</f>
        <v>1</v>
      </c>
      <c r="FO68" s="28" t="n">
        <f aca="false">IF(ISBLANK(Values!E67),"",IF(Values!J67, Values!$B$4, Values!$B$5))</f>
        <v>44.99</v>
      </c>
      <c r="FP68" s="1" t="str">
        <f aca="false">IF(ISBLANK(Values!E67),"","Percent")</f>
        <v>Percent</v>
      </c>
      <c r="FQ68" s="1" t="str">
        <f aca="false">IF(ISBLANK(Values!E67),"","2")</f>
        <v>2</v>
      </c>
      <c r="FR68" s="1" t="str">
        <f aca="false">IF(ISBLANK(Values!E67),"","3")</f>
        <v>3</v>
      </c>
      <c r="FS68" s="1" t="str">
        <f aca="false">IF(ISBLANK(Values!E67),"","5")</f>
        <v>5</v>
      </c>
      <c r="FT68" s="1" t="str">
        <f aca="false">IF(ISBLANK(Values!E67),"","6")</f>
        <v>6</v>
      </c>
      <c r="FU68" s="1" t="str">
        <f aca="false">IF(ISBLANK(Values!E67),"","10")</f>
        <v>10</v>
      </c>
      <c r="FV68" s="1" t="str">
        <f aca="false">IF(ISBLANK(Values!E67),"","10")</f>
        <v>10</v>
      </c>
    </row>
    <row r="69" customFormat="false" ht="28.35" hidden="false" customHeight="false" outlineLevel="0" collapsed="false">
      <c r="A69" s="27" t="str">
        <f aca="false">IF(ISBLANK(Values!E68),"",IF(Values!$B$37="EU","computercomponent","computer"))</f>
        <v>computercomponent</v>
      </c>
      <c r="B69" s="37" t="str">
        <f aca="false">IF(ISBLANK(Values!E68),"",Values!F68)</f>
        <v>Lenovo T480s Regular Silver - UK</v>
      </c>
      <c r="C69" s="32" t="str">
        <f aca="false">IF(ISBLANK(Values!E68),"","TellusRem")</f>
        <v>TellusRem</v>
      </c>
      <c r="D69" s="38" t="n">
        <f aca="false">IF(ISBLANK(Values!E68),"",Values!E68)</f>
        <v>5714401483052</v>
      </c>
      <c r="E69" s="31" t="str">
        <f aca="false">IF(ISBLANK(Values!E68),"","EAN")</f>
        <v>EAN</v>
      </c>
      <c r="F69" s="28" t="str">
        <f aca="false">IF(ISBLANK(Values!E68),"",IF(Values!J68,Values!H68 &amp;" "&amp;  Values!$B$1 &amp; " " &amp;Values!$B$3,Values!G68 &amp;" "&amp;  Values!$B$2 &amp; " " &amp;Values!$B$3))</f>
        <v>UK Clavier non rétroéclairé d'origine compatible Lenovo ThinkPad T480s, T490, E490, L480, L490, L380, L390, L380 Yoga, L390 Yoga, E490, E480</v>
      </c>
      <c r="G69" s="32" t="str">
        <f aca="false">IF(ISBLANK(Values!E68),"","TellusRem")</f>
        <v>TellusRem</v>
      </c>
      <c r="H69" s="27" t="str">
        <f aca="false">IF(ISBLANK(Values!E68),"",Values!$B$16)</f>
        <v>laptop-computer-replacement-parts</v>
      </c>
      <c r="I69" s="27" t="str">
        <f aca="false">IF(ISBLANK(Values!E68),"","4730574031")</f>
        <v>4730574031</v>
      </c>
      <c r="J69" s="39" t="str">
        <f aca="false">IF(ISBLANK(Values!E68),"",Values!F68 )</f>
        <v>Lenovo T480s Regular Silver - UK</v>
      </c>
      <c r="K69" s="28" t="n">
        <f aca="false">IF(ISBLANK(Values!E68),"",IF(Values!J68, Values!$B$4, Values!$B$5))</f>
        <v>44.99</v>
      </c>
      <c r="L69" s="40" t="n">
        <f aca="false">IF(ISBLANK(Values!E68),"",Values!$B$18)</f>
        <v>0</v>
      </c>
      <c r="M69" s="28" t="str">
        <f aca="false">IF(ISBLANK(Values!E68),"",Values!$M68)</f>
        <v>https://download.lenovo.com/Images/Parts/01YP508/01YP508_A.jpg</v>
      </c>
      <c r="N69" s="41" t="str">
        <f aca="false">IF(ISBLANK(Values!$F68),"",Values!N68)</f>
        <v>https://download.lenovo.com/Images/Parts/01YP508/01YP508_B.jpg</v>
      </c>
      <c r="O69" s="41" t="str">
        <f aca="false">IF(ISBLANK(Values!$F68),"",Values!O68)</f>
        <v>https://download.lenovo.com/Images/Parts/01YP508/01YP508_details.jpg</v>
      </c>
      <c r="P69" s="41" t="str">
        <f aca="false">IF(ISBLANK(Values!$F68),"",Values!P68)</f>
        <v/>
      </c>
      <c r="Q69" s="41" t="str">
        <f aca="false">IF(ISBLANK(Values!$F68),"",Values!Q68)</f>
        <v/>
      </c>
      <c r="R69" s="41" t="str">
        <f aca="false">IF(ISBLANK(Values!$F68),"",Values!R68)</f>
        <v/>
      </c>
      <c r="S69" s="41" t="str">
        <f aca="false">IF(ISBLANK(Values!$F68),"",Values!S68)</f>
        <v/>
      </c>
      <c r="T69" s="41" t="str">
        <f aca="false">IF(ISBLANK(Values!$F68),"",Values!T68)</f>
        <v/>
      </c>
      <c r="U69" s="41" t="str">
        <f aca="false">IF(ISBLANK(Values!$F68),"",Values!U68)</f>
        <v/>
      </c>
      <c r="W69" s="32" t="str">
        <f aca="false">IF(ISBLANK(Values!E68),"","Child")</f>
        <v>Child</v>
      </c>
      <c r="X69" s="32" t="str">
        <f aca="false">IF(ISBLANK(Values!E68),"",Values!$B$13)</f>
        <v>Lenovo T490 Parent</v>
      </c>
      <c r="Y69" s="39" t="str">
        <f aca="false">IF(ISBLANK(Values!E68),"","Size-Color")</f>
        <v>Size-Color</v>
      </c>
      <c r="Z69" s="32" t="str">
        <f aca="false">IF(ISBLANK(Values!E68),"","variation")</f>
        <v>variation</v>
      </c>
      <c r="AA69" s="36" t="str">
        <f aca="false">IF(ISBLANK(Values!E68),"",Values!$B$20)</f>
        <v>Update</v>
      </c>
      <c r="AB69" s="36" t="str">
        <f aca="false">IF(ISBLANK(Values!E68),"",Values!$B$29)</f>
        <v>Clavier distribué par Tellus Remarketing, leader européen des claviers portables. Le clavier a été nettoyé, emballé et testé dans notre ligne de production au Danemark. Pour toute question de compatibilité, contactez-nous via le site Web d'Amazon.</v>
      </c>
      <c r="AI69" s="42" t="str">
        <f aca="false">IF(ISBLANK(Values!E68),"",IF(Values!I68,Values!$B$23,Values!$B$33))</f>
        <v>👉DES CLIENTS SATISFAITS DANS LE MONDE: Plus de 10.000 clients satisfaits dans le monde.Clavier restauré en Europe</v>
      </c>
      <c r="AJ69" s="43" t="str">
        <f aca="false">IF(ISBLANK(Values!E68),"","👉 "&amp;Values!H68&amp; " "&amp;Values!$B$24 &amp;" "&amp;Values!$B$3)</f>
        <v>👉 UK Compatible avec Lenovo T480s, T490, E490, L480, L490, L380, L390, L380 Yoga, L390 Yoga, E490, E480</v>
      </c>
      <c r="AK69" s="1" t="str">
        <f aca="false">IF(ISBLANK(Values!E68),"",Values!$B$25)</f>
        <v>COMMUNICATION ET SUPPORT TECHNIQUE: rapide et fluide 24h</v>
      </c>
      <c r="AL69" s="1" t="str">
        <f aca="false">IF(ISBLANK(Values!E68),"",Values!$B$26)</f>
        <v>GARANTIE DE 6 MOIS INCLUS: détendez-vous, est couvert</v>
      </c>
      <c r="AM69" s="1" t="str">
        <f aca="false">IF(ISBLANK(Values!E68),"",Values!$B$27)</f>
        <v>♻️ Be green! ♻️ Avec ce clavier, économisez jusqu'à 80% de CO2!</v>
      </c>
      <c r="AT69" s="1" t="str">
        <f aca="false">IF(ISBLANK(Values!E68),"",IF(Values!J68,"Backlit", "Non-Backlit")) &amp; " Silver Frame"</f>
        <v>Non-Backlit Silver Frame</v>
      </c>
      <c r="AV69" s="28" t="str">
        <f aca="false">IF(ISBLANK(Values!E68),"",Values!H68)</f>
        <v>UK</v>
      </c>
      <c r="BE69" s="27" t="str">
        <f aca="false">IF(ISBLANK(Values!E68),"","Professional Audience")</f>
        <v>Professional Audience</v>
      </c>
      <c r="BF69" s="27" t="str">
        <f aca="false">IF(ISBLANK(Values!E68),"","Consumer Audience")</f>
        <v>Consumer Audience</v>
      </c>
      <c r="BG69" s="27" t="str">
        <f aca="false">IF(ISBLANK(Values!E68),"","Adults")</f>
        <v>Adults</v>
      </c>
      <c r="BH69" s="27" t="str">
        <f aca="false">IF(ISBLANK(Values!E68),"","People")</f>
        <v>People</v>
      </c>
      <c r="CG69" s="1" t="n">
        <f aca="false">IF(ISBLANK(Values!E68),"",Values!$B$11)</f>
        <v>200</v>
      </c>
      <c r="CH69" s="1" t="str">
        <f aca="false">IF(ISBLANK(Values!E68),"","GR")</f>
        <v>GR</v>
      </c>
      <c r="CI69" s="1" t="str">
        <f aca="false">IF(ISBLANK(Values!E68),"",Values!$B$7)</f>
        <v>30</v>
      </c>
      <c r="CJ69" s="1" t="str">
        <f aca="false">IF(ISBLANK(Values!E68),"",Values!$B$8)</f>
        <v>22</v>
      </c>
      <c r="CK69" s="1" t="str">
        <f aca="false">IF(ISBLANK(Values!E68),"",Values!$B$9)</f>
        <v>5</v>
      </c>
      <c r="CL69" s="1" t="str">
        <f aca="false">IF(ISBLANK(Values!E68),"","CM")</f>
        <v>CM</v>
      </c>
      <c r="CP69" s="36" t="str">
        <f aca="false">IF(ISBLANK(Values!E68),"",Values!$B$7)</f>
        <v>30</v>
      </c>
      <c r="CQ69" s="36" t="str">
        <f aca="false">IF(ISBLANK(Values!E68),"",Values!$B$8)</f>
        <v>22</v>
      </c>
      <c r="CR69" s="36" t="str">
        <f aca="false">IF(ISBLANK(Values!E68),"",Values!$B$9)</f>
        <v>5</v>
      </c>
      <c r="CS69" s="1" t="n">
        <f aca="false">IF(ISBLANK(Values!E68),"",Values!$B$11)</f>
        <v>200</v>
      </c>
      <c r="CT69" s="1" t="str">
        <f aca="false">IF(ISBLANK(Values!E68),"","GR")</f>
        <v>GR</v>
      </c>
      <c r="CU69" s="1" t="str">
        <f aca="false">IF(ISBLANK(Values!E68),"","CM")</f>
        <v>CM</v>
      </c>
      <c r="CV69" s="1" t="str">
        <f aca="false">IF(ISBLANK(Values!E68),"",IF(Values!$B$36=options!$F$1,"Denmark", IF(Values!$B$36=options!$F$2, "Danemark",IF(Values!$B$36=options!$F$3, "Dänemark",IF(Values!$B$36=options!$F$4, "Danimarca",IF(Values!$B$36=options!$F$5, "Dinamarca",IF(Values!$B$36=options!$F$6, "Denemarken","" ) ) ) ) )))</f>
        <v>Danemark</v>
      </c>
      <c r="CZ69" s="1" t="str">
        <f aca="false">IF(ISBLANK(Values!E68),"","No")</f>
        <v>No</v>
      </c>
      <c r="DA69" s="1" t="str">
        <f aca="false">IF(ISBLANK(Values!E68),"","No")</f>
        <v>No</v>
      </c>
      <c r="DO69" s="27" t="str">
        <f aca="false">IF(ISBLANK(Values!E68),"","Parts")</f>
        <v>Parts</v>
      </c>
      <c r="DP69" s="27" t="str">
        <f aca="false">IF(ISBLANK(Values!E68),"",Values!$B$31)</f>
        <v>Garantie de 6 mois après la date de livraison. En cas de dysfonctionnement du clavier, une nouvelle unité ou une pièce de rechange pour le clavier du produit sera envoyée. En cas de tri des stocks, un remboursement complet est effectué.</v>
      </c>
      <c r="DS69" s="31"/>
      <c r="DY69" s="31"/>
      <c r="DZ69" s="31"/>
      <c r="EA69" s="31"/>
      <c r="EB69" s="31"/>
      <c r="EC69" s="31"/>
      <c r="EI69" s="1" t="str">
        <f aca="false">IF(ISBLANK(Values!E68),"",Values!$B$31)</f>
        <v>Garantie de 6 mois après la date de livraison. En cas de dysfonctionnement du clavier, une nouvelle unité ou une pièce de rechange pour le clavier du produit sera envoyée. En cas de tri des stocks, un remboursement complet est effectué.</v>
      </c>
      <c r="ES69" s="1" t="str">
        <f aca="false">IF(ISBLANK(Values!E68),"","Amazon Tellus UPS")</f>
        <v>Amazon Tellus UPS</v>
      </c>
      <c r="EV69" s="1" t="str">
        <f aca="false">IF(ISBLANK(Values!E68),"","New")</f>
        <v>New</v>
      </c>
      <c r="FE69" s="1" t="str">
        <f aca="false">IF(ISBLANK(Values!E68),"","3")</f>
        <v>3</v>
      </c>
      <c r="FH69" s="1" t="str">
        <f aca="false">IF(ISBLANK(Values!E68),"","FALSE")</f>
        <v>FALSE</v>
      </c>
      <c r="FI69" s="36" t="str">
        <f aca="false">IF(ISBLANK(Values!E68),"","FALSE")</f>
        <v>FALSE</v>
      </c>
      <c r="FJ69" s="36" t="str">
        <f aca="false">IF(ISBLANK(Values!E68),"","FALSE")</f>
        <v>FALSE</v>
      </c>
      <c r="FM69" s="1" t="str">
        <f aca="false">IF(ISBLANK(Values!E68),"","1")</f>
        <v>1</v>
      </c>
      <c r="FO69" s="28" t="n">
        <f aca="false">IF(ISBLANK(Values!E68),"",IF(Values!J68, Values!$B$4, Values!$B$5))</f>
        <v>44.99</v>
      </c>
      <c r="FP69" s="1" t="str">
        <f aca="false">IF(ISBLANK(Values!E68),"","Percent")</f>
        <v>Percent</v>
      </c>
      <c r="FQ69" s="1" t="str">
        <f aca="false">IF(ISBLANK(Values!E68),"","2")</f>
        <v>2</v>
      </c>
      <c r="FR69" s="1" t="str">
        <f aca="false">IF(ISBLANK(Values!E68),"","3")</f>
        <v>3</v>
      </c>
      <c r="FS69" s="1" t="str">
        <f aca="false">IF(ISBLANK(Values!E68),"","5")</f>
        <v>5</v>
      </c>
      <c r="FT69" s="1" t="str">
        <f aca="false">IF(ISBLANK(Values!E68),"","6")</f>
        <v>6</v>
      </c>
      <c r="FU69" s="1" t="str">
        <f aca="false">IF(ISBLANK(Values!E68),"","10")</f>
        <v>10</v>
      </c>
      <c r="FV69" s="1" t="str">
        <f aca="false">IF(ISBLANK(Values!E68),"","10")</f>
        <v>10</v>
      </c>
    </row>
    <row r="70" customFormat="false" ht="28.35" hidden="false" customHeight="false" outlineLevel="0" collapsed="false">
      <c r="A70" s="27" t="str">
        <f aca="false">IF(ISBLANK(Values!E69),"",IF(Values!$B$37="EU","computercomponent","computer"))</f>
        <v>computercomponent</v>
      </c>
      <c r="B70" s="37" t="str">
        <f aca="false">IF(ISBLANK(Values!E69),"",Values!F69)</f>
        <v>Lenovo T480s Regular Silver - NOR</v>
      </c>
      <c r="C70" s="32" t="str">
        <f aca="false">IF(ISBLANK(Values!E69),"","TellusRem")</f>
        <v>TellusRem</v>
      </c>
      <c r="D70" s="38" t="n">
        <f aca="false">IF(ISBLANK(Values!E69),"",Values!E69)</f>
        <v>5714401483069</v>
      </c>
      <c r="E70" s="31" t="str">
        <f aca="false">IF(ISBLANK(Values!E69),"","EAN")</f>
        <v>EAN</v>
      </c>
      <c r="F70" s="28" t="str">
        <f aca="false">IF(ISBLANK(Values!E69),"",IF(Values!J69,Values!H69 &amp;" "&amp;  Values!$B$1 &amp; " " &amp;Values!$B$3,Values!G69 &amp;" "&amp;  Values!$B$2 &amp; " " &amp;Values!$B$3))</f>
        <v>Scandinavian – Nordic Clavier non rétroéclairé d'origine compatible Lenovo ThinkPad T480s, T490, E490, L480, L490, L380, L390, L380 Yoga, L390 Yoga, E490, E480</v>
      </c>
      <c r="G70" s="32" t="str">
        <f aca="false">IF(ISBLANK(Values!E69),"","TellusRem")</f>
        <v>TellusRem</v>
      </c>
      <c r="H70" s="27" t="str">
        <f aca="false">IF(ISBLANK(Values!E69),"",Values!$B$16)</f>
        <v>laptop-computer-replacement-parts</v>
      </c>
      <c r="I70" s="27" t="str">
        <f aca="false">IF(ISBLANK(Values!E69),"","4730574031")</f>
        <v>4730574031</v>
      </c>
      <c r="J70" s="39" t="str">
        <f aca="false">IF(ISBLANK(Values!E69),"",Values!F69 )</f>
        <v>Lenovo T480s Regular Silver - NOR</v>
      </c>
      <c r="K70" s="28" t="n">
        <f aca="false">IF(ISBLANK(Values!E69),"",IF(Values!J69, Values!$B$4, Values!$B$5))</f>
        <v>44.99</v>
      </c>
      <c r="L70" s="40" t="n">
        <f aca="false">IF(ISBLANK(Values!E69),"",Values!$B$18)</f>
        <v>0</v>
      </c>
      <c r="M70" s="28" t="str">
        <f aca="false">IF(ISBLANK(Values!E69),"",Values!$M69)</f>
        <v>https://download.lenovo.com/Images/Parts/01YN419/01YN419_A.jpg</v>
      </c>
      <c r="N70" s="41" t="str">
        <f aca="false">IF(ISBLANK(Values!$F69),"",Values!N69)</f>
        <v>https://download.lenovo.com/Images/Parts/01YN419/01YN419_B.jpg</v>
      </c>
      <c r="O70" s="41" t="str">
        <f aca="false">IF(ISBLANK(Values!$F69),"",Values!O69)</f>
        <v>https://download.lenovo.com/Images/Parts/01YN419/01YN419_details.jpg</v>
      </c>
      <c r="P70" s="41" t="str">
        <f aca="false">IF(ISBLANK(Values!$F69),"",Values!P69)</f>
        <v/>
      </c>
      <c r="Q70" s="41" t="str">
        <f aca="false">IF(ISBLANK(Values!$F69),"",Values!Q69)</f>
        <v/>
      </c>
      <c r="R70" s="41" t="str">
        <f aca="false">IF(ISBLANK(Values!$F69),"",Values!R69)</f>
        <v/>
      </c>
      <c r="S70" s="41" t="str">
        <f aca="false">IF(ISBLANK(Values!$F69),"",Values!S69)</f>
        <v/>
      </c>
      <c r="T70" s="41" t="str">
        <f aca="false">IF(ISBLANK(Values!$F69),"",Values!T69)</f>
        <v/>
      </c>
      <c r="U70" s="41" t="str">
        <f aca="false">IF(ISBLANK(Values!$F69),"",Values!U69)</f>
        <v/>
      </c>
      <c r="W70" s="32" t="str">
        <f aca="false">IF(ISBLANK(Values!E69),"","Child")</f>
        <v>Child</v>
      </c>
      <c r="X70" s="32" t="str">
        <f aca="false">IF(ISBLANK(Values!E69),"",Values!$B$13)</f>
        <v>Lenovo T490 Parent</v>
      </c>
      <c r="Y70" s="39" t="str">
        <f aca="false">IF(ISBLANK(Values!E69),"","Size-Color")</f>
        <v>Size-Color</v>
      </c>
      <c r="Z70" s="32" t="str">
        <f aca="false">IF(ISBLANK(Values!E69),"","variation")</f>
        <v>variation</v>
      </c>
      <c r="AA70" s="36" t="str">
        <f aca="false">IF(ISBLANK(Values!E69),"",Values!$B$20)</f>
        <v>Update</v>
      </c>
      <c r="AB70" s="36" t="str">
        <f aca="false">IF(ISBLANK(Values!E69),"",Values!$B$29)</f>
        <v>Clavier distribué par Tellus Remarketing, leader européen des claviers portables. Le clavier a été nettoyé, emballé et testé dans notre ligne de production au Danemark. Pour toute question de compatibilité, contactez-nous via le site Web d'Amazon.</v>
      </c>
      <c r="AI70" s="42" t="str">
        <f aca="false">IF(ISBLANK(Values!E69),"",IF(Values!I69,Values!$B$23,Values!$B$33))</f>
        <v>👉DES CLIENTS SATISFAITS DANS LE MONDE: Plus de 10.000 clients satisfaits dans le monde.Clavier restauré en Europe</v>
      </c>
      <c r="AJ70" s="43" t="str">
        <f aca="false">IF(ISBLANK(Values!E69),"","👉 "&amp;Values!H69&amp; " "&amp;Values!$B$24 &amp;" "&amp;Values!$B$3)</f>
        <v>👉 Scandinave - nordique Compatible avec Lenovo T480s, T490, E490, L480, L490, L380, L390, L380 Yoga, L390 Yoga, E490, E480</v>
      </c>
      <c r="AK70" s="1" t="str">
        <f aca="false">IF(ISBLANK(Values!E69),"",Values!$B$25)</f>
        <v>COMMUNICATION ET SUPPORT TECHNIQUE: rapide et fluide 24h</v>
      </c>
      <c r="AL70" s="1" t="str">
        <f aca="false">IF(ISBLANK(Values!E69),"",Values!$B$26)</f>
        <v>GARANTIE DE 6 MOIS INCLUS: détendez-vous, est couvert</v>
      </c>
      <c r="AM70" s="1" t="str">
        <f aca="false">IF(ISBLANK(Values!E69),"",Values!$B$27)</f>
        <v>♻️ Be green! ♻️ Avec ce clavier, économisez jusqu'à 80% de CO2!</v>
      </c>
      <c r="AT70" s="1" t="str">
        <f aca="false">IF(ISBLANK(Values!E69),"",IF(Values!J69,"Backlit", "Non-Backlit")) &amp; " Silver Frame"</f>
        <v>Non-Backlit Silver Frame</v>
      </c>
      <c r="AV70" s="28" t="str">
        <f aca="false">IF(ISBLANK(Values!E69),"",Values!H69)</f>
        <v>Scandinave - nordique</v>
      </c>
      <c r="BE70" s="27" t="str">
        <f aca="false">IF(ISBLANK(Values!E69),"","Professional Audience")</f>
        <v>Professional Audience</v>
      </c>
      <c r="BF70" s="27" t="str">
        <f aca="false">IF(ISBLANK(Values!E69),"","Consumer Audience")</f>
        <v>Consumer Audience</v>
      </c>
      <c r="BG70" s="27" t="str">
        <f aca="false">IF(ISBLANK(Values!E69),"","Adults")</f>
        <v>Adults</v>
      </c>
      <c r="BH70" s="27" t="str">
        <f aca="false">IF(ISBLANK(Values!E69),"","People")</f>
        <v>People</v>
      </c>
      <c r="CG70" s="1" t="n">
        <f aca="false">IF(ISBLANK(Values!E69),"",Values!$B$11)</f>
        <v>200</v>
      </c>
      <c r="CH70" s="1" t="str">
        <f aca="false">IF(ISBLANK(Values!E69),"","GR")</f>
        <v>GR</v>
      </c>
      <c r="CI70" s="1" t="str">
        <f aca="false">IF(ISBLANK(Values!E69),"",Values!$B$7)</f>
        <v>30</v>
      </c>
      <c r="CJ70" s="1" t="str">
        <f aca="false">IF(ISBLANK(Values!E69),"",Values!$B$8)</f>
        <v>22</v>
      </c>
      <c r="CK70" s="1" t="str">
        <f aca="false">IF(ISBLANK(Values!E69),"",Values!$B$9)</f>
        <v>5</v>
      </c>
      <c r="CL70" s="1" t="str">
        <f aca="false">IF(ISBLANK(Values!E69),"","CM")</f>
        <v>CM</v>
      </c>
      <c r="CP70" s="36" t="str">
        <f aca="false">IF(ISBLANK(Values!E69),"",Values!$B$7)</f>
        <v>30</v>
      </c>
      <c r="CQ70" s="36" t="str">
        <f aca="false">IF(ISBLANK(Values!E69),"",Values!$B$8)</f>
        <v>22</v>
      </c>
      <c r="CR70" s="36" t="str">
        <f aca="false">IF(ISBLANK(Values!E69),"",Values!$B$9)</f>
        <v>5</v>
      </c>
      <c r="CS70" s="1" t="n">
        <f aca="false">IF(ISBLANK(Values!E69),"",Values!$B$11)</f>
        <v>200</v>
      </c>
      <c r="CT70" s="1" t="str">
        <f aca="false">IF(ISBLANK(Values!E69),"","GR")</f>
        <v>GR</v>
      </c>
      <c r="CU70" s="1" t="str">
        <f aca="false">IF(ISBLANK(Values!E69),"","CM")</f>
        <v>CM</v>
      </c>
      <c r="CV70" s="1" t="str">
        <f aca="false">IF(ISBLANK(Values!E69),"",IF(Values!$B$36=options!$F$1,"Denmark", IF(Values!$B$36=options!$F$2, "Danemark",IF(Values!$B$36=options!$F$3, "Dänemark",IF(Values!$B$36=options!$F$4, "Danimarca",IF(Values!$B$36=options!$F$5, "Dinamarca",IF(Values!$B$36=options!$F$6, "Denemarken","" ) ) ) ) )))</f>
        <v>Danemark</v>
      </c>
      <c r="CZ70" s="1" t="str">
        <f aca="false">IF(ISBLANK(Values!E69),"","No")</f>
        <v>No</v>
      </c>
      <c r="DA70" s="1" t="str">
        <f aca="false">IF(ISBLANK(Values!E69),"","No")</f>
        <v>No</v>
      </c>
      <c r="DO70" s="27" t="str">
        <f aca="false">IF(ISBLANK(Values!E69),"","Parts")</f>
        <v>Parts</v>
      </c>
      <c r="DP70" s="27" t="str">
        <f aca="false">IF(ISBLANK(Values!E69),"",Values!$B$31)</f>
        <v>Garantie de 6 mois après la date de livraison. En cas de dysfonctionnement du clavier, une nouvelle unité ou une pièce de rechange pour le clavier du produit sera envoyée. En cas de tri des stocks, un remboursement complet est effectué.</v>
      </c>
      <c r="DS70" s="31"/>
      <c r="DY70" s="31"/>
      <c r="DZ70" s="31"/>
      <c r="EA70" s="31"/>
      <c r="EB70" s="31"/>
      <c r="EC70" s="31"/>
      <c r="EI70" s="1" t="str">
        <f aca="false">IF(ISBLANK(Values!E69),"",Values!$B$31)</f>
        <v>Garantie de 6 mois après la date de livraison. En cas de dysfonctionnement du clavier, une nouvelle unité ou une pièce de rechange pour le clavier du produit sera envoyée. En cas de tri des stocks, un remboursement complet est effectué.</v>
      </c>
      <c r="ES70" s="1" t="str">
        <f aca="false">IF(ISBLANK(Values!E69),"","Amazon Tellus UPS")</f>
        <v>Amazon Tellus UPS</v>
      </c>
      <c r="EV70" s="1" t="str">
        <f aca="false">IF(ISBLANK(Values!E69),"","New")</f>
        <v>New</v>
      </c>
      <c r="FE70" s="1" t="str">
        <f aca="false">IF(ISBLANK(Values!E69),"","3")</f>
        <v>3</v>
      </c>
      <c r="FH70" s="1" t="str">
        <f aca="false">IF(ISBLANK(Values!E69),"","FALSE")</f>
        <v>FALSE</v>
      </c>
      <c r="FI70" s="36" t="str">
        <f aca="false">IF(ISBLANK(Values!E69),"","FALSE")</f>
        <v>FALSE</v>
      </c>
      <c r="FJ70" s="36" t="str">
        <f aca="false">IF(ISBLANK(Values!E69),"","FALSE")</f>
        <v>FALSE</v>
      </c>
      <c r="FM70" s="1" t="str">
        <f aca="false">IF(ISBLANK(Values!E69),"","1")</f>
        <v>1</v>
      </c>
      <c r="FO70" s="28" t="n">
        <f aca="false">IF(ISBLANK(Values!E69),"",IF(Values!J69, Values!$B$4, Values!$B$5))</f>
        <v>44.99</v>
      </c>
      <c r="FP70" s="1" t="str">
        <f aca="false">IF(ISBLANK(Values!E69),"","Percent")</f>
        <v>Percent</v>
      </c>
      <c r="FQ70" s="1" t="str">
        <f aca="false">IF(ISBLANK(Values!E69),"","2")</f>
        <v>2</v>
      </c>
      <c r="FR70" s="1" t="str">
        <f aca="false">IF(ISBLANK(Values!E69),"","3")</f>
        <v>3</v>
      </c>
      <c r="FS70" s="1" t="str">
        <f aca="false">IF(ISBLANK(Values!E69),"","5")</f>
        <v>5</v>
      </c>
      <c r="FT70" s="1" t="str">
        <f aca="false">IF(ISBLANK(Values!E69),"","6")</f>
        <v>6</v>
      </c>
      <c r="FU70" s="1" t="str">
        <f aca="false">IF(ISBLANK(Values!E69),"","10")</f>
        <v>10</v>
      </c>
      <c r="FV70" s="1" t="str">
        <f aca="false">IF(ISBLANK(Values!E69),"","10")</f>
        <v>10</v>
      </c>
    </row>
    <row r="71" customFormat="false" ht="28.35" hidden="false" customHeight="false" outlineLevel="0" collapsed="false">
      <c r="A71" s="27" t="str">
        <f aca="false">IF(ISBLANK(Values!E70),"",IF(Values!$B$37="EU","computercomponent","computer"))</f>
        <v>computercomponent</v>
      </c>
      <c r="B71" s="37" t="str">
        <f aca="false">IF(ISBLANK(Values!E70),"",Values!F70)</f>
        <v>Lenovo T480s Regular Silver - BE</v>
      </c>
      <c r="C71" s="32" t="str">
        <f aca="false">IF(ISBLANK(Values!E70),"","TellusRem")</f>
        <v>TellusRem</v>
      </c>
      <c r="D71" s="38" t="n">
        <f aca="false">IF(ISBLANK(Values!E70),"",Values!E70)</f>
        <v>5714401483076</v>
      </c>
      <c r="E71" s="31" t="str">
        <f aca="false">IF(ISBLANK(Values!E70),"","EAN")</f>
        <v>EAN</v>
      </c>
      <c r="F71" s="28" t="str">
        <f aca="false">IF(ISBLANK(Values!E70),"",IF(Values!J70,Values!H70 &amp;" "&amp;  Values!$B$1 &amp; " " &amp;Values!$B$3,Values!G70 &amp;" "&amp;  Values!$B$2 &amp; " " &amp;Values!$B$3))</f>
        <v>Belgian Clavier non rétroéclairé d'origine compatible Lenovo ThinkPad T480s, T490, E490, L480, L490, L380, L390, L380 Yoga, L390 Yoga, E490, E480</v>
      </c>
      <c r="G71" s="32" t="str">
        <f aca="false">IF(ISBLANK(Values!E70),"","TellusRem")</f>
        <v>TellusRem</v>
      </c>
      <c r="H71" s="27" t="str">
        <f aca="false">IF(ISBLANK(Values!E70),"",Values!$B$16)</f>
        <v>laptop-computer-replacement-parts</v>
      </c>
      <c r="I71" s="27" t="str">
        <f aca="false">IF(ISBLANK(Values!E70),"","4730574031")</f>
        <v>4730574031</v>
      </c>
      <c r="J71" s="39" t="str">
        <f aca="false">IF(ISBLANK(Values!E70),"",Values!F70 )</f>
        <v>Lenovo T480s Regular Silver - BE</v>
      </c>
      <c r="K71" s="28" t="n">
        <f aca="false">IF(ISBLANK(Values!E70),"",IF(Values!J70, Values!$B$4, Values!$B$5))</f>
        <v>44.99</v>
      </c>
      <c r="L71" s="40" t="n">
        <f aca="false">IF(ISBLANK(Values!E70),"",Values!$B$18)</f>
        <v>0</v>
      </c>
      <c r="M71" s="28" t="str">
        <f aca="false">IF(ISBLANK(Values!E70),"",Values!$M70)</f>
        <v>https://download.lenovo.com/Images/Parts/01YN386/01YN386_A.jpg</v>
      </c>
      <c r="N71" s="41" t="str">
        <f aca="false">IF(ISBLANK(Values!$F70),"",Values!N70)</f>
        <v>https://download.lenovo.com/Images/Parts/01YN386/01YN386_B.jpg</v>
      </c>
      <c r="O71" s="41" t="str">
        <f aca="false">IF(ISBLANK(Values!$F70),"",Values!O70)</f>
        <v>https://download.lenovo.com/Images/Parts/01YN386/01YN386_details.jpg</v>
      </c>
      <c r="P71" s="41" t="str">
        <f aca="false">IF(ISBLANK(Values!$F70),"",Values!P70)</f>
        <v/>
      </c>
      <c r="Q71" s="41" t="str">
        <f aca="false">IF(ISBLANK(Values!$F70),"",Values!Q70)</f>
        <v/>
      </c>
      <c r="R71" s="41" t="str">
        <f aca="false">IF(ISBLANK(Values!$F70),"",Values!R70)</f>
        <v/>
      </c>
      <c r="S71" s="41" t="str">
        <f aca="false">IF(ISBLANK(Values!$F70),"",Values!S70)</f>
        <v/>
      </c>
      <c r="T71" s="41" t="str">
        <f aca="false">IF(ISBLANK(Values!$F70),"",Values!T70)</f>
        <v/>
      </c>
      <c r="U71" s="41" t="str">
        <f aca="false">IF(ISBLANK(Values!$F70),"",Values!U70)</f>
        <v/>
      </c>
      <c r="W71" s="32" t="str">
        <f aca="false">IF(ISBLANK(Values!E70),"","Child")</f>
        <v>Child</v>
      </c>
      <c r="X71" s="32" t="str">
        <f aca="false">IF(ISBLANK(Values!E70),"",Values!$B$13)</f>
        <v>Lenovo T490 Parent</v>
      </c>
      <c r="Y71" s="39" t="str">
        <f aca="false">IF(ISBLANK(Values!E70),"","Size-Color")</f>
        <v>Size-Color</v>
      </c>
      <c r="Z71" s="32" t="str">
        <f aca="false">IF(ISBLANK(Values!E70),"","variation")</f>
        <v>variation</v>
      </c>
      <c r="AA71" s="36" t="str">
        <f aca="false">IF(ISBLANK(Values!E70),"",Values!$B$20)</f>
        <v>Update</v>
      </c>
      <c r="AB71" s="36" t="str">
        <f aca="false">IF(ISBLANK(Values!E70),"",Values!$B$29)</f>
        <v>Clavier distribué par Tellus Remarketing, leader européen des claviers portables. Le clavier a été nettoyé, emballé et testé dans notre ligne de production au Danemark. Pour toute question de compatibilité, contactez-nous via le site Web d'Amazon.</v>
      </c>
      <c r="AI71" s="42" t="str">
        <f aca="false">IF(ISBLANK(Values!E70),"",IF(Values!I70,Values!$B$23,Values!$B$33))</f>
        <v>👉DES CLIENTS SATISFAITS DANS LE MONDE: Plus de 10.000 clients satisfaits dans le monde.Clavier restauré en Europe</v>
      </c>
      <c r="AJ71" s="43" t="str">
        <f aca="false">IF(ISBLANK(Values!E70),"","👉 "&amp;Values!H70&amp; " "&amp;Values!$B$24 &amp;" "&amp;Values!$B$3)</f>
        <v>👉 Belge Compatible avec Lenovo T480s, T490, E490, L480, L490, L380, L390, L380 Yoga, L390 Yoga, E490, E480</v>
      </c>
      <c r="AK71" s="1" t="str">
        <f aca="false">IF(ISBLANK(Values!E70),"",Values!$B$25)</f>
        <v>COMMUNICATION ET SUPPORT TECHNIQUE: rapide et fluide 24h</v>
      </c>
      <c r="AL71" s="1" t="str">
        <f aca="false">IF(ISBLANK(Values!E70),"",Values!$B$26)</f>
        <v>GARANTIE DE 6 MOIS INCLUS: détendez-vous, est couvert</v>
      </c>
      <c r="AM71" s="1" t="str">
        <f aca="false">IF(ISBLANK(Values!E70),"",Values!$B$27)</f>
        <v>♻️ Be green! ♻️ Avec ce clavier, économisez jusqu'à 80% de CO2!</v>
      </c>
      <c r="AT71" s="1" t="str">
        <f aca="false">IF(ISBLANK(Values!E70),"",IF(Values!J70,"Backlit", "Non-Backlit")) &amp; " Silver Frame"</f>
        <v>Non-Backlit Silver Frame</v>
      </c>
      <c r="AV71" s="28" t="str">
        <f aca="false">IF(ISBLANK(Values!E70),"",Values!H70)</f>
        <v>Belge</v>
      </c>
      <c r="BE71" s="27" t="str">
        <f aca="false">IF(ISBLANK(Values!E70),"","Professional Audience")</f>
        <v>Professional Audience</v>
      </c>
      <c r="BF71" s="27" t="str">
        <f aca="false">IF(ISBLANK(Values!E70),"","Consumer Audience")</f>
        <v>Consumer Audience</v>
      </c>
      <c r="BG71" s="27" t="str">
        <f aca="false">IF(ISBLANK(Values!E70),"","Adults")</f>
        <v>Adults</v>
      </c>
      <c r="BH71" s="27" t="str">
        <f aca="false">IF(ISBLANK(Values!E70),"","People")</f>
        <v>People</v>
      </c>
      <c r="CG71" s="1" t="n">
        <f aca="false">IF(ISBLANK(Values!E70),"",Values!$B$11)</f>
        <v>200</v>
      </c>
      <c r="CH71" s="1" t="str">
        <f aca="false">IF(ISBLANK(Values!E70),"","GR")</f>
        <v>GR</v>
      </c>
      <c r="CI71" s="1" t="str">
        <f aca="false">IF(ISBLANK(Values!E70),"",Values!$B$7)</f>
        <v>30</v>
      </c>
      <c r="CJ71" s="1" t="str">
        <f aca="false">IF(ISBLANK(Values!E70),"",Values!$B$8)</f>
        <v>22</v>
      </c>
      <c r="CK71" s="1" t="str">
        <f aca="false">IF(ISBLANK(Values!E70),"",Values!$B$9)</f>
        <v>5</v>
      </c>
      <c r="CL71" s="1" t="str">
        <f aca="false">IF(ISBLANK(Values!E70),"","CM")</f>
        <v>CM</v>
      </c>
      <c r="CP71" s="36" t="str">
        <f aca="false">IF(ISBLANK(Values!E70),"",Values!$B$7)</f>
        <v>30</v>
      </c>
      <c r="CQ71" s="36" t="str">
        <f aca="false">IF(ISBLANK(Values!E70),"",Values!$B$8)</f>
        <v>22</v>
      </c>
      <c r="CR71" s="36" t="str">
        <f aca="false">IF(ISBLANK(Values!E70),"",Values!$B$9)</f>
        <v>5</v>
      </c>
      <c r="CS71" s="1" t="n">
        <f aca="false">IF(ISBLANK(Values!E70),"",Values!$B$11)</f>
        <v>200</v>
      </c>
      <c r="CT71" s="1" t="str">
        <f aca="false">IF(ISBLANK(Values!E70),"","GR")</f>
        <v>GR</v>
      </c>
      <c r="CU71" s="1" t="str">
        <f aca="false">IF(ISBLANK(Values!E70),"","CM")</f>
        <v>CM</v>
      </c>
      <c r="CV71" s="1" t="str">
        <f aca="false">IF(ISBLANK(Values!E70),"",IF(Values!$B$36=options!$F$1,"Denmark", IF(Values!$B$36=options!$F$2, "Danemark",IF(Values!$B$36=options!$F$3, "Dänemark",IF(Values!$B$36=options!$F$4, "Danimarca",IF(Values!$B$36=options!$F$5, "Dinamarca",IF(Values!$B$36=options!$F$6, "Denemarken","" ) ) ) ) )))</f>
        <v>Danemark</v>
      </c>
      <c r="CZ71" s="1" t="str">
        <f aca="false">IF(ISBLANK(Values!E70),"","No")</f>
        <v>No</v>
      </c>
      <c r="DA71" s="1" t="str">
        <f aca="false">IF(ISBLANK(Values!E70),"","No")</f>
        <v>No</v>
      </c>
      <c r="DO71" s="27" t="str">
        <f aca="false">IF(ISBLANK(Values!E70),"","Parts")</f>
        <v>Parts</v>
      </c>
      <c r="DP71" s="27" t="str">
        <f aca="false">IF(ISBLANK(Values!E70),"",Values!$B$31)</f>
        <v>Garantie de 6 mois après la date de livraison. En cas de dysfonctionnement du clavier, une nouvelle unité ou une pièce de rechange pour le clavier du produit sera envoyée. En cas de tri des stocks, un remboursement complet est effectué.</v>
      </c>
      <c r="DS71" s="31"/>
      <c r="DY71" s="31"/>
      <c r="DZ71" s="31"/>
      <c r="EA71" s="31"/>
      <c r="EB71" s="31"/>
      <c r="EC71" s="31"/>
      <c r="EI71" s="1" t="str">
        <f aca="false">IF(ISBLANK(Values!E70),"",Values!$B$31)</f>
        <v>Garantie de 6 mois après la date de livraison. En cas de dysfonctionnement du clavier, une nouvelle unité ou une pièce de rechange pour le clavier du produit sera envoyée. En cas de tri des stocks, un remboursement complet est effectué.</v>
      </c>
      <c r="ES71" s="1" t="str">
        <f aca="false">IF(ISBLANK(Values!E70),"","Amazon Tellus UPS")</f>
        <v>Amazon Tellus UPS</v>
      </c>
      <c r="EV71" s="1" t="str">
        <f aca="false">IF(ISBLANK(Values!E70),"","New")</f>
        <v>New</v>
      </c>
      <c r="FE71" s="1" t="str">
        <f aca="false">IF(ISBLANK(Values!E70),"","3")</f>
        <v>3</v>
      </c>
      <c r="FH71" s="1" t="str">
        <f aca="false">IF(ISBLANK(Values!E70),"","FALSE")</f>
        <v>FALSE</v>
      </c>
      <c r="FI71" s="36" t="str">
        <f aca="false">IF(ISBLANK(Values!E70),"","FALSE")</f>
        <v>FALSE</v>
      </c>
      <c r="FJ71" s="36" t="str">
        <f aca="false">IF(ISBLANK(Values!E70),"","FALSE")</f>
        <v>FALSE</v>
      </c>
      <c r="FM71" s="1" t="str">
        <f aca="false">IF(ISBLANK(Values!E70),"","1")</f>
        <v>1</v>
      </c>
      <c r="FO71" s="28" t="n">
        <f aca="false">IF(ISBLANK(Values!E70),"",IF(Values!J70, Values!$B$4, Values!$B$5))</f>
        <v>44.99</v>
      </c>
      <c r="FP71" s="1" t="str">
        <f aca="false">IF(ISBLANK(Values!E70),"","Percent")</f>
        <v>Percent</v>
      </c>
      <c r="FQ71" s="1" t="str">
        <f aca="false">IF(ISBLANK(Values!E70),"","2")</f>
        <v>2</v>
      </c>
      <c r="FR71" s="1" t="str">
        <f aca="false">IF(ISBLANK(Values!E70),"","3")</f>
        <v>3</v>
      </c>
      <c r="FS71" s="1" t="str">
        <f aca="false">IF(ISBLANK(Values!E70),"","5")</f>
        <v>5</v>
      </c>
      <c r="FT71" s="1" t="str">
        <f aca="false">IF(ISBLANK(Values!E70),"","6")</f>
        <v>6</v>
      </c>
      <c r="FU71" s="1" t="str">
        <f aca="false">IF(ISBLANK(Values!E70),"","10")</f>
        <v>10</v>
      </c>
      <c r="FV71" s="1" t="str">
        <f aca="false">IF(ISBLANK(Values!E70),"","10")</f>
        <v>10</v>
      </c>
    </row>
    <row r="72" customFormat="false" ht="28.35" hidden="false" customHeight="false" outlineLevel="0" collapsed="false">
      <c r="A72" s="27" t="str">
        <f aca="false">IF(ISBLANK(Values!E71),"",IF(Values!$B$37="EU","computercomponent","computer"))</f>
        <v>computercomponent</v>
      </c>
      <c r="B72" s="37" t="str">
        <f aca="false">IF(ISBLANK(Values!E71),"",Values!F71)</f>
        <v>Lenovo T480s Regular Silver - BG</v>
      </c>
      <c r="C72" s="32" t="str">
        <f aca="false">IF(ISBLANK(Values!E71),"","TellusRem")</f>
        <v>TellusRem</v>
      </c>
      <c r="D72" s="38" t="n">
        <f aca="false">IF(ISBLANK(Values!E71),"",Values!E71)</f>
        <v>5714401483083</v>
      </c>
      <c r="E72" s="31" t="str">
        <f aca="false">IF(ISBLANK(Values!E71),"","EAN")</f>
        <v>EAN</v>
      </c>
      <c r="F72" s="28" t="str">
        <f aca="false">IF(ISBLANK(Values!E71),"",IF(Values!J71,Values!H71 &amp;" "&amp;  Values!$B$1 &amp; " " &amp;Values!$B$3,Values!G71 &amp;" "&amp;  Values!$B$2 &amp; " " &amp;Values!$B$3))</f>
        <v>Bulgarian Clavier non rétroéclairé d'origine compatible Lenovo ThinkPad T480s, T490, E490, L480, L490, L380, L390, L380 Yoga, L390 Yoga, E490, E480</v>
      </c>
      <c r="G72" s="32" t="str">
        <f aca="false">IF(ISBLANK(Values!E71),"","TellusRem")</f>
        <v>TellusRem</v>
      </c>
      <c r="H72" s="27" t="str">
        <f aca="false">IF(ISBLANK(Values!E71),"",Values!$B$16)</f>
        <v>laptop-computer-replacement-parts</v>
      </c>
      <c r="I72" s="27" t="str">
        <f aca="false">IF(ISBLANK(Values!E71),"","4730574031")</f>
        <v>4730574031</v>
      </c>
      <c r="J72" s="39" t="str">
        <f aca="false">IF(ISBLANK(Values!E71),"",Values!F71 )</f>
        <v>Lenovo T480s Regular Silver - BG</v>
      </c>
      <c r="K72" s="28" t="n">
        <f aca="false">IF(ISBLANK(Values!E71),"",IF(Values!J71, Values!$B$4, Values!$B$5))</f>
        <v>44.99</v>
      </c>
      <c r="L72" s="40" t="n">
        <f aca="false">IF(ISBLANK(Values!E71),"",Values!$B$18)</f>
        <v>0</v>
      </c>
      <c r="M72" s="28" t="str">
        <f aca="false">IF(ISBLANK(Values!E71),"",Values!$M71)</f>
        <v>https://download.lenovo.com/Images/Parts/01YN427/01YN427_A.jpg</v>
      </c>
      <c r="N72" s="41" t="str">
        <f aca="false">IF(ISBLANK(Values!$F71),"",Values!N71)</f>
        <v>https://download.lenovo.com/Images/Parts/01YN427/01YN427_B.jpg</v>
      </c>
      <c r="O72" s="41" t="str">
        <f aca="false">IF(ISBLANK(Values!$F71),"",Values!O71)</f>
        <v>https://download.lenovo.com/Images/Parts/01YN427/01YN427_details.jpg</v>
      </c>
      <c r="P72" s="41" t="str">
        <f aca="false">IF(ISBLANK(Values!$F71),"",Values!P71)</f>
        <v/>
      </c>
      <c r="Q72" s="41" t="str">
        <f aca="false">IF(ISBLANK(Values!$F71),"",Values!Q71)</f>
        <v/>
      </c>
      <c r="R72" s="41" t="str">
        <f aca="false">IF(ISBLANK(Values!$F71),"",Values!R71)</f>
        <v/>
      </c>
      <c r="S72" s="41" t="str">
        <f aca="false">IF(ISBLANK(Values!$F71),"",Values!S71)</f>
        <v/>
      </c>
      <c r="T72" s="41" t="str">
        <f aca="false">IF(ISBLANK(Values!$F71),"",Values!T71)</f>
        <v/>
      </c>
      <c r="U72" s="41" t="str">
        <f aca="false">IF(ISBLANK(Values!$F71),"",Values!U71)</f>
        <v/>
      </c>
      <c r="W72" s="32" t="str">
        <f aca="false">IF(ISBLANK(Values!E71),"","Child")</f>
        <v>Child</v>
      </c>
      <c r="X72" s="32" t="str">
        <f aca="false">IF(ISBLANK(Values!E71),"",Values!$B$13)</f>
        <v>Lenovo T490 Parent</v>
      </c>
      <c r="Y72" s="39" t="str">
        <f aca="false">IF(ISBLANK(Values!E71),"","Size-Color")</f>
        <v>Size-Color</v>
      </c>
      <c r="Z72" s="32" t="str">
        <f aca="false">IF(ISBLANK(Values!E71),"","variation")</f>
        <v>variation</v>
      </c>
      <c r="AA72" s="36" t="str">
        <f aca="false">IF(ISBLANK(Values!E71),"",Values!$B$20)</f>
        <v>Update</v>
      </c>
      <c r="AB72" s="36" t="str">
        <f aca="false">IF(ISBLANK(Values!E71),"",Values!$B$29)</f>
        <v>Clavier distribué par Tellus Remarketing, leader européen des claviers portables. Le clavier a été nettoyé, emballé et testé dans notre ligne de production au Danemark. Pour toute question de compatibilité, contactez-nous via le site Web d'Amazon.</v>
      </c>
      <c r="AI72" s="42" t="str">
        <f aca="false">IF(ISBLANK(Values!E71),"",IF(Values!I71,Values!$B$23,Values!$B$33))</f>
        <v>👉DES CLIENTS SATISFAITS DANS LE MONDE: Plus de 10.000 clients satisfaits dans le monde.Clavier restauré en Europe</v>
      </c>
      <c r="AJ72" s="43" t="str">
        <f aca="false">IF(ISBLANK(Values!E71),"","👉 "&amp;Values!H71&amp; " "&amp;Values!$B$24 &amp;" "&amp;Values!$B$3)</f>
        <v>👉 bulgare Compatible avec Lenovo T480s, T490, E490, L480, L490, L380, L390, L380 Yoga, L390 Yoga, E490, E480</v>
      </c>
      <c r="AK72" s="1" t="str">
        <f aca="false">IF(ISBLANK(Values!E71),"",Values!$B$25)</f>
        <v>COMMUNICATION ET SUPPORT TECHNIQUE: rapide et fluide 24h</v>
      </c>
      <c r="AL72" s="1" t="str">
        <f aca="false">IF(ISBLANK(Values!E71),"",Values!$B$26)</f>
        <v>GARANTIE DE 6 MOIS INCLUS: détendez-vous, est couvert</v>
      </c>
      <c r="AM72" s="1" t="str">
        <f aca="false">IF(ISBLANK(Values!E71),"",Values!$B$27)</f>
        <v>♻️ Be green! ♻️ Avec ce clavier, économisez jusqu'à 80% de CO2!</v>
      </c>
      <c r="AT72" s="1" t="str">
        <f aca="false">IF(ISBLANK(Values!E71),"",IF(Values!J71,"Backlit", "Non-Backlit")) &amp; " Silver Frame"</f>
        <v>Non-Backlit Silver Frame</v>
      </c>
      <c r="AV72" s="28" t="str">
        <f aca="false">IF(ISBLANK(Values!E71),"",Values!H71)</f>
        <v>bulgare</v>
      </c>
      <c r="BE72" s="27" t="str">
        <f aca="false">IF(ISBLANK(Values!E71),"","Professional Audience")</f>
        <v>Professional Audience</v>
      </c>
      <c r="BF72" s="27" t="str">
        <f aca="false">IF(ISBLANK(Values!E71),"","Consumer Audience")</f>
        <v>Consumer Audience</v>
      </c>
      <c r="BG72" s="27" t="str">
        <f aca="false">IF(ISBLANK(Values!E71),"","Adults")</f>
        <v>Adults</v>
      </c>
      <c r="BH72" s="27" t="str">
        <f aca="false">IF(ISBLANK(Values!E71),"","People")</f>
        <v>People</v>
      </c>
      <c r="CG72" s="1" t="n">
        <f aca="false">IF(ISBLANK(Values!E71),"",Values!$B$11)</f>
        <v>200</v>
      </c>
      <c r="CH72" s="1" t="str">
        <f aca="false">IF(ISBLANK(Values!E71),"","GR")</f>
        <v>GR</v>
      </c>
      <c r="CI72" s="1" t="str">
        <f aca="false">IF(ISBLANK(Values!E71),"",Values!$B$7)</f>
        <v>30</v>
      </c>
      <c r="CJ72" s="1" t="str">
        <f aca="false">IF(ISBLANK(Values!E71),"",Values!$B$8)</f>
        <v>22</v>
      </c>
      <c r="CK72" s="1" t="str">
        <f aca="false">IF(ISBLANK(Values!E71),"",Values!$B$9)</f>
        <v>5</v>
      </c>
      <c r="CL72" s="1" t="str">
        <f aca="false">IF(ISBLANK(Values!E71),"","CM")</f>
        <v>CM</v>
      </c>
      <c r="CP72" s="36" t="str">
        <f aca="false">IF(ISBLANK(Values!E71),"",Values!$B$7)</f>
        <v>30</v>
      </c>
      <c r="CQ72" s="36" t="str">
        <f aca="false">IF(ISBLANK(Values!E71),"",Values!$B$8)</f>
        <v>22</v>
      </c>
      <c r="CR72" s="36" t="str">
        <f aca="false">IF(ISBLANK(Values!E71),"",Values!$B$9)</f>
        <v>5</v>
      </c>
      <c r="CS72" s="1" t="n">
        <f aca="false">IF(ISBLANK(Values!E71),"",Values!$B$11)</f>
        <v>200</v>
      </c>
      <c r="CT72" s="1" t="str">
        <f aca="false">IF(ISBLANK(Values!E71),"","GR")</f>
        <v>GR</v>
      </c>
      <c r="CU72" s="1" t="str">
        <f aca="false">IF(ISBLANK(Values!E71),"","CM")</f>
        <v>CM</v>
      </c>
      <c r="CV72" s="1" t="str">
        <f aca="false">IF(ISBLANK(Values!E71),"",IF(Values!$B$36=options!$F$1,"Denmark", IF(Values!$B$36=options!$F$2, "Danemark",IF(Values!$B$36=options!$F$3, "Dänemark",IF(Values!$B$36=options!$F$4, "Danimarca",IF(Values!$B$36=options!$F$5, "Dinamarca",IF(Values!$B$36=options!$F$6, "Denemarken","" ) ) ) ) )))</f>
        <v>Danemark</v>
      </c>
      <c r="CZ72" s="1" t="str">
        <f aca="false">IF(ISBLANK(Values!E71),"","No")</f>
        <v>No</v>
      </c>
      <c r="DA72" s="1" t="str">
        <f aca="false">IF(ISBLANK(Values!E71),"","No")</f>
        <v>No</v>
      </c>
      <c r="DO72" s="27" t="str">
        <f aca="false">IF(ISBLANK(Values!E71),"","Parts")</f>
        <v>Parts</v>
      </c>
      <c r="DP72" s="27" t="str">
        <f aca="false">IF(ISBLANK(Values!E71),"",Values!$B$31)</f>
        <v>Garantie de 6 mois après la date de livraison. En cas de dysfonctionnement du clavier, une nouvelle unité ou une pièce de rechange pour le clavier du produit sera envoyée. En cas de tri des stocks, un remboursement complet est effectué.</v>
      </c>
      <c r="DS72" s="31"/>
      <c r="DY72" s="31"/>
      <c r="DZ72" s="31"/>
      <c r="EA72" s="31"/>
      <c r="EB72" s="31"/>
      <c r="EC72" s="31"/>
      <c r="EI72" s="1" t="str">
        <f aca="false">IF(ISBLANK(Values!E71),"",Values!$B$31)</f>
        <v>Garantie de 6 mois après la date de livraison. En cas de dysfonctionnement du clavier, une nouvelle unité ou une pièce de rechange pour le clavier du produit sera envoyée. En cas de tri des stocks, un remboursement complet est effectué.</v>
      </c>
      <c r="ES72" s="1" t="str">
        <f aca="false">IF(ISBLANK(Values!E71),"","Amazon Tellus UPS")</f>
        <v>Amazon Tellus UPS</v>
      </c>
      <c r="EV72" s="1" t="str">
        <f aca="false">IF(ISBLANK(Values!E71),"","New")</f>
        <v>New</v>
      </c>
      <c r="FE72" s="1" t="str">
        <f aca="false">IF(ISBLANK(Values!E71),"","3")</f>
        <v>3</v>
      </c>
      <c r="FH72" s="1" t="str">
        <f aca="false">IF(ISBLANK(Values!E71),"","FALSE")</f>
        <v>FALSE</v>
      </c>
      <c r="FI72" s="36" t="str">
        <f aca="false">IF(ISBLANK(Values!E71),"","FALSE")</f>
        <v>FALSE</v>
      </c>
      <c r="FJ72" s="36" t="str">
        <f aca="false">IF(ISBLANK(Values!E71),"","FALSE")</f>
        <v>FALSE</v>
      </c>
      <c r="FM72" s="1" t="str">
        <f aca="false">IF(ISBLANK(Values!E71),"","1")</f>
        <v>1</v>
      </c>
      <c r="FO72" s="28" t="n">
        <f aca="false">IF(ISBLANK(Values!E71),"",IF(Values!J71, Values!$B$4, Values!$B$5))</f>
        <v>44.99</v>
      </c>
      <c r="FP72" s="1" t="str">
        <f aca="false">IF(ISBLANK(Values!E71),"","Percent")</f>
        <v>Percent</v>
      </c>
      <c r="FQ72" s="1" t="str">
        <f aca="false">IF(ISBLANK(Values!E71),"","2")</f>
        <v>2</v>
      </c>
      <c r="FR72" s="1" t="str">
        <f aca="false">IF(ISBLANK(Values!E71),"","3")</f>
        <v>3</v>
      </c>
      <c r="FS72" s="1" t="str">
        <f aca="false">IF(ISBLANK(Values!E71),"","5")</f>
        <v>5</v>
      </c>
      <c r="FT72" s="1" t="str">
        <f aca="false">IF(ISBLANK(Values!E71),"","6")</f>
        <v>6</v>
      </c>
      <c r="FU72" s="1" t="str">
        <f aca="false">IF(ISBLANK(Values!E71),"","10")</f>
        <v>10</v>
      </c>
      <c r="FV72" s="1" t="str">
        <f aca="false">IF(ISBLANK(Values!E71),"","10")</f>
        <v>10</v>
      </c>
    </row>
    <row r="73" customFormat="false" ht="28.35" hidden="false" customHeight="false" outlineLevel="0" collapsed="false">
      <c r="A73" s="27" t="str">
        <f aca="false">IF(ISBLANK(Values!E72),"",IF(Values!$B$37="EU","computercomponent","computer"))</f>
        <v>computercomponent</v>
      </c>
      <c r="B73" s="37" t="str">
        <f aca="false">IF(ISBLANK(Values!E72),"",Values!F72)</f>
        <v>Lenovo T480s Regular Silver - CZ</v>
      </c>
      <c r="C73" s="32" t="str">
        <f aca="false">IF(ISBLANK(Values!E72),"","TellusRem")</f>
        <v>TellusRem</v>
      </c>
      <c r="D73" s="38" t="n">
        <f aca="false">IF(ISBLANK(Values!E72),"",Values!E72)</f>
        <v>5714401483090</v>
      </c>
      <c r="E73" s="31" t="str">
        <f aca="false">IF(ISBLANK(Values!E72),"","EAN")</f>
        <v>EAN</v>
      </c>
      <c r="F73" s="28" t="str">
        <f aca="false">IF(ISBLANK(Values!E72),"",IF(Values!J72,Values!H72 &amp;" "&amp;  Values!$B$1 &amp; " " &amp;Values!$B$3,Values!G72 &amp;" "&amp;  Values!$B$2 &amp; " " &amp;Values!$B$3))</f>
        <v>Czech Clavier non rétroéclairé d'origine compatible Lenovo ThinkPad T480s, T490, E490, L480, L490, L380, L390, L380 Yoga, L390 Yoga, E490, E480</v>
      </c>
      <c r="G73" s="32" t="str">
        <f aca="false">IF(ISBLANK(Values!E72),"","TellusRem")</f>
        <v>TellusRem</v>
      </c>
      <c r="H73" s="27" t="str">
        <f aca="false">IF(ISBLANK(Values!E72),"",Values!$B$16)</f>
        <v>laptop-computer-replacement-parts</v>
      </c>
      <c r="I73" s="27" t="str">
        <f aca="false">IF(ISBLANK(Values!E72),"","4730574031")</f>
        <v>4730574031</v>
      </c>
      <c r="J73" s="39" t="str">
        <f aca="false">IF(ISBLANK(Values!E72),"",Values!F72 )</f>
        <v>Lenovo T480s Regular Silver - CZ</v>
      </c>
      <c r="K73" s="28" t="n">
        <f aca="false">IF(ISBLANK(Values!E72),"",IF(Values!J72, Values!$B$4, Values!$B$5))</f>
        <v>44.99</v>
      </c>
      <c r="L73" s="40" t="n">
        <f aca="false">IF(ISBLANK(Values!E72),"",Values!$B$18)</f>
        <v>0</v>
      </c>
      <c r="M73" s="28" t="str">
        <f aca="false">IF(ISBLANK(Values!E72),"",Values!$M72)</f>
        <v>https://download.lenovo.com/Images/Parts/01EN984/01EN984_A.jpg</v>
      </c>
      <c r="N73" s="41" t="str">
        <f aca="false">IF(ISBLANK(Values!$F72),"",Values!N72)</f>
        <v>https://download.lenovo.com/Images/Parts/01EN984/01EN984_B.jpg</v>
      </c>
      <c r="O73" s="41" t="str">
        <f aca="false">IF(ISBLANK(Values!$F72),"",Values!O72)</f>
        <v>https://download.lenovo.com/Images/Parts/01EN984/01EN984_details.jpg</v>
      </c>
      <c r="P73" s="41" t="str">
        <f aca="false">IF(ISBLANK(Values!$F72),"",Values!P72)</f>
        <v/>
      </c>
      <c r="Q73" s="41" t="str">
        <f aca="false">IF(ISBLANK(Values!$F72),"",Values!Q72)</f>
        <v/>
      </c>
      <c r="R73" s="41" t="str">
        <f aca="false">IF(ISBLANK(Values!$F72),"",Values!R72)</f>
        <v/>
      </c>
      <c r="S73" s="41" t="str">
        <f aca="false">IF(ISBLANK(Values!$F72),"",Values!S72)</f>
        <v/>
      </c>
      <c r="T73" s="41" t="str">
        <f aca="false">IF(ISBLANK(Values!$F72),"",Values!T72)</f>
        <v/>
      </c>
      <c r="U73" s="41" t="str">
        <f aca="false">IF(ISBLANK(Values!$F72),"",Values!U72)</f>
        <v/>
      </c>
      <c r="W73" s="32" t="str">
        <f aca="false">IF(ISBLANK(Values!E72),"","Child")</f>
        <v>Child</v>
      </c>
      <c r="X73" s="32" t="str">
        <f aca="false">IF(ISBLANK(Values!E72),"",Values!$B$13)</f>
        <v>Lenovo T490 Parent</v>
      </c>
      <c r="Y73" s="39" t="str">
        <f aca="false">IF(ISBLANK(Values!E72),"","Size-Color")</f>
        <v>Size-Color</v>
      </c>
      <c r="Z73" s="32" t="str">
        <f aca="false">IF(ISBLANK(Values!E72),"","variation")</f>
        <v>variation</v>
      </c>
      <c r="AA73" s="36" t="str">
        <f aca="false">IF(ISBLANK(Values!E72),"",Values!$B$20)</f>
        <v>Update</v>
      </c>
      <c r="AB73" s="36" t="str">
        <f aca="false">IF(ISBLANK(Values!E72),"",Values!$B$29)</f>
        <v>Clavier distribué par Tellus Remarketing, leader européen des claviers portables. Le clavier a été nettoyé, emballé et testé dans notre ligne de production au Danemark. Pour toute question de compatibilité, contactez-nous via le site Web d'Amazon.</v>
      </c>
      <c r="AI73" s="42" t="str">
        <f aca="false">IF(ISBLANK(Values!E72),"",IF(Values!I72,Values!$B$23,Values!$B$33))</f>
        <v>👉DES CLIENTS SATISFAITS DANS LE MONDE: Plus de 10.000 clients satisfaits dans le monde.Clavier restauré en Europe</v>
      </c>
      <c r="AJ73" s="43" t="str">
        <f aca="false">IF(ISBLANK(Values!E72),"","👉 "&amp;Values!H72&amp; " "&amp;Values!$B$24 &amp;" "&amp;Values!$B$3)</f>
        <v>👉 tchèque Compatible avec Lenovo T480s, T490, E490, L480, L490, L380, L390, L380 Yoga, L390 Yoga, E490, E480</v>
      </c>
      <c r="AK73" s="1" t="str">
        <f aca="false">IF(ISBLANK(Values!E72),"",Values!$B$25)</f>
        <v>COMMUNICATION ET SUPPORT TECHNIQUE: rapide et fluide 24h</v>
      </c>
      <c r="AL73" s="1" t="str">
        <f aca="false">IF(ISBLANK(Values!E72),"",Values!$B$26)</f>
        <v>GARANTIE DE 6 MOIS INCLUS: détendez-vous, est couvert</v>
      </c>
      <c r="AM73" s="1" t="str">
        <f aca="false">IF(ISBLANK(Values!E72),"",Values!$B$27)</f>
        <v>♻️ Be green! ♻️ Avec ce clavier, économisez jusqu'à 80% de CO2!</v>
      </c>
      <c r="AT73" s="1" t="str">
        <f aca="false">IF(ISBLANK(Values!E72),"",IF(Values!J72,"Backlit", "Non-Backlit")) &amp; " Silver Frame"</f>
        <v>Non-Backlit Silver Frame</v>
      </c>
      <c r="AV73" s="28" t="str">
        <f aca="false">IF(ISBLANK(Values!E72),"",Values!H72)</f>
        <v>tchèque</v>
      </c>
      <c r="BE73" s="27" t="str">
        <f aca="false">IF(ISBLANK(Values!E72),"","Professional Audience")</f>
        <v>Professional Audience</v>
      </c>
      <c r="BF73" s="27" t="str">
        <f aca="false">IF(ISBLANK(Values!E72),"","Consumer Audience")</f>
        <v>Consumer Audience</v>
      </c>
      <c r="BG73" s="27" t="str">
        <f aca="false">IF(ISBLANK(Values!E72),"","Adults")</f>
        <v>Adults</v>
      </c>
      <c r="BH73" s="27" t="str">
        <f aca="false">IF(ISBLANK(Values!E72),"","People")</f>
        <v>People</v>
      </c>
      <c r="CG73" s="1" t="n">
        <f aca="false">IF(ISBLANK(Values!E72),"",Values!$B$11)</f>
        <v>200</v>
      </c>
      <c r="CH73" s="1" t="str">
        <f aca="false">IF(ISBLANK(Values!E72),"","GR")</f>
        <v>GR</v>
      </c>
      <c r="CI73" s="1" t="str">
        <f aca="false">IF(ISBLANK(Values!E72),"",Values!$B$7)</f>
        <v>30</v>
      </c>
      <c r="CJ73" s="1" t="str">
        <f aca="false">IF(ISBLANK(Values!E72),"",Values!$B$8)</f>
        <v>22</v>
      </c>
      <c r="CK73" s="1" t="str">
        <f aca="false">IF(ISBLANK(Values!E72),"",Values!$B$9)</f>
        <v>5</v>
      </c>
      <c r="CL73" s="1" t="str">
        <f aca="false">IF(ISBLANK(Values!E72),"","CM")</f>
        <v>CM</v>
      </c>
      <c r="CP73" s="36" t="str">
        <f aca="false">IF(ISBLANK(Values!E72),"",Values!$B$7)</f>
        <v>30</v>
      </c>
      <c r="CQ73" s="36" t="str">
        <f aca="false">IF(ISBLANK(Values!E72),"",Values!$B$8)</f>
        <v>22</v>
      </c>
      <c r="CR73" s="36" t="str">
        <f aca="false">IF(ISBLANK(Values!E72),"",Values!$B$9)</f>
        <v>5</v>
      </c>
      <c r="CS73" s="1" t="n">
        <f aca="false">IF(ISBLANK(Values!E72),"",Values!$B$11)</f>
        <v>200</v>
      </c>
      <c r="CT73" s="1" t="str">
        <f aca="false">IF(ISBLANK(Values!E72),"","GR")</f>
        <v>GR</v>
      </c>
      <c r="CU73" s="1" t="str">
        <f aca="false">IF(ISBLANK(Values!E72),"","CM")</f>
        <v>CM</v>
      </c>
      <c r="CV73" s="1" t="str">
        <f aca="false">IF(ISBLANK(Values!E72),"",IF(Values!$B$36=options!$F$1,"Denmark", IF(Values!$B$36=options!$F$2, "Danemark",IF(Values!$B$36=options!$F$3, "Dänemark",IF(Values!$B$36=options!$F$4, "Danimarca",IF(Values!$B$36=options!$F$5, "Dinamarca",IF(Values!$B$36=options!$F$6, "Denemarken","" ) ) ) ) )))</f>
        <v>Danemark</v>
      </c>
      <c r="CZ73" s="1" t="str">
        <f aca="false">IF(ISBLANK(Values!E72),"","No")</f>
        <v>No</v>
      </c>
      <c r="DA73" s="1" t="str">
        <f aca="false">IF(ISBLANK(Values!E72),"","No")</f>
        <v>No</v>
      </c>
      <c r="DO73" s="27" t="str">
        <f aca="false">IF(ISBLANK(Values!E72),"","Parts")</f>
        <v>Parts</v>
      </c>
      <c r="DP73" s="27" t="str">
        <f aca="false">IF(ISBLANK(Values!E72),"",Values!$B$31)</f>
        <v>Garantie de 6 mois après la date de livraison. En cas de dysfonctionnement du clavier, une nouvelle unité ou une pièce de rechange pour le clavier du produit sera envoyée. En cas de tri des stocks, un remboursement complet est effectué.</v>
      </c>
      <c r="DS73" s="31"/>
      <c r="DY73" s="31"/>
      <c r="DZ73" s="31"/>
      <c r="EA73" s="31"/>
      <c r="EB73" s="31"/>
      <c r="EC73" s="31"/>
      <c r="EI73" s="1" t="str">
        <f aca="false">IF(ISBLANK(Values!E72),"",Values!$B$31)</f>
        <v>Garantie de 6 mois après la date de livraison. En cas de dysfonctionnement du clavier, une nouvelle unité ou une pièce de rechange pour le clavier du produit sera envoyée. En cas de tri des stocks, un remboursement complet est effectué.</v>
      </c>
      <c r="ES73" s="1" t="str">
        <f aca="false">IF(ISBLANK(Values!E72),"","Amazon Tellus UPS")</f>
        <v>Amazon Tellus UPS</v>
      </c>
      <c r="EV73" s="1" t="str">
        <f aca="false">IF(ISBLANK(Values!E72),"","New")</f>
        <v>New</v>
      </c>
      <c r="FE73" s="1" t="str">
        <f aca="false">IF(ISBLANK(Values!E72),"","3")</f>
        <v>3</v>
      </c>
      <c r="FH73" s="1" t="str">
        <f aca="false">IF(ISBLANK(Values!E72),"","FALSE")</f>
        <v>FALSE</v>
      </c>
      <c r="FI73" s="36" t="str">
        <f aca="false">IF(ISBLANK(Values!E72),"","FALSE")</f>
        <v>FALSE</v>
      </c>
      <c r="FJ73" s="36" t="str">
        <f aca="false">IF(ISBLANK(Values!E72),"","FALSE")</f>
        <v>FALSE</v>
      </c>
      <c r="FM73" s="1" t="str">
        <f aca="false">IF(ISBLANK(Values!E72),"","1")</f>
        <v>1</v>
      </c>
      <c r="FO73" s="28" t="n">
        <f aca="false">IF(ISBLANK(Values!E72),"",IF(Values!J72, Values!$B$4, Values!$B$5))</f>
        <v>44.99</v>
      </c>
      <c r="FP73" s="1" t="str">
        <f aca="false">IF(ISBLANK(Values!E72),"","Percent")</f>
        <v>Percent</v>
      </c>
      <c r="FQ73" s="1" t="str">
        <f aca="false">IF(ISBLANK(Values!E72),"","2")</f>
        <v>2</v>
      </c>
      <c r="FR73" s="1" t="str">
        <f aca="false">IF(ISBLANK(Values!E72),"","3")</f>
        <v>3</v>
      </c>
      <c r="FS73" s="1" t="str">
        <f aca="false">IF(ISBLANK(Values!E72),"","5")</f>
        <v>5</v>
      </c>
      <c r="FT73" s="1" t="str">
        <f aca="false">IF(ISBLANK(Values!E72),"","6")</f>
        <v>6</v>
      </c>
      <c r="FU73" s="1" t="str">
        <f aca="false">IF(ISBLANK(Values!E72),"","10")</f>
        <v>10</v>
      </c>
      <c r="FV73" s="1" t="str">
        <f aca="false">IF(ISBLANK(Values!E72),"","10")</f>
        <v>10</v>
      </c>
    </row>
    <row r="74" customFormat="false" ht="28.35" hidden="false" customHeight="false" outlineLevel="0" collapsed="false">
      <c r="A74" s="27" t="str">
        <f aca="false">IF(ISBLANK(Values!E73),"",IF(Values!$B$37="EU","computercomponent","computer"))</f>
        <v>computercomponent</v>
      </c>
      <c r="B74" s="37" t="str">
        <f aca="false">IF(ISBLANK(Values!E73),"",Values!F73)</f>
        <v>Lenovo T480s Regular Silver - DK</v>
      </c>
      <c r="C74" s="32" t="str">
        <f aca="false">IF(ISBLANK(Values!E73),"","TellusRem")</f>
        <v>TellusRem</v>
      </c>
      <c r="D74" s="38" t="n">
        <f aca="false">IF(ISBLANK(Values!E73),"",Values!E73)</f>
        <v>5714401483106</v>
      </c>
      <c r="E74" s="31" t="str">
        <f aca="false">IF(ISBLANK(Values!E73),"","EAN")</f>
        <v>EAN</v>
      </c>
      <c r="F74" s="28" t="str">
        <f aca="false">IF(ISBLANK(Values!E73),"",IF(Values!J73,Values!H73 &amp;" "&amp;  Values!$B$1 &amp; " " &amp;Values!$B$3,Values!G73 &amp;" "&amp;  Values!$B$2 &amp; " " &amp;Values!$B$3))</f>
        <v>Danish Clavier non rétroéclairé d'origine compatible Lenovo ThinkPad T480s, T490, E490, L480, L490, L380, L390, L380 Yoga, L390 Yoga, E490, E480</v>
      </c>
      <c r="G74" s="32" t="str">
        <f aca="false">IF(ISBLANK(Values!E73),"","TellusRem")</f>
        <v>TellusRem</v>
      </c>
      <c r="H74" s="27" t="str">
        <f aca="false">IF(ISBLANK(Values!E73),"",Values!$B$16)</f>
        <v>laptop-computer-replacement-parts</v>
      </c>
      <c r="I74" s="27" t="str">
        <f aca="false">IF(ISBLANK(Values!E73),"","4730574031")</f>
        <v>4730574031</v>
      </c>
      <c r="J74" s="39" t="str">
        <f aca="false">IF(ISBLANK(Values!E73),"",Values!F73 )</f>
        <v>Lenovo T480s Regular Silver - DK</v>
      </c>
      <c r="K74" s="28" t="n">
        <f aca="false">IF(ISBLANK(Values!E73),"",IF(Values!J73, Values!$B$4, Values!$B$5))</f>
        <v>44.99</v>
      </c>
      <c r="L74" s="40" t="n">
        <f aca="false">IF(ISBLANK(Values!E73),"",Values!$B$18)</f>
        <v>0</v>
      </c>
      <c r="M74" s="28" t="str">
        <f aca="false">IF(ISBLANK(Values!E73),"",Values!$M73)</f>
        <v>https://download.lenovo.com/Images/Parts/01YN389/01YN389_A.jpg</v>
      </c>
      <c r="N74" s="41" t="str">
        <f aca="false">IF(ISBLANK(Values!$F73),"",Values!N73)</f>
        <v>https://download.lenovo.com/Images/Parts/01YN389/01YN389_B.jpg</v>
      </c>
      <c r="O74" s="41" t="str">
        <f aca="false">IF(ISBLANK(Values!$F73),"",Values!O73)</f>
        <v>https://download.lenovo.com/Images/Parts/01YN389/01YN389_details.jpg</v>
      </c>
      <c r="P74" s="41" t="str">
        <f aca="false">IF(ISBLANK(Values!$F73),"",Values!P73)</f>
        <v/>
      </c>
      <c r="Q74" s="41" t="str">
        <f aca="false">IF(ISBLANK(Values!$F73),"",Values!Q73)</f>
        <v/>
      </c>
      <c r="R74" s="41" t="str">
        <f aca="false">IF(ISBLANK(Values!$F73),"",Values!R73)</f>
        <v/>
      </c>
      <c r="S74" s="41" t="str">
        <f aca="false">IF(ISBLANK(Values!$F73),"",Values!S73)</f>
        <v/>
      </c>
      <c r="T74" s="41" t="str">
        <f aca="false">IF(ISBLANK(Values!$F73),"",Values!T73)</f>
        <v/>
      </c>
      <c r="U74" s="41" t="str">
        <f aca="false">IF(ISBLANK(Values!$F73),"",Values!U73)</f>
        <v/>
      </c>
      <c r="W74" s="32" t="str">
        <f aca="false">IF(ISBLANK(Values!E73),"","Child")</f>
        <v>Child</v>
      </c>
      <c r="X74" s="32" t="str">
        <f aca="false">IF(ISBLANK(Values!E73),"",Values!$B$13)</f>
        <v>Lenovo T490 Parent</v>
      </c>
      <c r="Y74" s="39" t="str">
        <f aca="false">IF(ISBLANK(Values!E73),"","Size-Color")</f>
        <v>Size-Color</v>
      </c>
      <c r="Z74" s="32" t="str">
        <f aca="false">IF(ISBLANK(Values!E73),"","variation")</f>
        <v>variation</v>
      </c>
      <c r="AA74" s="36" t="str">
        <f aca="false">IF(ISBLANK(Values!E73),"",Values!$B$20)</f>
        <v>Update</v>
      </c>
      <c r="AB74" s="36" t="str">
        <f aca="false">IF(ISBLANK(Values!E73),"",Values!$B$29)</f>
        <v>Clavier distribué par Tellus Remarketing, leader européen des claviers portables. Le clavier a été nettoyé, emballé et testé dans notre ligne de production au Danemark. Pour toute question de compatibilité, contactez-nous via le site Web d'Amazon.</v>
      </c>
      <c r="AI74" s="42" t="str">
        <f aca="false">IF(ISBLANK(Values!E73),"",IF(Values!I73,Values!$B$23,Values!$B$33))</f>
        <v>👉DES CLIENTS SATISFAITS DANS LE MONDE: Plus de 10.000 clients satisfaits dans le monde.Clavier restauré en Europe</v>
      </c>
      <c r="AJ74" s="43" t="str">
        <f aca="false">IF(ISBLANK(Values!E73),"","👉 "&amp;Values!H73&amp; " "&amp;Values!$B$24 &amp;" "&amp;Values!$B$3)</f>
        <v>👉 danois Compatible avec Lenovo T480s, T490, E490, L480, L490, L380, L390, L380 Yoga, L390 Yoga, E490, E480</v>
      </c>
      <c r="AK74" s="1" t="str">
        <f aca="false">IF(ISBLANK(Values!E73),"",Values!$B$25)</f>
        <v>COMMUNICATION ET SUPPORT TECHNIQUE: rapide et fluide 24h</v>
      </c>
      <c r="AL74" s="1" t="str">
        <f aca="false">IF(ISBLANK(Values!E73),"",Values!$B$26)</f>
        <v>GARANTIE DE 6 MOIS INCLUS: détendez-vous, est couvert</v>
      </c>
      <c r="AM74" s="1" t="str">
        <f aca="false">IF(ISBLANK(Values!E73),"",Values!$B$27)</f>
        <v>♻️ Be green! ♻️ Avec ce clavier, économisez jusqu'à 80% de CO2!</v>
      </c>
      <c r="AT74" s="1" t="str">
        <f aca="false">IF(ISBLANK(Values!E73),"",IF(Values!J73,"Backlit", "Non-Backlit")) &amp; " Silver Frame"</f>
        <v>Non-Backlit Silver Frame</v>
      </c>
      <c r="AV74" s="28" t="str">
        <f aca="false">IF(ISBLANK(Values!E73),"",Values!H73)</f>
        <v>danois</v>
      </c>
      <c r="BE74" s="27" t="str">
        <f aca="false">IF(ISBLANK(Values!E73),"","Professional Audience")</f>
        <v>Professional Audience</v>
      </c>
      <c r="BF74" s="27" t="str">
        <f aca="false">IF(ISBLANK(Values!E73),"","Consumer Audience")</f>
        <v>Consumer Audience</v>
      </c>
      <c r="BG74" s="27" t="str">
        <f aca="false">IF(ISBLANK(Values!E73),"","Adults")</f>
        <v>Adults</v>
      </c>
      <c r="BH74" s="27" t="str">
        <f aca="false">IF(ISBLANK(Values!E73),"","People")</f>
        <v>People</v>
      </c>
      <c r="CG74" s="1" t="n">
        <f aca="false">IF(ISBLANK(Values!E73),"",Values!$B$11)</f>
        <v>200</v>
      </c>
      <c r="CH74" s="1" t="str">
        <f aca="false">IF(ISBLANK(Values!E73),"","GR")</f>
        <v>GR</v>
      </c>
      <c r="CI74" s="1" t="str">
        <f aca="false">IF(ISBLANK(Values!E73),"",Values!$B$7)</f>
        <v>30</v>
      </c>
      <c r="CJ74" s="1" t="str">
        <f aca="false">IF(ISBLANK(Values!E73),"",Values!$B$8)</f>
        <v>22</v>
      </c>
      <c r="CK74" s="1" t="str">
        <f aca="false">IF(ISBLANK(Values!E73),"",Values!$B$9)</f>
        <v>5</v>
      </c>
      <c r="CL74" s="1" t="str">
        <f aca="false">IF(ISBLANK(Values!E73),"","CM")</f>
        <v>CM</v>
      </c>
      <c r="CP74" s="36" t="str">
        <f aca="false">IF(ISBLANK(Values!E73),"",Values!$B$7)</f>
        <v>30</v>
      </c>
      <c r="CQ74" s="36" t="str">
        <f aca="false">IF(ISBLANK(Values!E73),"",Values!$B$8)</f>
        <v>22</v>
      </c>
      <c r="CR74" s="36" t="str">
        <f aca="false">IF(ISBLANK(Values!E73),"",Values!$B$9)</f>
        <v>5</v>
      </c>
      <c r="CS74" s="1" t="n">
        <f aca="false">IF(ISBLANK(Values!E73),"",Values!$B$11)</f>
        <v>200</v>
      </c>
      <c r="CT74" s="1" t="str">
        <f aca="false">IF(ISBLANK(Values!E73),"","GR")</f>
        <v>GR</v>
      </c>
      <c r="CU74" s="1" t="str">
        <f aca="false">IF(ISBLANK(Values!E73),"","CM")</f>
        <v>CM</v>
      </c>
      <c r="CV74" s="1" t="str">
        <f aca="false">IF(ISBLANK(Values!E73),"",IF(Values!$B$36=options!$F$1,"Denmark", IF(Values!$B$36=options!$F$2, "Danemark",IF(Values!$B$36=options!$F$3, "Dänemark",IF(Values!$B$36=options!$F$4, "Danimarca",IF(Values!$B$36=options!$F$5, "Dinamarca",IF(Values!$B$36=options!$F$6, "Denemarken","" ) ) ) ) )))</f>
        <v>Danemark</v>
      </c>
      <c r="CZ74" s="1" t="str">
        <f aca="false">IF(ISBLANK(Values!E73),"","No")</f>
        <v>No</v>
      </c>
      <c r="DA74" s="1" t="str">
        <f aca="false">IF(ISBLANK(Values!E73),"","No")</f>
        <v>No</v>
      </c>
      <c r="DO74" s="27" t="str">
        <f aca="false">IF(ISBLANK(Values!E73),"","Parts")</f>
        <v>Parts</v>
      </c>
      <c r="DP74" s="27" t="str">
        <f aca="false">IF(ISBLANK(Values!E73),"",Values!$B$31)</f>
        <v>Garantie de 6 mois après la date de livraison. En cas de dysfonctionnement du clavier, une nouvelle unité ou une pièce de rechange pour le clavier du produit sera envoyée. En cas de tri des stocks, un remboursement complet est effectué.</v>
      </c>
      <c r="DS74" s="31"/>
      <c r="DY74" s="31"/>
      <c r="DZ74" s="31"/>
      <c r="EA74" s="31"/>
      <c r="EB74" s="31"/>
      <c r="EC74" s="31"/>
      <c r="EI74" s="1" t="str">
        <f aca="false">IF(ISBLANK(Values!E73),"",Values!$B$31)</f>
        <v>Garantie de 6 mois après la date de livraison. En cas de dysfonctionnement du clavier, une nouvelle unité ou une pièce de rechange pour le clavier du produit sera envoyée. En cas de tri des stocks, un remboursement complet est effectué.</v>
      </c>
      <c r="ES74" s="1" t="str">
        <f aca="false">IF(ISBLANK(Values!E73),"","Amazon Tellus UPS")</f>
        <v>Amazon Tellus UPS</v>
      </c>
      <c r="EV74" s="1" t="str">
        <f aca="false">IF(ISBLANK(Values!E73),"","New")</f>
        <v>New</v>
      </c>
      <c r="FE74" s="1" t="str">
        <f aca="false">IF(ISBLANK(Values!E73),"","3")</f>
        <v>3</v>
      </c>
      <c r="FH74" s="1" t="str">
        <f aca="false">IF(ISBLANK(Values!E73),"","FALSE")</f>
        <v>FALSE</v>
      </c>
      <c r="FI74" s="36" t="str">
        <f aca="false">IF(ISBLANK(Values!E73),"","FALSE")</f>
        <v>FALSE</v>
      </c>
      <c r="FJ74" s="36" t="str">
        <f aca="false">IF(ISBLANK(Values!E73),"","FALSE")</f>
        <v>FALSE</v>
      </c>
      <c r="FM74" s="1" t="str">
        <f aca="false">IF(ISBLANK(Values!E73),"","1")</f>
        <v>1</v>
      </c>
      <c r="FO74" s="28" t="n">
        <f aca="false">IF(ISBLANK(Values!E73),"",IF(Values!J73, Values!$B$4, Values!$B$5))</f>
        <v>44.99</v>
      </c>
      <c r="FP74" s="1" t="str">
        <f aca="false">IF(ISBLANK(Values!E73),"","Percent")</f>
        <v>Percent</v>
      </c>
      <c r="FQ74" s="1" t="str">
        <f aca="false">IF(ISBLANK(Values!E73),"","2")</f>
        <v>2</v>
      </c>
      <c r="FR74" s="1" t="str">
        <f aca="false">IF(ISBLANK(Values!E73),"","3")</f>
        <v>3</v>
      </c>
      <c r="FS74" s="1" t="str">
        <f aca="false">IF(ISBLANK(Values!E73),"","5")</f>
        <v>5</v>
      </c>
      <c r="FT74" s="1" t="str">
        <f aca="false">IF(ISBLANK(Values!E73),"","6")</f>
        <v>6</v>
      </c>
      <c r="FU74" s="1" t="str">
        <f aca="false">IF(ISBLANK(Values!E73),"","10")</f>
        <v>10</v>
      </c>
      <c r="FV74" s="1" t="str">
        <f aca="false">IF(ISBLANK(Values!E73),"","10")</f>
        <v>10</v>
      </c>
    </row>
    <row r="75" customFormat="false" ht="28.35" hidden="false" customHeight="false" outlineLevel="0" collapsed="false">
      <c r="A75" s="27" t="str">
        <f aca="false">IF(ISBLANK(Values!E74),"",IF(Values!$B$37="EU","computercomponent","computer"))</f>
        <v>computercomponent</v>
      </c>
      <c r="B75" s="37" t="str">
        <f aca="false">IF(ISBLANK(Values!E74),"",Values!F74)</f>
        <v>Lenovo T480s Regular Silver - HU</v>
      </c>
      <c r="C75" s="32" t="str">
        <f aca="false">IF(ISBLANK(Values!E74),"","TellusRem")</f>
        <v>TellusRem</v>
      </c>
      <c r="D75" s="38" t="n">
        <f aca="false">IF(ISBLANK(Values!E74),"",Values!E74)</f>
        <v>5714401483113</v>
      </c>
      <c r="E75" s="31" t="str">
        <f aca="false">IF(ISBLANK(Values!E74),"","EAN")</f>
        <v>EAN</v>
      </c>
      <c r="F75" s="28" t="str">
        <f aca="false">IF(ISBLANK(Values!E74),"",IF(Values!J74,Values!H74 &amp;" "&amp;  Values!$B$1 &amp; " " &amp;Values!$B$3,Values!G74 &amp;" "&amp;  Values!$B$2 &amp; " " &amp;Values!$B$3))</f>
        <v>Hungarian Clavier non rétroéclairé d'origine compatible Lenovo ThinkPad T480s, T490, E490, L480, L490, L380, L390, L380 Yoga, L390 Yoga, E490, E480</v>
      </c>
      <c r="G75" s="32" t="str">
        <f aca="false">IF(ISBLANK(Values!E74),"","TellusRem")</f>
        <v>TellusRem</v>
      </c>
      <c r="H75" s="27" t="str">
        <f aca="false">IF(ISBLANK(Values!E74),"",Values!$B$16)</f>
        <v>laptop-computer-replacement-parts</v>
      </c>
      <c r="I75" s="27" t="str">
        <f aca="false">IF(ISBLANK(Values!E74),"","4730574031")</f>
        <v>4730574031</v>
      </c>
      <c r="J75" s="39" t="str">
        <f aca="false">IF(ISBLANK(Values!E74),"",Values!F74 )</f>
        <v>Lenovo T480s Regular Silver - HU</v>
      </c>
      <c r="K75" s="28" t="n">
        <f aca="false">IF(ISBLANK(Values!E74),"",IF(Values!J74, Values!$B$4, Values!$B$5))</f>
        <v>44.99</v>
      </c>
      <c r="L75" s="40" t="n">
        <f aca="false">IF(ISBLANK(Values!E74),"",Values!$B$18)</f>
        <v>0</v>
      </c>
      <c r="M75" s="28" t="str">
        <f aca="false">IF(ISBLANK(Values!E74),"",Values!$M74)</f>
        <v>https://download.lenovo.com/Images/Parts/01YN435/01YN435_A.jpg</v>
      </c>
      <c r="N75" s="41" t="str">
        <f aca="false">IF(ISBLANK(Values!$F74),"",Values!N74)</f>
        <v>https://download.lenovo.com/Images/Parts/01YN435/01YN435_B.jpg</v>
      </c>
      <c r="O75" s="41" t="str">
        <f aca="false">IF(ISBLANK(Values!$F74),"",Values!O74)</f>
        <v>https://download.lenovo.com/Images/Parts/01YN435/01YN435_details.jpg</v>
      </c>
      <c r="P75" s="41" t="str">
        <f aca="false">IF(ISBLANK(Values!$F74),"",Values!P74)</f>
        <v/>
      </c>
      <c r="Q75" s="41" t="str">
        <f aca="false">IF(ISBLANK(Values!$F74),"",Values!Q74)</f>
        <v/>
      </c>
      <c r="R75" s="41" t="str">
        <f aca="false">IF(ISBLANK(Values!$F74),"",Values!R74)</f>
        <v/>
      </c>
      <c r="S75" s="41" t="str">
        <f aca="false">IF(ISBLANK(Values!$F74),"",Values!S74)</f>
        <v/>
      </c>
      <c r="T75" s="41" t="str">
        <f aca="false">IF(ISBLANK(Values!$F74),"",Values!T74)</f>
        <v/>
      </c>
      <c r="U75" s="41" t="str">
        <f aca="false">IF(ISBLANK(Values!$F74),"",Values!U74)</f>
        <v/>
      </c>
      <c r="W75" s="32" t="str">
        <f aca="false">IF(ISBLANK(Values!E74),"","Child")</f>
        <v>Child</v>
      </c>
      <c r="X75" s="32" t="str">
        <f aca="false">IF(ISBLANK(Values!E74),"",Values!$B$13)</f>
        <v>Lenovo T490 Parent</v>
      </c>
      <c r="Y75" s="39" t="str">
        <f aca="false">IF(ISBLANK(Values!E74),"","Size-Color")</f>
        <v>Size-Color</v>
      </c>
      <c r="Z75" s="32" t="str">
        <f aca="false">IF(ISBLANK(Values!E74),"","variation")</f>
        <v>variation</v>
      </c>
      <c r="AA75" s="36" t="str">
        <f aca="false">IF(ISBLANK(Values!E74),"",Values!$B$20)</f>
        <v>Update</v>
      </c>
      <c r="AB75" s="36" t="str">
        <f aca="false">IF(ISBLANK(Values!E74),"",Values!$B$29)</f>
        <v>Clavier distribué par Tellus Remarketing, leader européen des claviers portables. Le clavier a été nettoyé, emballé et testé dans notre ligne de production au Danemark. Pour toute question de compatibilité, contactez-nous via le site Web d'Amazon.</v>
      </c>
      <c r="AI75" s="42" t="str">
        <f aca="false">IF(ISBLANK(Values!E74),"",IF(Values!I74,Values!$B$23,Values!$B$33))</f>
        <v>👉DES CLIENTS SATISFAITS DANS LE MONDE: Plus de 10.000 clients satisfaits dans le monde.Clavier restauré en Europe</v>
      </c>
      <c r="AJ75" s="43" t="str">
        <f aca="false">IF(ISBLANK(Values!E74),"","👉 "&amp;Values!H74&amp; " "&amp;Values!$B$24 &amp;" "&amp;Values!$B$3)</f>
        <v>👉 hongrois Compatible avec Lenovo T480s, T490, E490, L480, L490, L380, L390, L380 Yoga, L390 Yoga, E490, E480</v>
      </c>
      <c r="AK75" s="1" t="str">
        <f aca="false">IF(ISBLANK(Values!E74),"",Values!$B$25)</f>
        <v>COMMUNICATION ET SUPPORT TECHNIQUE: rapide et fluide 24h</v>
      </c>
      <c r="AL75" s="1" t="str">
        <f aca="false">IF(ISBLANK(Values!E74),"",Values!$B$26)</f>
        <v>GARANTIE DE 6 MOIS INCLUS: détendez-vous, est couvert</v>
      </c>
      <c r="AM75" s="1" t="str">
        <f aca="false">IF(ISBLANK(Values!E74),"",Values!$B$27)</f>
        <v>♻️ Be green! ♻️ Avec ce clavier, économisez jusqu'à 80% de CO2!</v>
      </c>
      <c r="AT75" s="1" t="str">
        <f aca="false">IF(ISBLANK(Values!E74),"",IF(Values!J74,"Backlit", "Non-Backlit")) &amp; " Silver Frame"</f>
        <v>Non-Backlit Silver Frame</v>
      </c>
      <c r="AV75" s="28" t="str">
        <f aca="false">IF(ISBLANK(Values!E74),"",Values!H74)</f>
        <v>hongrois</v>
      </c>
      <c r="BE75" s="27" t="str">
        <f aca="false">IF(ISBLANK(Values!E74),"","Professional Audience")</f>
        <v>Professional Audience</v>
      </c>
      <c r="BF75" s="27" t="str">
        <f aca="false">IF(ISBLANK(Values!E74),"","Consumer Audience")</f>
        <v>Consumer Audience</v>
      </c>
      <c r="BG75" s="27" t="str">
        <f aca="false">IF(ISBLANK(Values!E74),"","Adults")</f>
        <v>Adults</v>
      </c>
      <c r="BH75" s="27" t="str">
        <f aca="false">IF(ISBLANK(Values!E74),"","People")</f>
        <v>People</v>
      </c>
      <c r="CG75" s="1" t="n">
        <f aca="false">IF(ISBLANK(Values!E74),"",Values!$B$11)</f>
        <v>200</v>
      </c>
      <c r="CH75" s="1" t="str">
        <f aca="false">IF(ISBLANK(Values!E74),"","GR")</f>
        <v>GR</v>
      </c>
      <c r="CI75" s="1" t="str">
        <f aca="false">IF(ISBLANK(Values!E74),"",Values!$B$7)</f>
        <v>30</v>
      </c>
      <c r="CJ75" s="1" t="str">
        <f aca="false">IF(ISBLANK(Values!E74),"",Values!$B$8)</f>
        <v>22</v>
      </c>
      <c r="CK75" s="1" t="str">
        <f aca="false">IF(ISBLANK(Values!E74),"",Values!$B$9)</f>
        <v>5</v>
      </c>
      <c r="CL75" s="1" t="str">
        <f aca="false">IF(ISBLANK(Values!E74),"","CM")</f>
        <v>CM</v>
      </c>
      <c r="CP75" s="36" t="str">
        <f aca="false">IF(ISBLANK(Values!E74),"",Values!$B$7)</f>
        <v>30</v>
      </c>
      <c r="CQ75" s="36" t="str">
        <f aca="false">IF(ISBLANK(Values!E74),"",Values!$B$8)</f>
        <v>22</v>
      </c>
      <c r="CR75" s="36" t="str">
        <f aca="false">IF(ISBLANK(Values!E74),"",Values!$B$9)</f>
        <v>5</v>
      </c>
      <c r="CS75" s="1" t="n">
        <f aca="false">IF(ISBLANK(Values!E74),"",Values!$B$11)</f>
        <v>200</v>
      </c>
      <c r="CT75" s="1" t="str">
        <f aca="false">IF(ISBLANK(Values!E74),"","GR")</f>
        <v>GR</v>
      </c>
      <c r="CU75" s="1" t="str">
        <f aca="false">IF(ISBLANK(Values!E74),"","CM")</f>
        <v>CM</v>
      </c>
      <c r="CV75" s="1" t="str">
        <f aca="false">IF(ISBLANK(Values!E74),"",IF(Values!$B$36=options!$F$1,"Denmark", IF(Values!$B$36=options!$F$2, "Danemark",IF(Values!$B$36=options!$F$3, "Dänemark",IF(Values!$B$36=options!$F$4, "Danimarca",IF(Values!$B$36=options!$F$5, "Dinamarca",IF(Values!$B$36=options!$F$6, "Denemarken","" ) ) ) ) )))</f>
        <v>Danemark</v>
      </c>
      <c r="CZ75" s="1" t="str">
        <f aca="false">IF(ISBLANK(Values!E74),"","No")</f>
        <v>No</v>
      </c>
      <c r="DA75" s="1" t="str">
        <f aca="false">IF(ISBLANK(Values!E74),"","No")</f>
        <v>No</v>
      </c>
      <c r="DO75" s="27" t="str">
        <f aca="false">IF(ISBLANK(Values!E74),"","Parts")</f>
        <v>Parts</v>
      </c>
      <c r="DP75" s="27" t="str">
        <f aca="false">IF(ISBLANK(Values!E74),"",Values!$B$31)</f>
        <v>Garantie de 6 mois après la date de livraison. En cas de dysfonctionnement du clavier, une nouvelle unité ou une pièce de rechange pour le clavier du produit sera envoyée. En cas de tri des stocks, un remboursement complet est effectué.</v>
      </c>
      <c r="DS75" s="31"/>
      <c r="DY75" s="31"/>
      <c r="DZ75" s="31"/>
      <c r="EA75" s="31"/>
      <c r="EB75" s="31"/>
      <c r="EC75" s="31"/>
      <c r="EI75" s="1" t="str">
        <f aca="false">IF(ISBLANK(Values!E74),"",Values!$B$31)</f>
        <v>Garantie de 6 mois après la date de livraison. En cas de dysfonctionnement du clavier, une nouvelle unité ou une pièce de rechange pour le clavier du produit sera envoyée. En cas de tri des stocks, un remboursement complet est effectué.</v>
      </c>
      <c r="ES75" s="1" t="str">
        <f aca="false">IF(ISBLANK(Values!E74),"","Amazon Tellus UPS")</f>
        <v>Amazon Tellus UPS</v>
      </c>
      <c r="EV75" s="1" t="str">
        <f aca="false">IF(ISBLANK(Values!E74),"","New")</f>
        <v>New</v>
      </c>
      <c r="FE75" s="1" t="str">
        <f aca="false">IF(ISBLANK(Values!E74),"","3")</f>
        <v>3</v>
      </c>
      <c r="FH75" s="1" t="str">
        <f aca="false">IF(ISBLANK(Values!E74),"","FALSE")</f>
        <v>FALSE</v>
      </c>
      <c r="FI75" s="36" t="str">
        <f aca="false">IF(ISBLANK(Values!E74),"","FALSE")</f>
        <v>FALSE</v>
      </c>
      <c r="FJ75" s="36" t="str">
        <f aca="false">IF(ISBLANK(Values!E74),"","FALSE")</f>
        <v>FALSE</v>
      </c>
      <c r="FM75" s="1" t="str">
        <f aca="false">IF(ISBLANK(Values!E74),"","1")</f>
        <v>1</v>
      </c>
      <c r="FO75" s="28" t="n">
        <f aca="false">IF(ISBLANK(Values!E74),"",IF(Values!J74, Values!$B$4, Values!$B$5))</f>
        <v>44.99</v>
      </c>
      <c r="FP75" s="1" t="str">
        <f aca="false">IF(ISBLANK(Values!E74),"","Percent")</f>
        <v>Percent</v>
      </c>
      <c r="FQ75" s="1" t="str">
        <f aca="false">IF(ISBLANK(Values!E74),"","2")</f>
        <v>2</v>
      </c>
      <c r="FR75" s="1" t="str">
        <f aca="false">IF(ISBLANK(Values!E74),"","3")</f>
        <v>3</v>
      </c>
      <c r="FS75" s="1" t="str">
        <f aca="false">IF(ISBLANK(Values!E74),"","5")</f>
        <v>5</v>
      </c>
      <c r="FT75" s="1" t="str">
        <f aca="false">IF(ISBLANK(Values!E74),"","6")</f>
        <v>6</v>
      </c>
      <c r="FU75" s="1" t="str">
        <f aca="false">IF(ISBLANK(Values!E74),"","10")</f>
        <v>10</v>
      </c>
      <c r="FV75" s="1" t="str">
        <f aca="false">IF(ISBLANK(Values!E74),"","10")</f>
        <v>10</v>
      </c>
    </row>
    <row r="76" customFormat="false" ht="28.35" hidden="false" customHeight="false" outlineLevel="0" collapsed="false">
      <c r="A76" s="27" t="str">
        <f aca="false">IF(ISBLANK(Values!E75),"",IF(Values!$B$37="EU","computercomponent","computer"))</f>
        <v>computercomponent</v>
      </c>
      <c r="B76" s="37" t="str">
        <f aca="false">IF(ISBLANK(Values!E75),"",Values!F75)</f>
        <v>Lenovo T480s Regular Silver - NL</v>
      </c>
      <c r="C76" s="32" t="str">
        <f aca="false">IF(ISBLANK(Values!E75),"","TellusRem")</f>
        <v>TellusRem</v>
      </c>
      <c r="D76" s="38" t="n">
        <f aca="false">IF(ISBLANK(Values!E75),"",Values!E75)</f>
        <v>5714401483120</v>
      </c>
      <c r="E76" s="31" t="str">
        <f aca="false">IF(ISBLANK(Values!E75),"","EAN")</f>
        <v>EAN</v>
      </c>
      <c r="F76" s="28" t="str">
        <f aca="false">IF(ISBLANK(Values!E75),"",IF(Values!J75,Values!H75 &amp;" "&amp;  Values!$B$1 &amp; " " &amp;Values!$B$3,Values!G75 &amp;" "&amp;  Values!$B$2 &amp; " " &amp;Values!$B$3))</f>
        <v>Dutch Clavier non rétroéclairé d'origine compatible Lenovo ThinkPad T480s, T490, E490, L480, L490, L380, L390, L380 Yoga, L390 Yoga, E490, E480</v>
      </c>
      <c r="G76" s="32" t="str">
        <f aca="false">IF(ISBLANK(Values!E75),"","TellusRem")</f>
        <v>TellusRem</v>
      </c>
      <c r="H76" s="27" t="str">
        <f aca="false">IF(ISBLANK(Values!E75),"",Values!$B$16)</f>
        <v>laptop-computer-replacement-parts</v>
      </c>
      <c r="I76" s="27" t="str">
        <f aca="false">IF(ISBLANK(Values!E75),"","4730574031")</f>
        <v>4730574031</v>
      </c>
      <c r="J76" s="39" t="str">
        <f aca="false">IF(ISBLANK(Values!E75),"",Values!F75 )</f>
        <v>Lenovo T480s Regular Silver - NL</v>
      </c>
      <c r="K76" s="28" t="n">
        <f aca="false">IF(ISBLANK(Values!E75),"",IF(Values!J75, Values!$B$4, Values!$B$5))</f>
        <v>44.99</v>
      </c>
      <c r="L76" s="40" t="n">
        <f aca="false">IF(ISBLANK(Values!E75),"",Values!$B$18)</f>
        <v>0</v>
      </c>
      <c r="M76" s="28" t="str">
        <f aca="false">IF(ISBLANK(Values!E75),"",Values!$M75)</f>
        <v/>
      </c>
      <c r="N76" s="41" t="str">
        <f aca="false">IF(ISBLANK(Values!$F75),"",Values!N75)</f>
        <v/>
      </c>
      <c r="O76" s="41" t="str">
        <f aca="false">IF(ISBLANK(Values!$F75),"",Values!O75)</f>
        <v/>
      </c>
      <c r="P76" s="41" t="str">
        <f aca="false">IF(ISBLANK(Values!$F75),"",Values!P75)</f>
        <v/>
      </c>
      <c r="Q76" s="41" t="str">
        <f aca="false">IF(ISBLANK(Values!$F75),"",Values!Q75)</f>
        <v/>
      </c>
      <c r="R76" s="41" t="str">
        <f aca="false">IF(ISBLANK(Values!$F75),"",Values!R75)</f>
        <v/>
      </c>
      <c r="S76" s="41" t="str">
        <f aca="false">IF(ISBLANK(Values!$F75),"",Values!S75)</f>
        <v/>
      </c>
      <c r="T76" s="41" t="str">
        <f aca="false">IF(ISBLANK(Values!$F75),"",Values!T75)</f>
        <v/>
      </c>
      <c r="U76" s="41" t="str">
        <f aca="false">IF(ISBLANK(Values!$F75),"",Values!U75)</f>
        <v/>
      </c>
      <c r="W76" s="32" t="str">
        <f aca="false">IF(ISBLANK(Values!E75),"","Child")</f>
        <v>Child</v>
      </c>
      <c r="X76" s="32" t="str">
        <f aca="false">IF(ISBLANK(Values!E75),"",Values!$B$13)</f>
        <v>Lenovo T490 Parent</v>
      </c>
      <c r="Y76" s="39" t="str">
        <f aca="false">IF(ISBLANK(Values!E75),"","Size-Color")</f>
        <v>Size-Color</v>
      </c>
      <c r="Z76" s="32" t="str">
        <f aca="false">IF(ISBLANK(Values!E75),"","variation")</f>
        <v>variation</v>
      </c>
      <c r="AA76" s="36" t="str">
        <f aca="false">IF(ISBLANK(Values!E75),"",Values!$B$20)</f>
        <v>Update</v>
      </c>
      <c r="AB76" s="36" t="str">
        <f aca="false">IF(ISBLANK(Values!E75),"",Values!$B$29)</f>
        <v>Clavier distribué par Tellus Remarketing, leader européen des claviers portables. Le clavier a été nettoyé, emballé et testé dans notre ligne de production au Danemark. Pour toute question de compatibilité, contactez-nous via le site Web d'Amazon.</v>
      </c>
      <c r="AI76" s="42" t="str">
        <f aca="false">IF(ISBLANK(Values!E75),"",IF(Values!I75,Values!$B$23,Values!$B$33))</f>
        <v>👉DES CLIENTS SATISFAITS DANS LE MONDE: Plus de 10.000 clients satisfaits dans le monde.Clavier restauré en Europe</v>
      </c>
      <c r="AJ76" s="43" t="str">
        <f aca="false">IF(ISBLANK(Values!E75),"","👉 "&amp;Values!H75&amp; " "&amp;Values!$B$24 &amp;" "&amp;Values!$B$3)</f>
        <v>👉 néerlandais Compatible avec Lenovo T480s, T490, E490, L480, L490, L380, L390, L380 Yoga, L390 Yoga, E490, E480</v>
      </c>
      <c r="AK76" s="1" t="str">
        <f aca="false">IF(ISBLANK(Values!E75),"",Values!$B$25)</f>
        <v>COMMUNICATION ET SUPPORT TECHNIQUE: rapide et fluide 24h</v>
      </c>
      <c r="AL76" s="1" t="str">
        <f aca="false">IF(ISBLANK(Values!E75),"",Values!$B$26)</f>
        <v>GARANTIE DE 6 MOIS INCLUS: détendez-vous, est couvert</v>
      </c>
      <c r="AM76" s="1" t="str">
        <f aca="false">IF(ISBLANK(Values!E75),"",Values!$B$27)</f>
        <v>♻️ Be green! ♻️ Avec ce clavier, économisez jusqu'à 80% de CO2!</v>
      </c>
      <c r="AT76" s="1" t="str">
        <f aca="false">IF(ISBLANK(Values!E75),"",IF(Values!J75,"Backlit", "Non-Backlit")) &amp; " Silver Frame"</f>
        <v>Non-Backlit Silver Frame</v>
      </c>
      <c r="AV76" s="28" t="str">
        <f aca="false">IF(ISBLANK(Values!E75),"",Values!H75)</f>
        <v>néerlandais</v>
      </c>
      <c r="BE76" s="27" t="str">
        <f aca="false">IF(ISBLANK(Values!E75),"","Professional Audience")</f>
        <v>Professional Audience</v>
      </c>
      <c r="BF76" s="27" t="str">
        <f aca="false">IF(ISBLANK(Values!E75),"","Consumer Audience")</f>
        <v>Consumer Audience</v>
      </c>
      <c r="BG76" s="27" t="str">
        <f aca="false">IF(ISBLANK(Values!E75),"","Adults")</f>
        <v>Adults</v>
      </c>
      <c r="BH76" s="27" t="str">
        <f aca="false">IF(ISBLANK(Values!E75),"","People")</f>
        <v>People</v>
      </c>
      <c r="CG76" s="1" t="n">
        <f aca="false">IF(ISBLANK(Values!E75),"",Values!$B$11)</f>
        <v>200</v>
      </c>
      <c r="CH76" s="1" t="str">
        <f aca="false">IF(ISBLANK(Values!E75),"","GR")</f>
        <v>GR</v>
      </c>
      <c r="CI76" s="1" t="str">
        <f aca="false">IF(ISBLANK(Values!E75),"",Values!$B$7)</f>
        <v>30</v>
      </c>
      <c r="CJ76" s="1" t="str">
        <f aca="false">IF(ISBLANK(Values!E75),"",Values!$B$8)</f>
        <v>22</v>
      </c>
      <c r="CK76" s="1" t="str">
        <f aca="false">IF(ISBLANK(Values!E75),"",Values!$B$9)</f>
        <v>5</v>
      </c>
      <c r="CL76" s="1" t="str">
        <f aca="false">IF(ISBLANK(Values!E75),"","CM")</f>
        <v>CM</v>
      </c>
      <c r="CP76" s="36" t="str">
        <f aca="false">IF(ISBLANK(Values!E75),"",Values!$B$7)</f>
        <v>30</v>
      </c>
      <c r="CQ76" s="36" t="str">
        <f aca="false">IF(ISBLANK(Values!E75),"",Values!$B$8)</f>
        <v>22</v>
      </c>
      <c r="CR76" s="36" t="str">
        <f aca="false">IF(ISBLANK(Values!E75),"",Values!$B$9)</f>
        <v>5</v>
      </c>
      <c r="CS76" s="1" t="n">
        <f aca="false">IF(ISBLANK(Values!E75),"",Values!$B$11)</f>
        <v>200</v>
      </c>
      <c r="CT76" s="1" t="str">
        <f aca="false">IF(ISBLANK(Values!E75),"","GR")</f>
        <v>GR</v>
      </c>
      <c r="CU76" s="1" t="str">
        <f aca="false">IF(ISBLANK(Values!E75),"","CM")</f>
        <v>CM</v>
      </c>
      <c r="CV76" s="1" t="str">
        <f aca="false">IF(ISBLANK(Values!E75),"",IF(Values!$B$36=options!$F$1,"Denmark", IF(Values!$B$36=options!$F$2, "Danemark",IF(Values!$B$36=options!$F$3, "Dänemark",IF(Values!$B$36=options!$F$4, "Danimarca",IF(Values!$B$36=options!$F$5, "Dinamarca",IF(Values!$B$36=options!$F$6, "Denemarken","" ) ) ) ) )))</f>
        <v>Danemark</v>
      </c>
      <c r="CZ76" s="1" t="str">
        <f aca="false">IF(ISBLANK(Values!E75),"","No")</f>
        <v>No</v>
      </c>
      <c r="DA76" s="1" t="str">
        <f aca="false">IF(ISBLANK(Values!E75),"","No")</f>
        <v>No</v>
      </c>
      <c r="DO76" s="27" t="str">
        <f aca="false">IF(ISBLANK(Values!E75),"","Parts")</f>
        <v>Parts</v>
      </c>
      <c r="DP76" s="27" t="str">
        <f aca="false">IF(ISBLANK(Values!E75),"",Values!$B$31)</f>
        <v>Garantie de 6 mois après la date de livraison. En cas de dysfonctionnement du clavier, une nouvelle unité ou une pièce de rechange pour le clavier du produit sera envoyée. En cas de tri des stocks, un remboursement complet est effectué.</v>
      </c>
      <c r="DS76" s="31"/>
      <c r="DY76" s="31"/>
      <c r="DZ76" s="31"/>
      <c r="EA76" s="31"/>
      <c r="EB76" s="31"/>
      <c r="EC76" s="31"/>
      <c r="EI76" s="1" t="str">
        <f aca="false">IF(ISBLANK(Values!E75),"",Values!$B$31)</f>
        <v>Garantie de 6 mois après la date de livraison. En cas de dysfonctionnement du clavier, une nouvelle unité ou une pièce de rechange pour le clavier du produit sera envoyée. En cas de tri des stocks, un remboursement complet est effectué.</v>
      </c>
      <c r="ES76" s="1" t="str">
        <f aca="false">IF(ISBLANK(Values!E75),"","Amazon Tellus UPS")</f>
        <v>Amazon Tellus UPS</v>
      </c>
      <c r="EV76" s="1" t="str">
        <f aca="false">IF(ISBLANK(Values!E75),"","New")</f>
        <v>New</v>
      </c>
      <c r="FE76" s="1" t="str">
        <f aca="false">IF(ISBLANK(Values!E75),"","3")</f>
        <v>3</v>
      </c>
      <c r="FH76" s="1" t="str">
        <f aca="false">IF(ISBLANK(Values!E75),"","FALSE")</f>
        <v>FALSE</v>
      </c>
      <c r="FI76" s="36" t="str">
        <f aca="false">IF(ISBLANK(Values!E75),"","FALSE")</f>
        <v>FALSE</v>
      </c>
      <c r="FJ76" s="36" t="str">
        <f aca="false">IF(ISBLANK(Values!E75),"","FALSE")</f>
        <v>FALSE</v>
      </c>
      <c r="FM76" s="1" t="str">
        <f aca="false">IF(ISBLANK(Values!E75),"","1")</f>
        <v>1</v>
      </c>
      <c r="FO76" s="28" t="n">
        <f aca="false">IF(ISBLANK(Values!E75),"",IF(Values!J75, Values!$B$4, Values!$B$5))</f>
        <v>44.99</v>
      </c>
      <c r="FP76" s="1" t="str">
        <f aca="false">IF(ISBLANK(Values!E75),"","Percent")</f>
        <v>Percent</v>
      </c>
      <c r="FQ76" s="1" t="str">
        <f aca="false">IF(ISBLANK(Values!E75),"","2")</f>
        <v>2</v>
      </c>
      <c r="FR76" s="1" t="str">
        <f aca="false">IF(ISBLANK(Values!E75),"","3")</f>
        <v>3</v>
      </c>
      <c r="FS76" s="1" t="str">
        <f aca="false">IF(ISBLANK(Values!E75),"","5")</f>
        <v>5</v>
      </c>
      <c r="FT76" s="1" t="str">
        <f aca="false">IF(ISBLANK(Values!E75),"","6")</f>
        <v>6</v>
      </c>
      <c r="FU76" s="1" t="str">
        <f aca="false">IF(ISBLANK(Values!E75),"","10")</f>
        <v>10</v>
      </c>
      <c r="FV76" s="1" t="str">
        <f aca="false">IF(ISBLANK(Values!E75),"","10")</f>
        <v>10</v>
      </c>
    </row>
    <row r="77" customFormat="false" ht="28.35" hidden="false" customHeight="false" outlineLevel="0" collapsed="false">
      <c r="A77" s="27" t="str">
        <f aca="false">IF(ISBLANK(Values!E76),"",IF(Values!$B$37="EU","computercomponent","computer"))</f>
        <v>computercomponent</v>
      </c>
      <c r="B77" s="37" t="str">
        <f aca="false">IF(ISBLANK(Values!E76),"",Values!F76)</f>
        <v>Lenovo T480s Regular Silver - NO</v>
      </c>
      <c r="C77" s="32" t="str">
        <f aca="false">IF(ISBLANK(Values!E76),"","TellusRem")</f>
        <v>TellusRem</v>
      </c>
      <c r="D77" s="38" t="n">
        <f aca="false">IF(ISBLANK(Values!E76),"",Values!E76)</f>
        <v>5714401483137</v>
      </c>
      <c r="E77" s="31" t="str">
        <f aca="false">IF(ISBLANK(Values!E76),"","EAN")</f>
        <v>EAN</v>
      </c>
      <c r="F77" s="28" t="str">
        <f aca="false">IF(ISBLANK(Values!E76),"",IF(Values!J76,Values!H76 &amp;" "&amp;  Values!$B$1 &amp; " " &amp;Values!$B$3,Values!G76 &amp;" "&amp;  Values!$B$2 &amp; " " &amp;Values!$B$3))</f>
        <v>Norwegian Clavier non rétroéclairé d'origine compatible Lenovo ThinkPad T480s, T490, E490, L480, L490, L380, L390, L380 Yoga, L390 Yoga, E490, E480</v>
      </c>
      <c r="G77" s="32" t="str">
        <f aca="false">IF(ISBLANK(Values!E76),"","TellusRem")</f>
        <v>TellusRem</v>
      </c>
      <c r="H77" s="27" t="str">
        <f aca="false">IF(ISBLANK(Values!E76),"",Values!$B$16)</f>
        <v>laptop-computer-replacement-parts</v>
      </c>
      <c r="I77" s="27" t="str">
        <f aca="false">IF(ISBLANK(Values!E76),"","4730574031")</f>
        <v>4730574031</v>
      </c>
      <c r="J77" s="39" t="str">
        <f aca="false">IF(ISBLANK(Values!E76),"",Values!F76 )</f>
        <v>Lenovo T480s Regular Silver - NO</v>
      </c>
      <c r="K77" s="28" t="n">
        <f aca="false">IF(ISBLANK(Values!E76),"",IF(Values!J76, Values!$B$4, Values!$B$5))</f>
        <v>44.99</v>
      </c>
      <c r="L77" s="40" t="n">
        <f aca="false">IF(ISBLANK(Values!E76),"",Values!$B$18)</f>
        <v>0</v>
      </c>
      <c r="M77" s="28" t="str">
        <f aca="false">IF(ISBLANK(Values!E76),"",Values!$M76)</f>
        <v>https://download.lenovo.com/Images/Parts/01YN360/01YN360_A.jpg</v>
      </c>
      <c r="N77" s="41" t="str">
        <f aca="false">IF(ISBLANK(Values!$F76),"",Values!N76)</f>
        <v>https://download.lenovo.com/Images/Parts/01YN360/01YN360_B.jpg</v>
      </c>
      <c r="O77" s="41" t="str">
        <f aca="false">IF(ISBLANK(Values!$F76),"",Values!O76)</f>
        <v>https://download.lenovo.com/Images/Parts/01YN360/01YN360_details.jpg</v>
      </c>
      <c r="P77" s="41" t="str">
        <f aca="false">IF(ISBLANK(Values!$F76),"",Values!P76)</f>
        <v/>
      </c>
      <c r="Q77" s="41" t="str">
        <f aca="false">IF(ISBLANK(Values!$F76),"",Values!Q76)</f>
        <v/>
      </c>
      <c r="R77" s="41" t="str">
        <f aca="false">IF(ISBLANK(Values!$F76),"",Values!R76)</f>
        <v/>
      </c>
      <c r="S77" s="41" t="str">
        <f aca="false">IF(ISBLANK(Values!$F76),"",Values!S76)</f>
        <v/>
      </c>
      <c r="T77" s="41" t="str">
        <f aca="false">IF(ISBLANK(Values!$F76),"",Values!T76)</f>
        <v/>
      </c>
      <c r="U77" s="41" t="str">
        <f aca="false">IF(ISBLANK(Values!$F76),"",Values!U76)</f>
        <v/>
      </c>
      <c r="W77" s="32" t="str">
        <f aca="false">IF(ISBLANK(Values!E76),"","Child")</f>
        <v>Child</v>
      </c>
      <c r="X77" s="32" t="str">
        <f aca="false">IF(ISBLANK(Values!E76),"",Values!$B$13)</f>
        <v>Lenovo T490 Parent</v>
      </c>
      <c r="Y77" s="39" t="str">
        <f aca="false">IF(ISBLANK(Values!E76),"","Size-Color")</f>
        <v>Size-Color</v>
      </c>
      <c r="Z77" s="32" t="str">
        <f aca="false">IF(ISBLANK(Values!E76),"","variation")</f>
        <v>variation</v>
      </c>
      <c r="AA77" s="36" t="str">
        <f aca="false">IF(ISBLANK(Values!E76),"",Values!$B$20)</f>
        <v>Update</v>
      </c>
      <c r="AB77" s="36" t="str">
        <f aca="false">IF(ISBLANK(Values!E76),"",Values!$B$29)</f>
        <v>Clavier distribué par Tellus Remarketing, leader européen des claviers portables. Le clavier a été nettoyé, emballé et testé dans notre ligne de production au Danemark. Pour toute question de compatibilité, contactez-nous via le site Web d'Amazon.</v>
      </c>
      <c r="AI77" s="42" t="str">
        <f aca="false">IF(ISBLANK(Values!E76),"",IF(Values!I76,Values!$B$23,Values!$B$33))</f>
        <v>👉DES CLIENTS SATISFAITS DANS LE MONDE: Plus de 10.000 clients satisfaits dans le monde.Clavier restauré en Europe</v>
      </c>
      <c r="AJ77" s="43" t="str">
        <f aca="false">IF(ISBLANK(Values!E76),"","👉 "&amp;Values!H76&amp; " "&amp;Values!$B$24 &amp;" "&amp;Values!$B$3)</f>
        <v>👉 Norvégienne Compatible avec Lenovo T480s, T490, E490, L480, L490, L380, L390, L380 Yoga, L390 Yoga, E490, E480</v>
      </c>
      <c r="AK77" s="1" t="str">
        <f aca="false">IF(ISBLANK(Values!E76),"",Values!$B$25)</f>
        <v>COMMUNICATION ET SUPPORT TECHNIQUE: rapide et fluide 24h</v>
      </c>
      <c r="AL77" s="1" t="str">
        <f aca="false">IF(ISBLANK(Values!E76),"",Values!$B$26)</f>
        <v>GARANTIE DE 6 MOIS INCLUS: détendez-vous, est couvert</v>
      </c>
      <c r="AM77" s="1" t="str">
        <f aca="false">IF(ISBLANK(Values!E76),"",Values!$B$27)</f>
        <v>♻️ Be green! ♻️ Avec ce clavier, économisez jusqu'à 80% de CO2!</v>
      </c>
      <c r="AT77" s="1" t="str">
        <f aca="false">IF(ISBLANK(Values!E76),"",IF(Values!J76,"Backlit", "Non-Backlit")) &amp; " Silver Frame"</f>
        <v>Non-Backlit Silver Frame</v>
      </c>
      <c r="AV77" s="28" t="str">
        <f aca="false">IF(ISBLANK(Values!E76),"",Values!H76)</f>
        <v>Norvégienne</v>
      </c>
      <c r="BE77" s="27" t="str">
        <f aca="false">IF(ISBLANK(Values!E76),"","Professional Audience")</f>
        <v>Professional Audience</v>
      </c>
      <c r="BF77" s="27" t="str">
        <f aca="false">IF(ISBLANK(Values!E76),"","Consumer Audience")</f>
        <v>Consumer Audience</v>
      </c>
      <c r="BG77" s="27" t="str">
        <f aca="false">IF(ISBLANK(Values!E76),"","Adults")</f>
        <v>Adults</v>
      </c>
      <c r="BH77" s="27" t="str">
        <f aca="false">IF(ISBLANK(Values!E76),"","People")</f>
        <v>People</v>
      </c>
      <c r="CG77" s="1" t="n">
        <f aca="false">IF(ISBLANK(Values!E76),"",Values!$B$11)</f>
        <v>200</v>
      </c>
      <c r="CH77" s="1" t="str">
        <f aca="false">IF(ISBLANK(Values!E76),"","GR")</f>
        <v>GR</v>
      </c>
      <c r="CI77" s="1" t="str">
        <f aca="false">IF(ISBLANK(Values!E76),"",Values!$B$7)</f>
        <v>30</v>
      </c>
      <c r="CJ77" s="1" t="str">
        <f aca="false">IF(ISBLANK(Values!E76),"",Values!$B$8)</f>
        <v>22</v>
      </c>
      <c r="CK77" s="1" t="str">
        <f aca="false">IF(ISBLANK(Values!E76),"",Values!$B$9)</f>
        <v>5</v>
      </c>
      <c r="CL77" s="1" t="str">
        <f aca="false">IF(ISBLANK(Values!E76),"","CM")</f>
        <v>CM</v>
      </c>
      <c r="CP77" s="36" t="str">
        <f aca="false">IF(ISBLANK(Values!E76),"",Values!$B$7)</f>
        <v>30</v>
      </c>
      <c r="CQ77" s="36" t="str">
        <f aca="false">IF(ISBLANK(Values!E76),"",Values!$B$8)</f>
        <v>22</v>
      </c>
      <c r="CR77" s="36" t="str">
        <f aca="false">IF(ISBLANK(Values!E76),"",Values!$B$9)</f>
        <v>5</v>
      </c>
      <c r="CS77" s="1" t="n">
        <f aca="false">IF(ISBLANK(Values!E76),"",Values!$B$11)</f>
        <v>200</v>
      </c>
      <c r="CT77" s="1" t="str">
        <f aca="false">IF(ISBLANK(Values!E76),"","GR")</f>
        <v>GR</v>
      </c>
      <c r="CU77" s="1" t="str">
        <f aca="false">IF(ISBLANK(Values!E76),"","CM")</f>
        <v>CM</v>
      </c>
      <c r="CV77" s="1" t="str">
        <f aca="false">IF(ISBLANK(Values!E76),"",IF(Values!$B$36=options!$F$1,"Denmark", IF(Values!$B$36=options!$F$2, "Danemark",IF(Values!$B$36=options!$F$3, "Dänemark",IF(Values!$B$36=options!$F$4, "Danimarca",IF(Values!$B$36=options!$F$5, "Dinamarca",IF(Values!$B$36=options!$F$6, "Denemarken","" ) ) ) ) )))</f>
        <v>Danemark</v>
      </c>
      <c r="CZ77" s="1" t="str">
        <f aca="false">IF(ISBLANK(Values!E76),"","No")</f>
        <v>No</v>
      </c>
      <c r="DA77" s="1" t="str">
        <f aca="false">IF(ISBLANK(Values!E76),"","No")</f>
        <v>No</v>
      </c>
      <c r="DO77" s="27" t="str">
        <f aca="false">IF(ISBLANK(Values!E76),"","Parts")</f>
        <v>Parts</v>
      </c>
      <c r="DP77" s="27" t="str">
        <f aca="false">IF(ISBLANK(Values!E76),"",Values!$B$31)</f>
        <v>Garantie de 6 mois après la date de livraison. En cas de dysfonctionnement du clavier, une nouvelle unité ou une pièce de rechange pour le clavier du produit sera envoyée. En cas de tri des stocks, un remboursement complet est effectué.</v>
      </c>
      <c r="DS77" s="31"/>
      <c r="DY77" s="31"/>
      <c r="DZ77" s="31"/>
      <c r="EA77" s="31"/>
      <c r="EB77" s="31"/>
      <c r="EC77" s="31"/>
      <c r="EI77" s="1" t="str">
        <f aca="false">IF(ISBLANK(Values!E76),"",Values!$B$31)</f>
        <v>Garantie de 6 mois après la date de livraison. En cas de dysfonctionnement du clavier, une nouvelle unité ou une pièce de rechange pour le clavier du produit sera envoyée. En cas de tri des stocks, un remboursement complet est effectué.</v>
      </c>
      <c r="ES77" s="1" t="str">
        <f aca="false">IF(ISBLANK(Values!E76),"","Amazon Tellus UPS")</f>
        <v>Amazon Tellus UPS</v>
      </c>
      <c r="EV77" s="1" t="str">
        <f aca="false">IF(ISBLANK(Values!E76),"","New")</f>
        <v>New</v>
      </c>
      <c r="FE77" s="1" t="str">
        <f aca="false">IF(ISBLANK(Values!E76),"","3")</f>
        <v>3</v>
      </c>
      <c r="FH77" s="1" t="str">
        <f aca="false">IF(ISBLANK(Values!E76),"","FALSE")</f>
        <v>FALSE</v>
      </c>
      <c r="FI77" s="36" t="str">
        <f aca="false">IF(ISBLANK(Values!E76),"","FALSE")</f>
        <v>FALSE</v>
      </c>
      <c r="FJ77" s="36" t="str">
        <f aca="false">IF(ISBLANK(Values!E76),"","FALSE")</f>
        <v>FALSE</v>
      </c>
      <c r="FM77" s="1" t="str">
        <f aca="false">IF(ISBLANK(Values!E76),"","1")</f>
        <v>1</v>
      </c>
      <c r="FO77" s="28" t="n">
        <f aca="false">IF(ISBLANK(Values!E76),"",IF(Values!J76, Values!$B$4, Values!$B$5))</f>
        <v>44.99</v>
      </c>
      <c r="FP77" s="1" t="str">
        <f aca="false">IF(ISBLANK(Values!E76),"","Percent")</f>
        <v>Percent</v>
      </c>
      <c r="FQ77" s="1" t="str">
        <f aca="false">IF(ISBLANK(Values!E76),"","2")</f>
        <v>2</v>
      </c>
      <c r="FR77" s="1" t="str">
        <f aca="false">IF(ISBLANK(Values!E76),"","3")</f>
        <v>3</v>
      </c>
      <c r="FS77" s="1" t="str">
        <f aca="false">IF(ISBLANK(Values!E76),"","5")</f>
        <v>5</v>
      </c>
      <c r="FT77" s="1" t="str">
        <f aca="false">IF(ISBLANK(Values!E76),"","6")</f>
        <v>6</v>
      </c>
      <c r="FU77" s="1" t="str">
        <f aca="false">IF(ISBLANK(Values!E76),"","10")</f>
        <v>10</v>
      </c>
      <c r="FV77" s="1" t="str">
        <f aca="false">IF(ISBLANK(Values!E76),"","10")</f>
        <v>10</v>
      </c>
    </row>
    <row r="78" customFormat="false" ht="28.35" hidden="false" customHeight="false" outlineLevel="0" collapsed="false">
      <c r="A78" s="27" t="str">
        <f aca="false">IF(ISBLANK(Values!E77),"",IF(Values!$B$37="EU","computercomponent","computer"))</f>
        <v>computercomponent</v>
      </c>
      <c r="B78" s="37" t="str">
        <f aca="false">IF(ISBLANK(Values!E77),"",Values!F77)</f>
        <v>Lenovo T480s Regular Silver - PL</v>
      </c>
      <c r="C78" s="32" t="str">
        <f aca="false">IF(ISBLANK(Values!E77),"","TellusRem")</f>
        <v>TellusRem</v>
      </c>
      <c r="D78" s="38" t="n">
        <f aca="false">IF(ISBLANK(Values!E77),"",Values!E77)</f>
        <v>5714401483144</v>
      </c>
      <c r="E78" s="31" t="str">
        <f aca="false">IF(ISBLANK(Values!E77),"","EAN")</f>
        <v>EAN</v>
      </c>
      <c r="F78" s="28" t="str">
        <f aca="false">IF(ISBLANK(Values!E77),"",IF(Values!J77,Values!H77 &amp;" "&amp;  Values!$B$1 &amp; " " &amp;Values!$B$3,Values!G77 &amp;" "&amp;  Values!$B$2 &amp; " " &amp;Values!$B$3))</f>
        <v>Polish Clavier non rétroéclairé d'origine compatible Lenovo ThinkPad T480s, T490, E490, L480, L490, L380, L390, L380 Yoga, L390 Yoga, E490, E480</v>
      </c>
      <c r="G78" s="32" t="str">
        <f aca="false">IF(ISBLANK(Values!E77),"","TellusRem")</f>
        <v>TellusRem</v>
      </c>
      <c r="H78" s="27" t="str">
        <f aca="false">IF(ISBLANK(Values!E77),"",Values!$B$16)</f>
        <v>laptop-computer-replacement-parts</v>
      </c>
      <c r="I78" s="27" t="str">
        <f aca="false">IF(ISBLANK(Values!E77),"","4730574031")</f>
        <v>4730574031</v>
      </c>
      <c r="J78" s="39" t="str">
        <f aca="false">IF(ISBLANK(Values!E77),"",Values!F77 )</f>
        <v>Lenovo T480s Regular Silver - PL</v>
      </c>
      <c r="K78" s="28" t="n">
        <f aca="false">IF(ISBLANK(Values!E77),"",IF(Values!J77, Values!$B$4, Values!$B$5))</f>
        <v>44.99</v>
      </c>
      <c r="L78" s="40" t="n">
        <f aca="false">IF(ISBLANK(Values!E77),"",Values!$B$18)</f>
        <v>0</v>
      </c>
      <c r="M78" s="28" t="str">
        <f aca="false">IF(ISBLANK(Values!E77),"",Values!$M77)</f>
        <v/>
      </c>
      <c r="N78" s="41" t="str">
        <f aca="false">IF(ISBLANK(Values!$F77),"",Values!N77)</f>
        <v/>
      </c>
      <c r="O78" s="41" t="str">
        <f aca="false">IF(ISBLANK(Values!$F77),"",Values!O77)</f>
        <v/>
      </c>
      <c r="P78" s="41" t="str">
        <f aca="false">IF(ISBLANK(Values!$F77),"",Values!P77)</f>
        <v/>
      </c>
      <c r="Q78" s="41" t="str">
        <f aca="false">IF(ISBLANK(Values!$F77),"",Values!Q77)</f>
        <v/>
      </c>
      <c r="R78" s="41" t="str">
        <f aca="false">IF(ISBLANK(Values!$F77),"",Values!R77)</f>
        <v/>
      </c>
      <c r="S78" s="41" t="str">
        <f aca="false">IF(ISBLANK(Values!$F77),"",Values!S77)</f>
        <v/>
      </c>
      <c r="T78" s="41" t="str">
        <f aca="false">IF(ISBLANK(Values!$F77),"",Values!T77)</f>
        <v/>
      </c>
      <c r="U78" s="41" t="str">
        <f aca="false">IF(ISBLANK(Values!$F77),"",Values!U77)</f>
        <v/>
      </c>
      <c r="W78" s="32" t="str">
        <f aca="false">IF(ISBLANK(Values!E77),"","Child")</f>
        <v>Child</v>
      </c>
      <c r="X78" s="32" t="str">
        <f aca="false">IF(ISBLANK(Values!E77),"",Values!$B$13)</f>
        <v>Lenovo T490 Parent</v>
      </c>
      <c r="Y78" s="39" t="str">
        <f aca="false">IF(ISBLANK(Values!E77),"","Size-Color")</f>
        <v>Size-Color</v>
      </c>
      <c r="Z78" s="32" t="str">
        <f aca="false">IF(ISBLANK(Values!E77),"","variation")</f>
        <v>variation</v>
      </c>
      <c r="AA78" s="36" t="str">
        <f aca="false">IF(ISBLANK(Values!E77),"",Values!$B$20)</f>
        <v>Update</v>
      </c>
      <c r="AB78" s="36" t="str">
        <f aca="false">IF(ISBLANK(Values!E77),"",Values!$B$29)</f>
        <v>Clavier distribué par Tellus Remarketing, leader européen des claviers portables. Le clavier a été nettoyé, emballé et testé dans notre ligne de production au Danemark. Pour toute question de compatibilité, contactez-nous via le site Web d'Amazon.</v>
      </c>
      <c r="AI78" s="42" t="str">
        <f aca="false">IF(ISBLANK(Values!E77),"",IF(Values!I77,Values!$B$23,Values!$B$33))</f>
        <v>👉DES CLIENTS SATISFAITS DANS LE MONDE: Plus de 10.000 clients satisfaits dans le monde.Clavier restauré en Europe</v>
      </c>
      <c r="AJ78" s="43" t="str">
        <f aca="false">IF(ISBLANK(Values!E77),"","👉 "&amp;Values!H77&amp; " "&amp;Values!$B$24 &amp;" "&amp;Values!$B$3)</f>
        <v>👉 polonais Compatible avec Lenovo T480s, T490, E490, L480, L490, L380, L390, L380 Yoga, L390 Yoga, E490, E480</v>
      </c>
      <c r="AK78" s="1" t="str">
        <f aca="false">IF(ISBLANK(Values!E77),"",Values!$B$25)</f>
        <v>COMMUNICATION ET SUPPORT TECHNIQUE: rapide et fluide 24h</v>
      </c>
      <c r="AL78" s="1" t="str">
        <f aca="false">IF(ISBLANK(Values!E77),"",Values!$B$26)</f>
        <v>GARANTIE DE 6 MOIS INCLUS: détendez-vous, est couvert</v>
      </c>
      <c r="AM78" s="1" t="str">
        <f aca="false">IF(ISBLANK(Values!E77),"",Values!$B$27)</f>
        <v>♻️ Be green! ♻️ Avec ce clavier, économisez jusqu'à 80% de CO2!</v>
      </c>
      <c r="AT78" s="1" t="str">
        <f aca="false">IF(ISBLANK(Values!E77),"",IF(Values!J77,"Backlit", "Non-Backlit")) &amp; " Silver Frame"</f>
        <v>Non-Backlit Silver Frame</v>
      </c>
      <c r="AV78" s="28" t="str">
        <f aca="false">IF(ISBLANK(Values!E77),"",Values!H77)</f>
        <v>polonais</v>
      </c>
      <c r="BE78" s="27" t="str">
        <f aca="false">IF(ISBLANK(Values!E77),"","Professional Audience")</f>
        <v>Professional Audience</v>
      </c>
      <c r="BF78" s="27" t="str">
        <f aca="false">IF(ISBLANK(Values!E77),"","Consumer Audience")</f>
        <v>Consumer Audience</v>
      </c>
      <c r="BG78" s="27" t="str">
        <f aca="false">IF(ISBLANK(Values!E77),"","Adults")</f>
        <v>Adults</v>
      </c>
      <c r="BH78" s="27" t="str">
        <f aca="false">IF(ISBLANK(Values!E77),"","People")</f>
        <v>People</v>
      </c>
      <c r="CG78" s="1" t="n">
        <f aca="false">IF(ISBLANK(Values!E77),"",Values!$B$11)</f>
        <v>200</v>
      </c>
      <c r="CH78" s="1" t="str">
        <f aca="false">IF(ISBLANK(Values!E77),"","GR")</f>
        <v>GR</v>
      </c>
      <c r="CI78" s="1" t="str">
        <f aca="false">IF(ISBLANK(Values!E77),"",Values!$B$7)</f>
        <v>30</v>
      </c>
      <c r="CJ78" s="1" t="str">
        <f aca="false">IF(ISBLANK(Values!E77),"",Values!$B$8)</f>
        <v>22</v>
      </c>
      <c r="CK78" s="1" t="str">
        <f aca="false">IF(ISBLANK(Values!E77),"",Values!$B$9)</f>
        <v>5</v>
      </c>
      <c r="CL78" s="1" t="str">
        <f aca="false">IF(ISBLANK(Values!E77),"","CM")</f>
        <v>CM</v>
      </c>
      <c r="CP78" s="36" t="str">
        <f aca="false">IF(ISBLANK(Values!E77),"",Values!$B$7)</f>
        <v>30</v>
      </c>
      <c r="CQ78" s="36" t="str">
        <f aca="false">IF(ISBLANK(Values!E77),"",Values!$B$8)</f>
        <v>22</v>
      </c>
      <c r="CR78" s="36" t="str">
        <f aca="false">IF(ISBLANK(Values!E77),"",Values!$B$9)</f>
        <v>5</v>
      </c>
      <c r="CS78" s="1" t="n">
        <f aca="false">IF(ISBLANK(Values!E77),"",Values!$B$11)</f>
        <v>200</v>
      </c>
      <c r="CT78" s="1" t="str">
        <f aca="false">IF(ISBLANK(Values!E77),"","GR")</f>
        <v>GR</v>
      </c>
      <c r="CU78" s="1" t="str">
        <f aca="false">IF(ISBLANK(Values!E77),"","CM")</f>
        <v>CM</v>
      </c>
      <c r="CV78" s="1" t="str">
        <f aca="false">IF(ISBLANK(Values!E77),"",IF(Values!$B$36=options!$F$1,"Denmark", IF(Values!$B$36=options!$F$2, "Danemark",IF(Values!$B$36=options!$F$3, "Dänemark",IF(Values!$B$36=options!$F$4, "Danimarca",IF(Values!$B$36=options!$F$5, "Dinamarca",IF(Values!$B$36=options!$F$6, "Denemarken","" ) ) ) ) )))</f>
        <v>Danemark</v>
      </c>
      <c r="CZ78" s="1" t="str">
        <f aca="false">IF(ISBLANK(Values!E77),"","No")</f>
        <v>No</v>
      </c>
      <c r="DA78" s="1" t="str">
        <f aca="false">IF(ISBLANK(Values!E77),"","No")</f>
        <v>No</v>
      </c>
      <c r="DO78" s="27" t="str">
        <f aca="false">IF(ISBLANK(Values!E77),"","Parts")</f>
        <v>Parts</v>
      </c>
      <c r="DP78" s="27" t="str">
        <f aca="false">IF(ISBLANK(Values!E77),"",Values!$B$31)</f>
        <v>Garantie de 6 mois après la date de livraison. En cas de dysfonctionnement du clavier, une nouvelle unité ou une pièce de rechange pour le clavier du produit sera envoyée. En cas de tri des stocks, un remboursement complet est effectué.</v>
      </c>
      <c r="DS78" s="31"/>
      <c r="DY78" s="31"/>
      <c r="DZ78" s="31"/>
      <c r="EA78" s="31"/>
      <c r="EB78" s="31"/>
      <c r="EC78" s="31"/>
      <c r="EI78" s="1" t="str">
        <f aca="false">IF(ISBLANK(Values!E77),"",Values!$B$31)</f>
        <v>Garantie de 6 mois après la date de livraison. En cas de dysfonctionnement du clavier, une nouvelle unité ou une pièce de rechange pour le clavier du produit sera envoyée. En cas de tri des stocks, un remboursement complet est effectué.</v>
      </c>
      <c r="ES78" s="1" t="str">
        <f aca="false">IF(ISBLANK(Values!E77),"","Amazon Tellus UPS")</f>
        <v>Amazon Tellus UPS</v>
      </c>
      <c r="EV78" s="1" t="str">
        <f aca="false">IF(ISBLANK(Values!E77),"","New")</f>
        <v>New</v>
      </c>
      <c r="FE78" s="1" t="str">
        <f aca="false">IF(ISBLANK(Values!E77),"","3")</f>
        <v>3</v>
      </c>
      <c r="FH78" s="1" t="str">
        <f aca="false">IF(ISBLANK(Values!E77),"","FALSE")</f>
        <v>FALSE</v>
      </c>
      <c r="FI78" s="36" t="str">
        <f aca="false">IF(ISBLANK(Values!E77),"","FALSE")</f>
        <v>FALSE</v>
      </c>
      <c r="FJ78" s="36" t="str">
        <f aca="false">IF(ISBLANK(Values!E77),"","FALSE")</f>
        <v>FALSE</v>
      </c>
      <c r="FM78" s="1" t="str">
        <f aca="false">IF(ISBLANK(Values!E77),"","1")</f>
        <v>1</v>
      </c>
      <c r="FO78" s="28" t="n">
        <f aca="false">IF(ISBLANK(Values!E77),"",IF(Values!J77, Values!$B$4, Values!$B$5))</f>
        <v>44.99</v>
      </c>
      <c r="FP78" s="1" t="str">
        <f aca="false">IF(ISBLANK(Values!E77),"","Percent")</f>
        <v>Percent</v>
      </c>
      <c r="FQ78" s="1" t="str">
        <f aca="false">IF(ISBLANK(Values!E77),"","2")</f>
        <v>2</v>
      </c>
      <c r="FR78" s="1" t="str">
        <f aca="false">IF(ISBLANK(Values!E77),"","3")</f>
        <v>3</v>
      </c>
      <c r="FS78" s="1" t="str">
        <f aca="false">IF(ISBLANK(Values!E77),"","5")</f>
        <v>5</v>
      </c>
      <c r="FT78" s="1" t="str">
        <f aca="false">IF(ISBLANK(Values!E77),"","6")</f>
        <v>6</v>
      </c>
      <c r="FU78" s="1" t="str">
        <f aca="false">IF(ISBLANK(Values!E77),"","10")</f>
        <v>10</v>
      </c>
      <c r="FV78" s="1" t="str">
        <f aca="false">IF(ISBLANK(Values!E77),"","10")</f>
        <v>10</v>
      </c>
    </row>
    <row r="79" customFormat="false" ht="28.35" hidden="false" customHeight="false" outlineLevel="0" collapsed="false">
      <c r="A79" s="27" t="str">
        <f aca="false">IF(ISBLANK(Values!E78),"",IF(Values!$B$37="EU","computercomponent","computer"))</f>
        <v>computercomponent</v>
      </c>
      <c r="B79" s="37" t="str">
        <f aca="false">IF(ISBLANK(Values!E78),"",Values!F78)</f>
        <v>Lenovo T480s Regular Silver - PT</v>
      </c>
      <c r="C79" s="32" t="str">
        <f aca="false">IF(ISBLANK(Values!E78),"","TellusRem")</f>
        <v>TellusRem</v>
      </c>
      <c r="D79" s="38" t="n">
        <f aca="false">IF(ISBLANK(Values!E78),"",Values!E78)</f>
        <v>5714401483151</v>
      </c>
      <c r="E79" s="31" t="str">
        <f aca="false">IF(ISBLANK(Values!E78),"","EAN")</f>
        <v>EAN</v>
      </c>
      <c r="F79" s="28" t="str">
        <f aca="false">IF(ISBLANK(Values!E78),"",IF(Values!J78,Values!H78 &amp;" "&amp;  Values!$B$1 &amp; " " &amp;Values!$B$3,Values!G78 &amp;" "&amp;  Values!$B$2 &amp; " " &amp;Values!$B$3))</f>
        <v>Portuguese Clavier non rétroéclairé d'origine compatible Lenovo ThinkPad T480s, T490, E490, L480, L490, L380, L390, L380 Yoga, L390 Yoga, E490, E480</v>
      </c>
      <c r="G79" s="32" t="str">
        <f aca="false">IF(ISBLANK(Values!E78),"","TellusRem")</f>
        <v>TellusRem</v>
      </c>
      <c r="H79" s="27" t="str">
        <f aca="false">IF(ISBLANK(Values!E78),"",Values!$B$16)</f>
        <v>laptop-computer-replacement-parts</v>
      </c>
      <c r="I79" s="27" t="str">
        <f aca="false">IF(ISBLANK(Values!E78),"","4730574031")</f>
        <v>4730574031</v>
      </c>
      <c r="J79" s="39" t="str">
        <f aca="false">IF(ISBLANK(Values!E78),"",Values!F78 )</f>
        <v>Lenovo T480s Regular Silver - PT</v>
      </c>
      <c r="K79" s="28" t="n">
        <f aca="false">IF(ISBLANK(Values!E78),"",IF(Values!J78, Values!$B$4, Values!$B$5))</f>
        <v>44.99</v>
      </c>
      <c r="L79" s="40" t="n">
        <f aca="false">IF(ISBLANK(Values!E78),"",Values!$B$18)</f>
        <v>0</v>
      </c>
      <c r="M79" s="28" t="str">
        <f aca="false">IF(ISBLANK(Values!E78),"",Values!$M78)</f>
        <v>https://download.lenovo.com/Images/Parts/01YN401/01YN401_A.jpg</v>
      </c>
      <c r="N79" s="41" t="str">
        <f aca="false">IF(ISBLANK(Values!$F78),"",Values!N78)</f>
        <v>https://download.lenovo.com/Images/Parts/01YN401/01YN401_B.jpg</v>
      </c>
      <c r="O79" s="41" t="str">
        <f aca="false">IF(ISBLANK(Values!$F78),"",Values!O78)</f>
        <v>https://download.lenovo.com/Images/Parts/01YN401/01YN401_details.jpg</v>
      </c>
      <c r="P79" s="41" t="str">
        <f aca="false">IF(ISBLANK(Values!$F78),"",Values!P78)</f>
        <v/>
      </c>
      <c r="Q79" s="41" t="str">
        <f aca="false">IF(ISBLANK(Values!$F78),"",Values!Q78)</f>
        <v/>
      </c>
      <c r="R79" s="41" t="str">
        <f aca="false">IF(ISBLANK(Values!$F78),"",Values!R78)</f>
        <v/>
      </c>
      <c r="S79" s="41" t="str">
        <f aca="false">IF(ISBLANK(Values!$F78),"",Values!S78)</f>
        <v/>
      </c>
      <c r="T79" s="41" t="str">
        <f aca="false">IF(ISBLANK(Values!$F78),"",Values!T78)</f>
        <v/>
      </c>
      <c r="U79" s="41" t="str">
        <f aca="false">IF(ISBLANK(Values!$F78),"",Values!U78)</f>
        <v/>
      </c>
      <c r="W79" s="32" t="str">
        <f aca="false">IF(ISBLANK(Values!E78),"","Child")</f>
        <v>Child</v>
      </c>
      <c r="X79" s="32" t="str">
        <f aca="false">IF(ISBLANK(Values!E78),"",Values!$B$13)</f>
        <v>Lenovo T490 Parent</v>
      </c>
      <c r="Y79" s="39" t="str">
        <f aca="false">IF(ISBLANK(Values!E78),"","Size-Color")</f>
        <v>Size-Color</v>
      </c>
      <c r="Z79" s="32" t="str">
        <f aca="false">IF(ISBLANK(Values!E78),"","variation")</f>
        <v>variation</v>
      </c>
      <c r="AA79" s="36" t="str">
        <f aca="false">IF(ISBLANK(Values!E78),"",Values!$B$20)</f>
        <v>Update</v>
      </c>
      <c r="AB79" s="36" t="str">
        <f aca="false">IF(ISBLANK(Values!E78),"",Values!$B$29)</f>
        <v>Clavier distribué par Tellus Remarketing, leader européen des claviers portables. Le clavier a été nettoyé, emballé et testé dans notre ligne de production au Danemark. Pour toute question de compatibilité, contactez-nous via le site Web d'Amazon.</v>
      </c>
      <c r="AI79" s="42" t="str">
        <f aca="false">IF(ISBLANK(Values!E78),"",IF(Values!I78,Values!$B$23,Values!$B$33))</f>
        <v>👉DES CLIENTS SATISFAITS DANS LE MONDE: Plus de 10.000 clients satisfaits dans le monde.Clavier restauré en Europe</v>
      </c>
      <c r="AJ79" s="43" t="str">
        <f aca="false">IF(ISBLANK(Values!E78),"","👉 "&amp;Values!H78&amp; " "&amp;Values!$B$24 &amp;" "&amp;Values!$B$3)</f>
        <v>👉 Portugais Compatible avec Lenovo T480s, T490, E490, L480, L490, L380, L390, L380 Yoga, L390 Yoga, E490, E480</v>
      </c>
      <c r="AK79" s="1" t="str">
        <f aca="false">IF(ISBLANK(Values!E78),"",Values!$B$25)</f>
        <v>COMMUNICATION ET SUPPORT TECHNIQUE: rapide et fluide 24h</v>
      </c>
      <c r="AL79" s="1" t="str">
        <f aca="false">IF(ISBLANK(Values!E78),"",Values!$B$26)</f>
        <v>GARANTIE DE 6 MOIS INCLUS: détendez-vous, est couvert</v>
      </c>
      <c r="AM79" s="1" t="str">
        <f aca="false">IF(ISBLANK(Values!E78),"",Values!$B$27)</f>
        <v>♻️ Be green! ♻️ Avec ce clavier, économisez jusqu'à 80% de CO2!</v>
      </c>
      <c r="AT79" s="1" t="str">
        <f aca="false">IF(ISBLANK(Values!E78),"",IF(Values!J78,"Backlit", "Non-Backlit")) &amp; " Silver Frame"</f>
        <v>Non-Backlit Silver Frame</v>
      </c>
      <c r="AV79" s="28" t="str">
        <f aca="false">IF(ISBLANK(Values!E78),"",Values!H78)</f>
        <v>Portugais</v>
      </c>
      <c r="BE79" s="27" t="str">
        <f aca="false">IF(ISBLANK(Values!E78),"","Professional Audience")</f>
        <v>Professional Audience</v>
      </c>
      <c r="BF79" s="27" t="str">
        <f aca="false">IF(ISBLANK(Values!E78),"","Consumer Audience")</f>
        <v>Consumer Audience</v>
      </c>
      <c r="BG79" s="27" t="str">
        <f aca="false">IF(ISBLANK(Values!E78),"","Adults")</f>
        <v>Adults</v>
      </c>
      <c r="BH79" s="27" t="str">
        <f aca="false">IF(ISBLANK(Values!E78),"","People")</f>
        <v>People</v>
      </c>
      <c r="CG79" s="1" t="n">
        <f aca="false">IF(ISBLANK(Values!E78),"",Values!$B$11)</f>
        <v>200</v>
      </c>
      <c r="CH79" s="1" t="str">
        <f aca="false">IF(ISBLANK(Values!E78),"","GR")</f>
        <v>GR</v>
      </c>
      <c r="CI79" s="1" t="str">
        <f aca="false">IF(ISBLANK(Values!E78),"",Values!$B$7)</f>
        <v>30</v>
      </c>
      <c r="CJ79" s="1" t="str">
        <f aca="false">IF(ISBLANK(Values!E78),"",Values!$B$8)</f>
        <v>22</v>
      </c>
      <c r="CK79" s="1" t="str">
        <f aca="false">IF(ISBLANK(Values!E78),"",Values!$B$9)</f>
        <v>5</v>
      </c>
      <c r="CL79" s="1" t="str">
        <f aca="false">IF(ISBLANK(Values!E78),"","CM")</f>
        <v>CM</v>
      </c>
      <c r="CP79" s="36" t="str">
        <f aca="false">IF(ISBLANK(Values!E78),"",Values!$B$7)</f>
        <v>30</v>
      </c>
      <c r="CQ79" s="36" t="str">
        <f aca="false">IF(ISBLANK(Values!E78),"",Values!$B$8)</f>
        <v>22</v>
      </c>
      <c r="CR79" s="36" t="str">
        <f aca="false">IF(ISBLANK(Values!E78),"",Values!$B$9)</f>
        <v>5</v>
      </c>
      <c r="CS79" s="1" t="n">
        <f aca="false">IF(ISBLANK(Values!E78),"",Values!$B$11)</f>
        <v>200</v>
      </c>
      <c r="CT79" s="1" t="str">
        <f aca="false">IF(ISBLANK(Values!E78),"","GR")</f>
        <v>GR</v>
      </c>
      <c r="CU79" s="1" t="str">
        <f aca="false">IF(ISBLANK(Values!E78),"","CM")</f>
        <v>CM</v>
      </c>
      <c r="CV79" s="1" t="str">
        <f aca="false">IF(ISBLANK(Values!E78),"",IF(Values!$B$36=options!$F$1,"Denmark", IF(Values!$B$36=options!$F$2, "Danemark",IF(Values!$B$36=options!$F$3, "Dänemark",IF(Values!$B$36=options!$F$4, "Danimarca",IF(Values!$B$36=options!$F$5, "Dinamarca",IF(Values!$B$36=options!$F$6, "Denemarken","" ) ) ) ) )))</f>
        <v>Danemark</v>
      </c>
      <c r="CZ79" s="1" t="str">
        <f aca="false">IF(ISBLANK(Values!E78),"","No")</f>
        <v>No</v>
      </c>
      <c r="DA79" s="1" t="str">
        <f aca="false">IF(ISBLANK(Values!E78),"","No")</f>
        <v>No</v>
      </c>
      <c r="DO79" s="27" t="str">
        <f aca="false">IF(ISBLANK(Values!E78),"","Parts")</f>
        <v>Parts</v>
      </c>
      <c r="DP79" s="27" t="str">
        <f aca="false">IF(ISBLANK(Values!E78),"",Values!$B$31)</f>
        <v>Garantie de 6 mois après la date de livraison. En cas de dysfonctionnement du clavier, une nouvelle unité ou une pièce de rechange pour le clavier du produit sera envoyée. En cas de tri des stocks, un remboursement complet est effectué.</v>
      </c>
      <c r="DS79" s="31"/>
      <c r="DY79" s="31"/>
      <c r="DZ79" s="31"/>
      <c r="EA79" s="31"/>
      <c r="EB79" s="31"/>
      <c r="EC79" s="31"/>
      <c r="EI79" s="1" t="str">
        <f aca="false">IF(ISBLANK(Values!E78),"",Values!$B$31)</f>
        <v>Garantie de 6 mois après la date de livraison. En cas de dysfonctionnement du clavier, une nouvelle unité ou une pièce de rechange pour le clavier du produit sera envoyée. En cas de tri des stocks, un remboursement complet est effectué.</v>
      </c>
      <c r="ES79" s="1" t="str">
        <f aca="false">IF(ISBLANK(Values!E78),"","Amazon Tellus UPS")</f>
        <v>Amazon Tellus UPS</v>
      </c>
      <c r="EV79" s="1" t="str">
        <f aca="false">IF(ISBLANK(Values!E78),"","New")</f>
        <v>New</v>
      </c>
      <c r="FE79" s="1" t="str">
        <f aca="false">IF(ISBLANK(Values!E78),"","3")</f>
        <v>3</v>
      </c>
      <c r="FH79" s="1" t="str">
        <f aca="false">IF(ISBLANK(Values!E78),"","FALSE")</f>
        <v>FALSE</v>
      </c>
      <c r="FI79" s="36" t="str">
        <f aca="false">IF(ISBLANK(Values!E78),"","FALSE")</f>
        <v>FALSE</v>
      </c>
      <c r="FJ79" s="36" t="str">
        <f aca="false">IF(ISBLANK(Values!E78),"","FALSE")</f>
        <v>FALSE</v>
      </c>
      <c r="FM79" s="1" t="str">
        <f aca="false">IF(ISBLANK(Values!E78),"","1")</f>
        <v>1</v>
      </c>
      <c r="FO79" s="28" t="n">
        <f aca="false">IF(ISBLANK(Values!E78),"",IF(Values!J78, Values!$B$4, Values!$B$5))</f>
        <v>44.99</v>
      </c>
      <c r="FP79" s="1" t="str">
        <f aca="false">IF(ISBLANK(Values!E78),"","Percent")</f>
        <v>Percent</v>
      </c>
      <c r="FQ79" s="1" t="str">
        <f aca="false">IF(ISBLANK(Values!E78),"","2")</f>
        <v>2</v>
      </c>
      <c r="FR79" s="1" t="str">
        <f aca="false">IF(ISBLANK(Values!E78),"","3")</f>
        <v>3</v>
      </c>
      <c r="FS79" s="1" t="str">
        <f aca="false">IF(ISBLANK(Values!E78),"","5")</f>
        <v>5</v>
      </c>
      <c r="FT79" s="1" t="str">
        <f aca="false">IF(ISBLANK(Values!E78),"","6")</f>
        <v>6</v>
      </c>
      <c r="FU79" s="1" t="str">
        <f aca="false">IF(ISBLANK(Values!E78),"","10")</f>
        <v>10</v>
      </c>
      <c r="FV79" s="1" t="str">
        <f aca="false">IF(ISBLANK(Values!E78),"","10")</f>
        <v>10</v>
      </c>
    </row>
    <row r="80" customFormat="false" ht="28.35" hidden="false" customHeight="false" outlineLevel="0" collapsed="false">
      <c r="A80" s="27" t="str">
        <f aca="false">IF(ISBLANK(Values!E79),"",IF(Values!$B$37="EU","computercomponent","computer"))</f>
        <v>computercomponent</v>
      </c>
      <c r="B80" s="37" t="str">
        <f aca="false">IF(ISBLANK(Values!E79),"",Values!F79)</f>
        <v>Lenovo T480s Regular Silver - SE/FI</v>
      </c>
      <c r="C80" s="32" t="str">
        <f aca="false">IF(ISBLANK(Values!E79),"","TellusRem")</f>
        <v>TellusRem</v>
      </c>
      <c r="D80" s="38" t="n">
        <f aca="false">IF(ISBLANK(Values!E79),"",Values!E79)</f>
        <v>5714401483168</v>
      </c>
      <c r="E80" s="31" t="str">
        <f aca="false">IF(ISBLANK(Values!E79),"","EAN")</f>
        <v>EAN</v>
      </c>
      <c r="F80" s="28" t="str">
        <f aca="false">IF(ISBLANK(Values!E79),"",IF(Values!J79,Values!H79 &amp;" "&amp;  Values!$B$1 &amp; " " &amp;Values!$B$3,Values!G79 &amp;" "&amp;  Values!$B$2 &amp; " " &amp;Values!$B$3))</f>
        <v>Swedish – Finnish Clavier non rétroéclairé d'origine compatible Lenovo ThinkPad T480s, T490, E490, L480, L490, L380, L390, L380 Yoga, L390 Yoga, E490, E480</v>
      </c>
      <c r="G80" s="32" t="str">
        <f aca="false">IF(ISBLANK(Values!E79),"","TellusRem")</f>
        <v>TellusRem</v>
      </c>
      <c r="H80" s="27" t="str">
        <f aca="false">IF(ISBLANK(Values!E79),"",Values!$B$16)</f>
        <v>laptop-computer-replacement-parts</v>
      </c>
      <c r="I80" s="27" t="str">
        <f aca="false">IF(ISBLANK(Values!E79),"","4730574031")</f>
        <v>4730574031</v>
      </c>
      <c r="J80" s="39" t="str">
        <f aca="false">IF(ISBLANK(Values!E79),"",Values!F79 )</f>
        <v>Lenovo T480s Regular Silver - SE/FI</v>
      </c>
      <c r="K80" s="28" t="n">
        <f aca="false">IF(ISBLANK(Values!E79),"",IF(Values!J79, Values!$B$4, Values!$B$5))</f>
        <v>44.99</v>
      </c>
      <c r="L80" s="40" t="n">
        <f aca="false">IF(ISBLANK(Values!E79),"",Values!$B$18)</f>
        <v>0</v>
      </c>
      <c r="M80" s="28" t="str">
        <f aca="false">IF(ISBLANK(Values!E79),"",Values!$M79)</f>
        <v>https://download.lenovo.com/Images/Parts/01YN329/01YN329_A.jpg</v>
      </c>
      <c r="N80" s="41" t="str">
        <f aca="false">IF(ISBLANK(Values!$F79),"",Values!N79)</f>
        <v>https://download.lenovo.com/Images/Parts/01YN329/01YN329_B.jpg</v>
      </c>
      <c r="O80" s="41" t="str">
        <f aca="false">IF(ISBLANK(Values!$F79),"",Values!O79)</f>
        <v>https://download.lenovo.com/Images/Parts/01YN329/01YN329_details.jpg</v>
      </c>
      <c r="P80" s="41" t="str">
        <f aca="false">IF(ISBLANK(Values!$F79),"",Values!P79)</f>
        <v/>
      </c>
      <c r="Q80" s="41" t="str">
        <f aca="false">IF(ISBLANK(Values!$F79),"",Values!Q79)</f>
        <v/>
      </c>
      <c r="R80" s="41" t="str">
        <f aca="false">IF(ISBLANK(Values!$F79),"",Values!R79)</f>
        <v/>
      </c>
      <c r="S80" s="41" t="str">
        <f aca="false">IF(ISBLANK(Values!$F79),"",Values!S79)</f>
        <v/>
      </c>
      <c r="T80" s="41" t="str">
        <f aca="false">IF(ISBLANK(Values!$F79),"",Values!T79)</f>
        <v/>
      </c>
      <c r="U80" s="41" t="str">
        <f aca="false">IF(ISBLANK(Values!$F79),"",Values!U79)</f>
        <v/>
      </c>
      <c r="W80" s="32" t="str">
        <f aca="false">IF(ISBLANK(Values!E79),"","Child")</f>
        <v>Child</v>
      </c>
      <c r="X80" s="32" t="str">
        <f aca="false">IF(ISBLANK(Values!E79),"",Values!$B$13)</f>
        <v>Lenovo T490 Parent</v>
      </c>
      <c r="Y80" s="39" t="str">
        <f aca="false">IF(ISBLANK(Values!E79),"","Size-Color")</f>
        <v>Size-Color</v>
      </c>
      <c r="Z80" s="32" t="str">
        <f aca="false">IF(ISBLANK(Values!E79),"","variation")</f>
        <v>variation</v>
      </c>
      <c r="AA80" s="36" t="str">
        <f aca="false">IF(ISBLANK(Values!E79),"",Values!$B$20)</f>
        <v>Update</v>
      </c>
      <c r="AB80" s="36" t="str">
        <f aca="false">IF(ISBLANK(Values!E79),"",Values!$B$29)</f>
        <v>Clavier distribué par Tellus Remarketing, leader européen des claviers portables. Le clavier a été nettoyé, emballé et testé dans notre ligne de production au Danemark. Pour toute question de compatibilité, contactez-nous via le site Web d'Amazon.</v>
      </c>
      <c r="AI80" s="42" t="str">
        <f aca="false">IF(ISBLANK(Values!E79),"",IF(Values!I79,Values!$B$23,Values!$B$33))</f>
        <v>👉DES CLIENTS SATISFAITS DANS LE MONDE: Plus de 10.000 clients satisfaits dans le monde.Clavier restauré en Europe</v>
      </c>
      <c r="AJ80" s="43" t="str">
        <f aca="false">IF(ISBLANK(Values!E79),"","👉 "&amp;Values!H79&amp; " "&amp;Values!$B$24 &amp;" "&amp;Values!$B$3)</f>
        <v>👉 Suédois – Finlandais Compatible avec Lenovo T480s, T490, E490, L480, L490, L380, L390, L380 Yoga, L390 Yoga, E490, E480</v>
      </c>
      <c r="AK80" s="1" t="str">
        <f aca="false">IF(ISBLANK(Values!E79),"",Values!$B$25)</f>
        <v>COMMUNICATION ET SUPPORT TECHNIQUE: rapide et fluide 24h</v>
      </c>
      <c r="AL80" s="1" t="str">
        <f aca="false">IF(ISBLANK(Values!E79),"",Values!$B$26)</f>
        <v>GARANTIE DE 6 MOIS INCLUS: détendez-vous, est couvert</v>
      </c>
      <c r="AM80" s="1" t="str">
        <f aca="false">IF(ISBLANK(Values!E79),"",Values!$B$27)</f>
        <v>♻️ Be green! ♻️ Avec ce clavier, économisez jusqu'à 80% de CO2!</v>
      </c>
      <c r="AT80" s="1" t="str">
        <f aca="false">IF(ISBLANK(Values!E79),"",IF(Values!J79,"Backlit", "Non-Backlit")) &amp; " Silver Frame"</f>
        <v>Non-Backlit Silver Frame</v>
      </c>
      <c r="AV80" s="28" t="str">
        <f aca="false">IF(ISBLANK(Values!E79),"",Values!H79)</f>
        <v>Suédois – Finlandais</v>
      </c>
      <c r="BE80" s="27" t="str">
        <f aca="false">IF(ISBLANK(Values!E79),"","Professional Audience")</f>
        <v>Professional Audience</v>
      </c>
      <c r="BF80" s="27" t="str">
        <f aca="false">IF(ISBLANK(Values!E79),"","Consumer Audience")</f>
        <v>Consumer Audience</v>
      </c>
      <c r="BG80" s="27" t="str">
        <f aca="false">IF(ISBLANK(Values!E79),"","Adults")</f>
        <v>Adults</v>
      </c>
      <c r="BH80" s="27" t="str">
        <f aca="false">IF(ISBLANK(Values!E79),"","People")</f>
        <v>People</v>
      </c>
      <c r="CG80" s="1" t="n">
        <f aca="false">IF(ISBLANK(Values!E79),"",Values!$B$11)</f>
        <v>200</v>
      </c>
      <c r="CH80" s="1" t="str">
        <f aca="false">IF(ISBLANK(Values!E79),"","GR")</f>
        <v>GR</v>
      </c>
      <c r="CI80" s="1" t="str">
        <f aca="false">IF(ISBLANK(Values!E79),"",Values!$B$7)</f>
        <v>30</v>
      </c>
      <c r="CJ80" s="1" t="str">
        <f aca="false">IF(ISBLANK(Values!E79),"",Values!$B$8)</f>
        <v>22</v>
      </c>
      <c r="CK80" s="1" t="str">
        <f aca="false">IF(ISBLANK(Values!E79),"",Values!$B$9)</f>
        <v>5</v>
      </c>
      <c r="CL80" s="1" t="str">
        <f aca="false">IF(ISBLANK(Values!E79),"","CM")</f>
        <v>CM</v>
      </c>
      <c r="CP80" s="36" t="str">
        <f aca="false">IF(ISBLANK(Values!E79),"",Values!$B$7)</f>
        <v>30</v>
      </c>
      <c r="CQ80" s="36" t="str">
        <f aca="false">IF(ISBLANK(Values!E79),"",Values!$B$8)</f>
        <v>22</v>
      </c>
      <c r="CR80" s="36" t="str">
        <f aca="false">IF(ISBLANK(Values!E79),"",Values!$B$9)</f>
        <v>5</v>
      </c>
      <c r="CS80" s="1" t="n">
        <f aca="false">IF(ISBLANK(Values!E79),"",Values!$B$11)</f>
        <v>200</v>
      </c>
      <c r="CT80" s="1" t="str">
        <f aca="false">IF(ISBLANK(Values!E79),"","GR")</f>
        <v>GR</v>
      </c>
      <c r="CU80" s="1" t="str">
        <f aca="false">IF(ISBLANK(Values!E79),"","CM")</f>
        <v>CM</v>
      </c>
      <c r="CV80" s="1" t="str">
        <f aca="false">IF(ISBLANK(Values!E79),"",IF(Values!$B$36=options!$F$1,"Denmark", IF(Values!$B$36=options!$F$2, "Danemark",IF(Values!$B$36=options!$F$3, "Dänemark",IF(Values!$B$36=options!$F$4, "Danimarca",IF(Values!$B$36=options!$F$5, "Dinamarca",IF(Values!$B$36=options!$F$6, "Denemarken","" ) ) ) ) )))</f>
        <v>Danemark</v>
      </c>
      <c r="CZ80" s="1" t="str">
        <f aca="false">IF(ISBLANK(Values!E79),"","No")</f>
        <v>No</v>
      </c>
      <c r="DA80" s="1" t="str">
        <f aca="false">IF(ISBLANK(Values!E79),"","No")</f>
        <v>No</v>
      </c>
      <c r="DO80" s="27" t="str">
        <f aca="false">IF(ISBLANK(Values!E79),"","Parts")</f>
        <v>Parts</v>
      </c>
      <c r="DP80" s="27" t="str">
        <f aca="false">IF(ISBLANK(Values!E79),"",Values!$B$31)</f>
        <v>Garantie de 6 mois après la date de livraison. En cas de dysfonctionnement du clavier, une nouvelle unité ou une pièce de rechange pour le clavier du produit sera envoyée. En cas de tri des stocks, un remboursement complet est effectué.</v>
      </c>
      <c r="DS80" s="31"/>
      <c r="DY80" s="31"/>
      <c r="DZ80" s="31"/>
      <c r="EA80" s="31"/>
      <c r="EB80" s="31"/>
      <c r="EC80" s="31"/>
      <c r="EI80" s="1" t="str">
        <f aca="false">IF(ISBLANK(Values!E79),"",Values!$B$31)</f>
        <v>Garantie de 6 mois après la date de livraison. En cas de dysfonctionnement du clavier, une nouvelle unité ou une pièce de rechange pour le clavier du produit sera envoyée. En cas de tri des stocks, un remboursement complet est effectué.</v>
      </c>
      <c r="ES80" s="1" t="str">
        <f aca="false">IF(ISBLANK(Values!E79),"","Amazon Tellus UPS")</f>
        <v>Amazon Tellus UPS</v>
      </c>
      <c r="EV80" s="1" t="str">
        <f aca="false">IF(ISBLANK(Values!E79),"","New")</f>
        <v>New</v>
      </c>
      <c r="FE80" s="1" t="str">
        <f aca="false">IF(ISBLANK(Values!E79),"","3")</f>
        <v>3</v>
      </c>
      <c r="FH80" s="1" t="str">
        <f aca="false">IF(ISBLANK(Values!E79),"","FALSE")</f>
        <v>FALSE</v>
      </c>
      <c r="FI80" s="36" t="str">
        <f aca="false">IF(ISBLANK(Values!E79),"","FALSE")</f>
        <v>FALSE</v>
      </c>
      <c r="FJ80" s="36" t="str">
        <f aca="false">IF(ISBLANK(Values!E79),"","FALSE")</f>
        <v>FALSE</v>
      </c>
      <c r="FM80" s="1" t="str">
        <f aca="false">IF(ISBLANK(Values!E79),"","1")</f>
        <v>1</v>
      </c>
      <c r="FO80" s="28" t="n">
        <f aca="false">IF(ISBLANK(Values!E79),"",IF(Values!J79, Values!$B$4, Values!$B$5))</f>
        <v>44.99</v>
      </c>
      <c r="FP80" s="1" t="str">
        <f aca="false">IF(ISBLANK(Values!E79),"","Percent")</f>
        <v>Percent</v>
      </c>
      <c r="FQ80" s="1" t="str">
        <f aca="false">IF(ISBLANK(Values!E79),"","2")</f>
        <v>2</v>
      </c>
      <c r="FR80" s="1" t="str">
        <f aca="false">IF(ISBLANK(Values!E79),"","3")</f>
        <v>3</v>
      </c>
      <c r="FS80" s="1" t="str">
        <f aca="false">IF(ISBLANK(Values!E79),"","5")</f>
        <v>5</v>
      </c>
      <c r="FT80" s="1" t="str">
        <f aca="false">IF(ISBLANK(Values!E79),"","6")</f>
        <v>6</v>
      </c>
      <c r="FU80" s="1" t="str">
        <f aca="false">IF(ISBLANK(Values!E79),"","10")</f>
        <v>10</v>
      </c>
      <c r="FV80" s="1" t="str">
        <f aca="false">IF(ISBLANK(Values!E79),"","10")</f>
        <v>10</v>
      </c>
    </row>
    <row r="81" customFormat="false" ht="28.35" hidden="false" customHeight="false" outlineLevel="0" collapsed="false">
      <c r="A81" s="27" t="str">
        <f aca="false">IF(ISBLANK(Values!E80),"",IF(Values!$B$37="EU","computercomponent","computer"))</f>
        <v>computercomponent</v>
      </c>
      <c r="B81" s="37" t="str">
        <f aca="false">IF(ISBLANK(Values!E80),"",Values!F80)</f>
        <v>Lenovo T480s Regular Silver - CH</v>
      </c>
      <c r="C81" s="32" t="str">
        <f aca="false">IF(ISBLANK(Values!E80),"","TellusRem")</f>
        <v>TellusRem</v>
      </c>
      <c r="D81" s="38" t="n">
        <f aca="false">IF(ISBLANK(Values!E80),"",Values!E80)</f>
        <v>5714401483175</v>
      </c>
      <c r="E81" s="31" t="str">
        <f aca="false">IF(ISBLANK(Values!E80),"","EAN")</f>
        <v>EAN</v>
      </c>
      <c r="F81" s="28" t="str">
        <f aca="false">IF(ISBLANK(Values!E80),"",IF(Values!J80,Values!H80 &amp;" "&amp;  Values!$B$1 &amp; " " &amp;Values!$B$3,Values!G80 &amp;" "&amp;  Values!$B$2 &amp; " " &amp;Values!$B$3))</f>
        <v>Swiss Clavier non rétroéclairé d'origine compatible Lenovo ThinkPad T480s, T490, E490, L480, L490, L380, L390, L380 Yoga, L390 Yoga, E490, E480</v>
      </c>
      <c r="G81" s="32" t="str">
        <f aca="false">IF(ISBLANK(Values!E80),"","TellusRem")</f>
        <v>TellusRem</v>
      </c>
      <c r="H81" s="27" t="str">
        <f aca="false">IF(ISBLANK(Values!E80),"",Values!$B$16)</f>
        <v>laptop-computer-replacement-parts</v>
      </c>
      <c r="I81" s="27" t="str">
        <f aca="false">IF(ISBLANK(Values!E80),"","4730574031")</f>
        <v>4730574031</v>
      </c>
      <c r="J81" s="39" t="str">
        <f aca="false">IF(ISBLANK(Values!E80),"",Values!F80 )</f>
        <v>Lenovo T480s Regular Silver - CH</v>
      </c>
      <c r="K81" s="28" t="n">
        <f aca="false">IF(ISBLANK(Values!E80),"",IF(Values!J80, Values!$B$4, Values!$B$5))</f>
        <v>44.99</v>
      </c>
      <c r="L81" s="40" t="n">
        <f aca="false">IF(ISBLANK(Values!E80),"",Values!$B$18)</f>
        <v>0</v>
      </c>
      <c r="M81" s="28" t="str">
        <f aca="false">IF(ISBLANK(Values!E80),"",Values!$M80)</f>
        <v>https://download.lenovo.com/Images/Parts/01YN406/01YN406_A.jpg</v>
      </c>
      <c r="N81" s="41" t="str">
        <f aca="false">IF(ISBLANK(Values!$F80),"",Values!N80)</f>
        <v>https://download.lenovo.com/Images/Parts/01YN406/01YN406_B.jpg</v>
      </c>
      <c r="O81" s="41" t="str">
        <f aca="false">IF(ISBLANK(Values!$F80),"",Values!O80)</f>
        <v>https://download.lenovo.com/Images/Parts/01YN406/01YN406_details.jpg</v>
      </c>
      <c r="P81" s="41" t="str">
        <f aca="false">IF(ISBLANK(Values!$F80),"",Values!P80)</f>
        <v/>
      </c>
      <c r="Q81" s="41" t="str">
        <f aca="false">IF(ISBLANK(Values!$F80),"",Values!Q80)</f>
        <v/>
      </c>
      <c r="R81" s="41" t="str">
        <f aca="false">IF(ISBLANK(Values!$F80),"",Values!R80)</f>
        <v/>
      </c>
      <c r="S81" s="41" t="str">
        <f aca="false">IF(ISBLANK(Values!$F80),"",Values!S80)</f>
        <v/>
      </c>
      <c r="T81" s="41" t="str">
        <f aca="false">IF(ISBLANK(Values!$F80),"",Values!T80)</f>
        <v/>
      </c>
      <c r="U81" s="41" t="str">
        <f aca="false">IF(ISBLANK(Values!$F80),"",Values!U80)</f>
        <v/>
      </c>
      <c r="W81" s="32" t="str">
        <f aca="false">IF(ISBLANK(Values!E80),"","Child")</f>
        <v>Child</v>
      </c>
      <c r="X81" s="32" t="str">
        <f aca="false">IF(ISBLANK(Values!E80),"",Values!$B$13)</f>
        <v>Lenovo T490 Parent</v>
      </c>
      <c r="Y81" s="39" t="str">
        <f aca="false">IF(ISBLANK(Values!E80),"","Size-Color")</f>
        <v>Size-Color</v>
      </c>
      <c r="Z81" s="32" t="str">
        <f aca="false">IF(ISBLANK(Values!E80),"","variation")</f>
        <v>variation</v>
      </c>
      <c r="AA81" s="36" t="str">
        <f aca="false">IF(ISBLANK(Values!E80),"",Values!$B$20)</f>
        <v>Update</v>
      </c>
      <c r="AB81" s="36" t="str">
        <f aca="false">IF(ISBLANK(Values!E80),"",Values!$B$29)</f>
        <v>Clavier distribué par Tellus Remarketing, leader européen des claviers portables. Le clavier a été nettoyé, emballé et testé dans notre ligne de production au Danemark. Pour toute question de compatibilité, contactez-nous via le site Web d'Amazon.</v>
      </c>
      <c r="AI81" s="42" t="str">
        <f aca="false">IF(ISBLANK(Values!E80),"",IF(Values!I80,Values!$B$23,Values!$B$33))</f>
        <v>👉DES CLIENTS SATISFAITS DANS LE MONDE: Plus de 10.000 clients satisfaits dans le monde.Clavier restauré en Europe</v>
      </c>
      <c r="AJ81" s="43" t="str">
        <f aca="false">IF(ISBLANK(Values!E80),"","👉 "&amp;Values!H80&amp; " "&amp;Values!$B$24 &amp;" "&amp;Values!$B$3)</f>
        <v>👉 Suisse Compatible avec Lenovo T480s, T490, E490, L480, L490, L380, L390, L380 Yoga, L390 Yoga, E490, E480</v>
      </c>
      <c r="AK81" s="1" t="str">
        <f aca="false">IF(ISBLANK(Values!E80),"",Values!$B$25)</f>
        <v>COMMUNICATION ET SUPPORT TECHNIQUE: rapide et fluide 24h</v>
      </c>
      <c r="AL81" s="1" t="str">
        <f aca="false">IF(ISBLANK(Values!E80),"",Values!$B$26)</f>
        <v>GARANTIE DE 6 MOIS INCLUS: détendez-vous, est couvert</v>
      </c>
      <c r="AM81" s="1" t="str">
        <f aca="false">IF(ISBLANK(Values!E80),"",Values!$B$27)</f>
        <v>♻️ Be green! ♻️ Avec ce clavier, économisez jusqu'à 80% de CO2!</v>
      </c>
      <c r="AT81" s="1" t="str">
        <f aca="false">IF(ISBLANK(Values!E80),"",IF(Values!J80,"Backlit", "Non-Backlit")) &amp; " Silver Frame"</f>
        <v>Non-Backlit Silver Frame</v>
      </c>
      <c r="AV81" s="28" t="str">
        <f aca="false">IF(ISBLANK(Values!E80),"",Values!H80)</f>
        <v>Suisse</v>
      </c>
      <c r="BE81" s="27" t="str">
        <f aca="false">IF(ISBLANK(Values!E80),"","Professional Audience")</f>
        <v>Professional Audience</v>
      </c>
      <c r="BF81" s="27" t="str">
        <f aca="false">IF(ISBLANK(Values!E80),"","Consumer Audience")</f>
        <v>Consumer Audience</v>
      </c>
      <c r="BG81" s="27" t="str">
        <f aca="false">IF(ISBLANK(Values!E80),"","Adults")</f>
        <v>Adults</v>
      </c>
      <c r="BH81" s="27" t="str">
        <f aca="false">IF(ISBLANK(Values!E80),"","People")</f>
        <v>People</v>
      </c>
      <c r="CG81" s="1" t="n">
        <f aca="false">IF(ISBLANK(Values!E80),"",Values!$B$11)</f>
        <v>200</v>
      </c>
      <c r="CH81" s="1" t="str">
        <f aca="false">IF(ISBLANK(Values!E80),"","GR")</f>
        <v>GR</v>
      </c>
      <c r="CI81" s="1" t="str">
        <f aca="false">IF(ISBLANK(Values!E80),"",Values!$B$7)</f>
        <v>30</v>
      </c>
      <c r="CJ81" s="1" t="str">
        <f aca="false">IF(ISBLANK(Values!E80),"",Values!$B$8)</f>
        <v>22</v>
      </c>
      <c r="CK81" s="1" t="str">
        <f aca="false">IF(ISBLANK(Values!E80),"",Values!$B$9)</f>
        <v>5</v>
      </c>
      <c r="CL81" s="1" t="str">
        <f aca="false">IF(ISBLANK(Values!E80),"","CM")</f>
        <v>CM</v>
      </c>
      <c r="CP81" s="36" t="str">
        <f aca="false">IF(ISBLANK(Values!E80),"",Values!$B$7)</f>
        <v>30</v>
      </c>
      <c r="CQ81" s="36" t="str">
        <f aca="false">IF(ISBLANK(Values!E80),"",Values!$B$8)</f>
        <v>22</v>
      </c>
      <c r="CR81" s="36" t="str">
        <f aca="false">IF(ISBLANK(Values!E80),"",Values!$B$9)</f>
        <v>5</v>
      </c>
      <c r="CS81" s="1" t="n">
        <f aca="false">IF(ISBLANK(Values!E80),"",Values!$B$11)</f>
        <v>200</v>
      </c>
      <c r="CT81" s="1" t="str">
        <f aca="false">IF(ISBLANK(Values!E80),"","GR")</f>
        <v>GR</v>
      </c>
      <c r="CU81" s="1" t="str">
        <f aca="false">IF(ISBLANK(Values!E80),"","CM")</f>
        <v>CM</v>
      </c>
      <c r="CV81" s="1" t="str">
        <f aca="false">IF(ISBLANK(Values!E80),"",IF(Values!$B$36=options!$F$1,"Denmark", IF(Values!$B$36=options!$F$2, "Danemark",IF(Values!$B$36=options!$F$3, "Dänemark",IF(Values!$B$36=options!$F$4, "Danimarca",IF(Values!$B$36=options!$F$5, "Dinamarca",IF(Values!$B$36=options!$F$6, "Denemarken","" ) ) ) ) )))</f>
        <v>Danemark</v>
      </c>
      <c r="CZ81" s="1" t="str">
        <f aca="false">IF(ISBLANK(Values!E80),"","No")</f>
        <v>No</v>
      </c>
      <c r="DA81" s="1" t="str">
        <f aca="false">IF(ISBLANK(Values!E80),"","No")</f>
        <v>No</v>
      </c>
      <c r="DO81" s="27" t="str">
        <f aca="false">IF(ISBLANK(Values!E80),"","Parts")</f>
        <v>Parts</v>
      </c>
      <c r="DP81" s="27" t="str">
        <f aca="false">IF(ISBLANK(Values!E80),"",Values!$B$31)</f>
        <v>Garantie de 6 mois après la date de livraison. En cas de dysfonctionnement du clavier, une nouvelle unité ou une pièce de rechange pour le clavier du produit sera envoyée. En cas de tri des stocks, un remboursement complet est effectué.</v>
      </c>
      <c r="DS81" s="31"/>
      <c r="DY81" s="31"/>
      <c r="DZ81" s="31"/>
      <c r="EA81" s="31"/>
      <c r="EB81" s="31"/>
      <c r="EC81" s="31"/>
      <c r="EI81" s="1" t="str">
        <f aca="false">IF(ISBLANK(Values!E80),"",Values!$B$31)</f>
        <v>Garantie de 6 mois après la date de livraison. En cas de dysfonctionnement du clavier, une nouvelle unité ou une pièce de rechange pour le clavier du produit sera envoyée. En cas de tri des stocks, un remboursement complet est effectué.</v>
      </c>
      <c r="ES81" s="1" t="str">
        <f aca="false">IF(ISBLANK(Values!E80),"","Amazon Tellus UPS")</f>
        <v>Amazon Tellus UPS</v>
      </c>
      <c r="EV81" s="1" t="str">
        <f aca="false">IF(ISBLANK(Values!E80),"","New")</f>
        <v>New</v>
      </c>
      <c r="FE81" s="1" t="str">
        <f aca="false">IF(ISBLANK(Values!E80),"","3")</f>
        <v>3</v>
      </c>
      <c r="FH81" s="1" t="str">
        <f aca="false">IF(ISBLANK(Values!E80),"","FALSE")</f>
        <v>FALSE</v>
      </c>
      <c r="FI81" s="36" t="str">
        <f aca="false">IF(ISBLANK(Values!E80),"","FALSE")</f>
        <v>FALSE</v>
      </c>
      <c r="FJ81" s="36" t="str">
        <f aca="false">IF(ISBLANK(Values!E80),"","FALSE")</f>
        <v>FALSE</v>
      </c>
      <c r="FM81" s="1" t="str">
        <f aca="false">IF(ISBLANK(Values!E80),"","1")</f>
        <v>1</v>
      </c>
      <c r="FO81" s="28" t="n">
        <f aca="false">IF(ISBLANK(Values!E80),"",IF(Values!J80, Values!$B$4, Values!$B$5))</f>
        <v>44.99</v>
      </c>
      <c r="FP81" s="1" t="str">
        <f aca="false">IF(ISBLANK(Values!E80),"","Percent")</f>
        <v>Percent</v>
      </c>
      <c r="FQ81" s="1" t="str">
        <f aca="false">IF(ISBLANK(Values!E80),"","2")</f>
        <v>2</v>
      </c>
      <c r="FR81" s="1" t="str">
        <f aca="false">IF(ISBLANK(Values!E80),"","3")</f>
        <v>3</v>
      </c>
      <c r="FS81" s="1" t="str">
        <f aca="false">IF(ISBLANK(Values!E80),"","5")</f>
        <v>5</v>
      </c>
      <c r="FT81" s="1" t="str">
        <f aca="false">IF(ISBLANK(Values!E80),"","6")</f>
        <v>6</v>
      </c>
      <c r="FU81" s="1" t="str">
        <f aca="false">IF(ISBLANK(Values!E80),"","10")</f>
        <v>10</v>
      </c>
      <c r="FV81" s="1" t="str">
        <f aca="false">IF(ISBLANK(Values!E80),"","10")</f>
        <v>10</v>
      </c>
    </row>
    <row r="82" customFormat="false" ht="41.75" hidden="false" customHeight="false" outlineLevel="0" collapsed="false">
      <c r="A82" s="27" t="str">
        <f aca="false">IF(ISBLANK(Values!E81),"",IF(Values!$B$37="EU","computercomponent","computer"))</f>
        <v>computercomponent</v>
      </c>
      <c r="B82" s="37" t="str">
        <f aca="false">IF(ISBLANK(Values!E81),"",Values!F81)</f>
        <v>Lenovo T480s Regular Silver - US INT</v>
      </c>
      <c r="C82" s="32" t="str">
        <f aca="false">IF(ISBLANK(Values!E81),"","TellusRem")</f>
        <v>TellusRem</v>
      </c>
      <c r="D82" s="38" t="n">
        <f aca="false">IF(ISBLANK(Values!E81),"",Values!E81)</f>
        <v>5714401483182</v>
      </c>
      <c r="E82" s="31" t="str">
        <f aca="false">IF(ISBLANK(Values!E81),"","EAN")</f>
        <v>EAN</v>
      </c>
      <c r="F82" s="28" t="str">
        <f aca="false">IF(ISBLANK(Values!E81),"",IF(Values!J81,Values!H81 &amp;" "&amp;  Values!$B$1 &amp; " " &amp;Values!$B$3,Values!G81 &amp;" "&amp;  Values!$B$2 &amp; " " &amp;Values!$B$3))</f>
        <v>US International Clavier non rétroéclairé d'origine compatible Lenovo ThinkPad T480s, T490, E490, L480, L490, L380, L390, L380 Yoga, L390 Yoga, E490, E480</v>
      </c>
      <c r="G82" s="32" t="str">
        <f aca="false">IF(ISBLANK(Values!E81),"","TellusRem")</f>
        <v>TellusRem</v>
      </c>
      <c r="H82" s="27" t="str">
        <f aca="false">IF(ISBLANK(Values!E81),"",Values!$B$16)</f>
        <v>laptop-computer-replacement-parts</v>
      </c>
      <c r="I82" s="27" t="str">
        <f aca="false">IF(ISBLANK(Values!E81),"","4730574031")</f>
        <v>4730574031</v>
      </c>
      <c r="J82" s="39" t="str">
        <f aca="false">IF(ISBLANK(Values!E81),"",Values!F81 )</f>
        <v>Lenovo T480s Regular Silver - US INT</v>
      </c>
      <c r="K82" s="28" t="n">
        <f aca="false">IF(ISBLANK(Values!E81),"",IF(Values!J81, Values!$B$4, Values!$B$5))</f>
        <v>44.99</v>
      </c>
      <c r="L82" s="40" t="n">
        <f aca="false">IF(ISBLANK(Values!E81),"",Values!$B$18)</f>
        <v>0</v>
      </c>
      <c r="M82" s="28" t="str">
        <f aca="false">IF(ISBLANK(Values!E81),"",Values!$M81)</f>
        <v>https://download.lenovo.com/Images/Parts/01YN409/01YN409_A.jpg</v>
      </c>
      <c r="N82" s="41" t="str">
        <f aca="false">IF(ISBLANK(Values!$F81),"",Values!N81)</f>
        <v>https://download.lenovo.com/Images/Parts/01YN409/01YN409_B.jpg</v>
      </c>
      <c r="O82" s="41" t="str">
        <f aca="false">IF(ISBLANK(Values!$F81),"",Values!O81)</f>
        <v>https://download.lenovo.com/Images/Parts/01YN409/01YN409_details.jpg</v>
      </c>
      <c r="P82" s="41" t="str">
        <f aca="false">IF(ISBLANK(Values!$F81),"",Values!P81)</f>
        <v/>
      </c>
      <c r="Q82" s="41" t="str">
        <f aca="false">IF(ISBLANK(Values!$F81),"",Values!Q81)</f>
        <v/>
      </c>
      <c r="R82" s="41" t="str">
        <f aca="false">IF(ISBLANK(Values!$F81),"",Values!R81)</f>
        <v/>
      </c>
      <c r="S82" s="41" t="str">
        <f aca="false">IF(ISBLANK(Values!$F81),"",Values!S81)</f>
        <v/>
      </c>
      <c r="T82" s="41" t="str">
        <f aca="false">IF(ISBLANK(Values!$F81),"",Values!T81)</f>
        <v/>
      </c>
      <c r="U82" s="41" t="str">
        <f aca="false">IF(ISBLANK(Values!$F81),"",Values!U81)</f>
        <v/>
      </c>
      <c r="W82" s="32" t="str">
        <f aca="false">IF(ISBLANK(Values!E81),"","Child")</f>
        <v>Child</v>
      </c>
      <c r="X82" s="32" t="str">
        <f aca="false">IF(ISBLANK(Values!E81),"",Values!$B$13)</f>
        <v>Lenovo T490 Parent</v>
      </c>
      <c r="Y82" s="39" t="str">
        <f aca="false">IF(ISBLANK(Values!E81),"","Size-Color")</f>
        <v>Size-Color</v>
      </c>
      <c r="Z82" s="32" t="str">
        <f aca="false">IF(ISBLANK(Values!E81),"","variation")</f>
        <v>variation</v>
      </c>
      <c r="AA82" s="36" t="str">
        <f aca="false">IF(ISBLANK(Values!E81),"",Values!$B$20)</f>
        <v>Update</v>
      </c>
      <c r="AB82" s="36" t="str">
        <f aca="false">IF(ISBLANK(Values!E81),"",Values!$B$29)</f>
        <v>Clavier distribué par Tellus Remarketing, leader européen des claviers portables. Le clavier a été nettoyé, emballé et testé dans notre ligne de production au Danemark. Pour toute question de compatibilité, contactez-nous via le site Web d'Amazon.</v>
      </c>
      <c r="AI82" s="42" t="str">
        <f aca="false">IF(ISBLANK(Values!E81),"",IF(Values!I81,Values!$B$23,Values!$B$33))</f>
        <v>👉DES CLIENTS SATISFAITS DANS LE MONDE. Plus de 10.000 clients satisfaits dans le mondeTout neuf de la boîte ouverte, clavier rétroéclairé Lenovo de remplacement.</v>
      </c>
      <c r="AJ82" s="43" t="str">
        <f aca="false">IF(ISBLANK(Values!E81),"","👉 "&amp;Values!H81&amp; " "&amp;Values!$B$24 &amp;" "&amp;Values!$B$3)</f>
        <v>👉 US international Compatible avec Lenovo T480s, T490, E490, L480, L490, L380, L390, L380 Yoga, L390 Yoga, E490, E480</v>
      </c>
      <c r="AK82" s="1" t="str">
        <f aca="false">IF(ISBLANK(Values!E81),"",Values!$B$25)</f>
        <v>COMMUNICATION ET SUPPORT TECHNIQUE: rapide et fluide 24h</v>
      </c>
      <c r="AL82" s="1" t="str">
        <f aca="false">IF(ISBLANK(Values!E81),"",Values!$B$26)</f>
        <v>GARANTIE DE 6 MOIS INCLUS: détendez-vous, est couvert</v>
      </c>
      <c r="AM82" s="1" t="str">
        <f aca="false">IF(ISBLANK(Values!E81),"",Values!$B$27)</f>
        <v>♻️ Be green! ♻️ Avec ce clavier, économisez jusqu'à 80% de CO2!</v>
      </c>
      <c r="AT82" s="1" t="str">
        <f aca="false">IF(ISBLANK(Values!E81),"",IF(Values!J81,"Backlit", "Non-Backlit")) &amp; " Silver Frame"</f>
        <v>Non-Backlit Silver Frame</v>
      </c>
      <c r="AV82" s="28" t="str">
        <f aca="false">IF(ISBLANK(Values!E81),"",Values!H81)</f>
        <v>US international</v>
      </c>
      <c r="BE82" s="27" t="str">
        <f aca="false">IF(ISBLANK(Values!E81),"","Professional Audience")</f>
        <v>Professional Audience</v>
      </c>
      <c r="BF82" s="27" t="str">
        <f aca="false">IF(ISBLANK(Values!E81),"","Consumer Audience")</f>
        <v>Consumer Audience</v>
      </c>
      <c r="BG82" s="27" t="str">
        <f aca="false">IF(ISBLANK(Values!E81),"","Adults")</f>
        <v>Adults</v>
      </c>
      <c r="BH82" s="27" t="str">
        <f aca="false">IF(ISBLANK(Values!E81),"","People")</f>
        <v>People</v>
      </c>
      <c r="CG82" s="1" t="n">
        <f aca="false">IF(ISBLANK(Values!E81),"",Values!$B$11)</f>
        <v>200</v>
      </c>
      <c r="CH82" s="1" t="str">
        <f aca="false">IF(ISBLANK(Values!E81),"","GR")</f>
        <v>GR</v>
      </c>
      <c r="CI82" s="1" t="str">
        <f aca="false">IF(ISBLANK(Values!E81),"",Values!$B$7)</f>
        <v>30</v>
      </c>
      <c r="CJ82" s="1" t="str">
        <f aca="false">IF(ISBLANK(Values!E81),"",Values!$B$8)</f>
        <v>22</v>
      </c>
      <c r="CK82" s="1" t="str">
        <f aca="false">IF(ISBLANK(Values!E81),"",Values!$B$9)</f>
        <v>5</v>
      </c>
      <c r="CL82" s="1" t="str">
        <f aca="false">IF(ISBLANK(Values!E81),"","CM")</f>
        <v>CM</v>
      </c>
      <c r="CP82" s="36" t="str">
        <f aca="false">IF(ISBLANK(Values!E81),"",Values!$B$7)</f>
        <v>30</v>
      </c>
      <c r="CQ82" s="36" t="str">
        <f aca="false">IF(ISBLANK(Values!E81),"",Values!$B$8)</f>
        <v>22</v>
      </c>
      <c r="CR82" s="36" t="str">
        <f aca="false">IF(ISBLANK(Values!E81),"",Values!$B$9)</f>
        <v>5</v>
      </c>
      <c r="CS82" s="1" t="n">
        <f aca="false">IF(ISBLANK(Values!E81),"",Values!$B$11)</f>
        <v>200</v>
      </c>
      <c r="CT82" s="1" t="str">
        <f aca="false">IF(ISBLANK(Values!E81),"","GR")</f>
        <v>GR</v>
      </c>
      <c r="CU82" s="1" t="str">
        <f aca="false">IF(ISBLANK(Values!E81),"","CM")</f>
        <v>CM</v>
      </c>
      <c r="CV82" s="1" t="str">
        <f aca="false">IF(ISBLANK(Values!E81),"",IF(Values!$B$36=options!$F$1,"Denmark", IF(Values!$B$36=options!$F$2, "Danemark",IF(Values!$B$36=options!$F$3, "Dänemark",IF(Values!$B$36=options!$F$4, "Danimarca",IF(Values!$B$36=options!$F$5, "Dinamarca",IF(Values!$B$36=options!$F$6, "Denemarken","" ) ) ) ) )))</f>
        <v>Danemark</v>
      </c>
      <c r="CZ82" s="1" t="str">
        <f aca="false">IF(ISBLANK(Values!E81),"","No")</f>
        <v>No</v>
      </c>
      <c r="DA82" s="1" t="str">
        <f aca="false">IF(ISBLANK(Values!E81),"","No")</f>
        <v>No</v>
      </c>
      <c r="DO82" s="27" t="str">
        <f aca="false">IF(ISBLANK(Values!E81),"","Parts")</f>
        <v>Parts</v>
      </c>
      <c r="DP82" s="27" t="str">
        <f aca="false">IF(ISBLANK(Values!E81),"",Values!$B$31)</f>
        <v>Garantie de 6 mois après la date de livraison. En cas de dysfonctionnement du clavier, une nouvelle unité ou une pièce de rechange pour le clavier du produit sera envoyée. En cas de tri des stocks, un remboursement complet est effectué.</v>
      </c>
      <c r="DS82" s="31"/>
      <c r="DY82" s="31"/>
      <c r="DZ82" s="31"/>
      <c r="EA82" s="31"/>
      <c r="EB82" s="31"/>
      <c r="EC82" s="31"/>
      <c r="EI82" s="1" t="str">
        <f aca="false">IF(ISBLANK(Values!E81),"",Values!$B$31)</f>
        <v>Garantie de 6 mois après la date de livraison. En cas de dysfonctionnement du clavier, une nouvelle unité ou une pièce de rechange pour le clavier du produit sera envoyée. En cas de tri des stocks, un remboursement complet est effectué.</v>
      </c>
      <c r="ES82" s="1" t="str">
        <f aca="false">IF(ISBLANK(Values!E81),"","Amazon Tellus UPS")</f>
        <v>Amazon Tellus UPS</v>
      </c>
      <c r="EV82" s="1" t="str">
        <f aca="false">IF(ISBLANK(Values!E81),"","New")</f>
        <v>New</v>
      </c>
      <c r="FE82" s="1" t="str">
        <f aca="false">IF(ISBLANK(Values!E81),"","3")</f>
        <v>3</v>
      </c>
      <c r="FH82" s="1" t="str">
        <f aca="false">IF(ISBLANK(Values!E81),"","FALSE")</f>
        <v>FALSE</v>
      </c>
      <c r="FI82" s="36" t="str">
        <f aca="false">IF(ISBLANK(Values!E81),"","FALSE")</f>
        <v>FALSE</v>
      </c>
      <c r="FJ82" s="36" t="str">
        <f aca="false">IF(ISBLANK(Values!E81),"","FALSE")</f>
        <v>FALSE</v>
      </c>
      <c r="FM82" s="1" t="str">
        <f aca="false">IF(ISBLANK(Values!E81),"","1")</f>
        <v>1</v>
      </c>
      <c r="FO82" s="28" t="n">
        <f aca="false">IF(ISBLANK(Values!E81),"",IF(Values!J81, Values!$B$4, Values!$B$5))</f>
        <v>44.99</v>
      </c>
      <c r="FP82" s="1" t="str">
        <f aca="false">IF(ISBLANK(Values!E81),"","Percent")</f>
        <v>Percent</v>
      </c>
      <c r="FQ82" s="1" t="str">
        <f aca="false">IF(ISBLANK(Values!E81),"","2")</f>
        <v>2</v>
      </c>
      <c r="FR82" s="1" t="str">
        <f aca="false">IF(ISBLANK(Values!E81),"","3")</f>
        <v>3</v>
      </c>
      <c r="FS82" s="1" t="str">
        <f aca="false">IF(ISBLANK(Values!E81),"","5")</f>
        <v>5</v>
      </c>
      <c r="FT82" s="1" t="str">
        <f aca="false">IF(ISBLANK(Values!E81),"","6")</f>
        <v>6</v>
      </c>
      <c r="FU82" s="1" t="str">
        <f aca="false">IF(ISBLANK(Values!E81),"","10")</f>
        <v>10</v>
      </c>
      <c r="FV82" s="1" t="str">
        <f aca="false">IF(ISBLANK(Values!E81),"","10")</f>
        <v>10</v>
      </c>
    </row>
    <row r="83" customFormat="false" ht="28.35" hidden="false" customHeight="false" outlineLevel="0" collapsed="false">
      <c r="A83" s="27" t="str">
        <f aca="false">IF(ISBLANK(Values!E82),"",IF(Values!$B$37="EU","computercomponent","computer"))</f>
        <v>computercomponent</v>
      </c>
      <c r="B83" s="37" t="str">
        <f aca="false">IF(ISBLANK(Values!E82),"",Values!F82)</f>
        <v>Lenovo T480s Regular Silver - RUS</v>
      </c>
      <c r="C83" s="32" t="str">
        <f aca="false">IF(ISBLANK(Values!E82),"","TellusRem")</f>
        <v>TellusRem</v>
      </c>
      <c r="D83" s="38" t="n">
        <f aca="false">IF(ISBLANK(Values!E82),"",Values!E82)</f>
        <v>5714401483199</v>
      </c>
      <c r="E83" s="31" t="str">
        <f aca="false">IF(ISBLANK(Values!E82),"","EAN")</f>
        <v>EAN</v>
      </c>
      <c r="F83" s="28" t="str">
        <f aca="false">IF(ISBLANK(Values!E82),"",IF(Values!J82,Values!H82 &amp;" "&amp;  Values!$B$1 &amp; " " &amp;Values!$B$3,Values!G82 &amp;" "&amp;  Values!$B$2 &amp; " " &amp;Values!$B$3))</f>
        <v>Russian Clavier non rétroéclairé d'origine compatible Lenovo ThinkPad T480s, T490, E490, L480, L490, L380, L390, L380 Yoga, L390 Yoga, E490, E480</v>
      </c>
      <c r="G83" s="32" t="str">
        <f aca="false">IF(ISBLANK(Values!E82),"","TellusRem")</f>
        <v>TellusRem</v>
      </c>
      <c r="H83" s="27" t="str">
        <f aca="false">IF(ISBLANK(Values!E82),"",Values!$B$16)</f>
        <v>laptop-computer-replacement-parts</v>
      </c>
      <c r="I83" s="27" t="str">
        <f aca="false">IF(ISBLANK(Values!E82),"","4730574031")</f>
        <v>4730574031</v>
      </c>
      <c r="J83" s="39" t="str">
        <f aca="false">IF(ISBLANK(Values!E82),"",Values!F82 )</f>
        <v>Lenovo T480s Regular Silver - RUS</v>
      </c>
      <c r="K83" s="28" t="n">
        <f aca="false">IF(ISBLANK(Values!E82),"",IF(Values!J82, Values!$B$4, Values!$B$5))</f>
        <v>44.99</v>
      </c>
      <c r="L83" s="40" t="n">
        <f aca="false">IF(ISBLANK(Values!E82),"",Values!$B$18)</f>
        <v>0</v>
      </c>
      <c r="M83" s="28" t="str">
        <f aca="false">IF(ISBLANK(Values!E82),"",Values!$M82)</f>
        <v>https://download.lenovo.com/Images/Parts/01YN402/01YN402_A.jpg</v>
      </c>
      <c r="N83" s="41" t="str">
        <f aca="false">IF(ISBLANK(Values!$F82),"",Values!N82)</f>
        <v>https://download.lenovo.com/Images/Parts/01YN402/01YN402_B.jpg</v>
      </c>
      <c r="O83" s="41" t="str">
        <f aca="false">IF(ISBLANK(Values!$F82),"",Values!O82)</f>
        <v>https://download.lenovo.com/Images/Parts/01YN402/01YN402_details.jpg</v>
      </c>
      <c r="P83" s="41" t="str">
        <f aca="false">IF(ISBLANK(Values!$F82),"",Values!P82)</f>
        <v/>
      </c>
      <c r="Q83" s="41" t="str">
        <f aca="false">IF(ISBLANK(Values!$F82),"",Values!Q82)</f>
        <v/>
      </c>
      <c r="R83" s="41" t="str">
        <f aca="false">IF(ISBLANK(Values!$F82),"",Values!R82)</f>
        <v/>
      </c>
      <c r="S83" s="41" t="str">
        <f aca="false">IF(ISBLANK(Values!$F82),"",Values!S82)</f>
        <v/>
      </c>
      <c r="T83" s="41" t="str">
        <f aca="false">IF(ISBLANK(Values!$F82),"",Values!T82)</f>
        <v/>
      </c>
      <c r="U83" s="41" t="str">
        <f aca="false">IF(ISBLANK(Values!$F82),"",Values!U82)</f>
        <v/>
      </c>
      <c r="W83" s="32" t="str">
        <f aca="false">IF(ISBLANK(Values!E82),"","Child")</f>
        <v>Child</v>
      </c>
      <c r="X83" s="32" t="str">
        <f aca="false">IF(ISBLANK(Values!E82),"",Values!$B$13)</f>
        <v>Lenovo T490 Parent</v>
      </c>
      <c r="Y83" s="39" t="str">
        <f aca="false">IF(ISBLANK(Values!E82),"","Size-Color")</f>
        <v>Size-Color</v>
      </c>
      <c r="Z83" s="32" t="str">
        <f aca="false">IF(ISBLANK(Values!E82),"","variation")</f>
        <v>variation</v>
      </c>
      <c r="AA83" s="36" t="str">
        <f aca="false">IF(ISBLANK(Values!E82),"",Values!$B$20)</f>
        <v>Update</v>
      </c>
      <c r="AB83" s="36" t="str">
        <f aca="false">IF(ISBLANK(Values!E82),"",Values!$B$29)</f>
        <v>Clavier distribué par Tellus Remarketing, leader européen des claviers portables. Le clavier a été nettoyé, emballé et testé dans notre ligne de production au Danemark. Pour toute question de compatibilité, contactez-nous via le site Web d'Amazon.</v>
      </c>
      <c r="AI83" s="42" t="str">
        <f aca="false">IF(ISBLANK(Values!E82),"",IF(Values!I82,Values!$B$23,Values!$B$33))</f>
        <v>👉DES CLIENTS SATISFAITS DANS LE MONDE: Plus de 10.000 clients satisfaits dans le monde.Clavier restauré en Europe</v>
      </c>
      <c r="AJ83" s="43" t="str">
        <f aca="false">IF(ISBLANK(Values!E82),"","👉 "&amp;Values!H82&amp; " "&amp;Values!$B$24 &amp;" "&amp;Values!$B$3)</f>
        <v>👉 russe Compatible avec Lenovo T480s, T490, E490, L480, L490, L380, L390, L380 Yoga, L390 Yoga, E490, E480</v>
      </c>
      <c r="AK83" s="1" t="str">
        <f aca="false">IF(ISBLANK(Values!E82),"",Values!$B$25)</f>
        <v>COMMUNICATION ET SUPPORT TECHNIQUE: rapide et fluide 24h</v>
      </c>
      <c r="AL83" s="1" t="str">
        <f aca="false">IF(ISBLANK(Values!E82),"",Values!$B$26)</f>
        <v>GARANTIE DE 6 MOIS INCLUS: détendez-vous, est couvert</v>
      </c>
      <c r="AM83" s="1" t="str">
        <f aca="false">IF(ISBLANK(Values!E82),"",Values!$B$27)</f>
        <v>♻️ Be green! ♻️ Avec ce clavier, économisez jusqu'à 80% de CO2!</v>
      </c>
      <c r="AT83" s="1" t="str">
        <f aca="false">IF(ISBLANK(Values!E82),"",IF(Values!J82,"Backlit", "Non-Backlit")) &amp; " Silver Frame"</f>
        <v>Non-Backlit Silver Frame</v>
      </c>
      <c r="AV83" s="28" t="str">
        <f aca="false">IF(ISBLANK(Values!E82),"",Values!H82)</f>
        <v>russe</v>
      </c>
      <c r="BE83" s="27" t="str">
        <f aca="false">IF(ISBLANK(Values!E82),"","Professional Audience")</f>
        <v>Professional Audience</v>
      </c>
      <c r="BF83" s="27" t="str">
        <f aca="false">IF(ISBLANK(Values!E82),"","Consumer Audience")</f>
        <v>Consumer Audience</v>
      </c>
      <c r="BG83" s="27" t="str">
        <f aca="false">IF(ISBLANK(Values!E82),"","Adults")</f>
        <v>Adults</v>
      </c>
      <c r="BH83" s="27" t="str">
        <f aca="false">IF(ISBLANK(Values!E82),"","People")</f>
        <v>People</v>
      </c>
      <c r="CG83" s="1" t="n">
        <f aca="false">IF(ISBLANK(Values!E82),"",Values!$B$11)</f>
        <v>200</v>
      </c>
      <c r="CH83" s="1" t="str">
        <f aca="false">IF(ISBLANK(Values!E82),"","GR")</f>
        <v>GR</v>
      </c>
      <c r="CI83" s="1" t="str">
        <f aca="false">IF(ISBLANK(Values!E82),"",Values!$B$7)</f>
        <v>30</v>
      </c>
      <c r="CJ83" s="1" t="str">
        <f aca="false">IF(ISBLANK(Values!E82),"",Values!$B$8)</f>
        <v>22</v>
      </c>
      <c r="CK83" s="1" t="str">
        <f aca="false">IF(ISBLANK(Values!E82),"",Values!$B$9)</f>
        <v>5</v>
      </c>
      <c r="CL83" s="1" t="str">
        <f aca="false">IF(ISBLANK(Values!E82),"","CM")</f>
        <v>CM</v>
      </c>
      <c r="CP83" s="36" t="str">
        <f aca="false">IF(ISBLANK(Values!E82),"",Values!$B$7)</f>
        <v>30</v>
      </c>
      <c r="CQ83" s="36" t="str">
        <f aca="false">IF(ISBLANK(Values!E82),"",Values!$B$8)</f>
        <v>22</v>
      </c>
      <c r="CR83" s="36" t="str">
        <f aca="false">IF(ISBLANK(Values!E82),"",Values!$B$9)</f>
        <v>5</v>
      </c>
      <c r="CS83" s="1" t="n">
        <f aca="false">IF(ISBLANK(Values!E82),"",Values!$B$11)</f>
        <v>200</v>
      </c>
      <c r="CT83" s="1" t="str">
        <f aca="false">IF(ISBLANK(Values!E82),"","GR")</f>
        <v>GR</v>
      </c>
      <c r="CU83" s="1" t="str">
        <f aca="false">IF(ISBLANK(Values!E82),"","CM")</f>
        <v>CM</v>
      </c>
      <c r="CV83" s="1" t="str">
        <f aca="false">IF(ISBLANK(Values!E82),"",IF(Values!$B$36=options!$F$1,"Denmark", IF(Values!$B$36=options!$F$2, "Danemark",IF(Values!$B$36=options!$F$3, "Dänemark",IF(Values!$B$36=options!$F$4, "Danimarca",IF(Values!$B$36=options!$F$5, "Dinamarca",IF(Values!$B$36=options!$F$6, "Denemarken","" ) ) ) ) )))</f>
        <v>Danemark</v>
      </c>
      <c r="CZ83" s="1" t="str">
        <f aca="false">IF(ISBLANK(Values!E82),"","No")</f>
        <v>No</v>
      </c>
      <c r="DA83" s="1" t="str">
        <f aca="false">IF(ISBLANK(Values!E82),"","No")</f>
        <v>No</v>
      </c>
      <c r="DO83" s="27" t="str">
        <f aca="false">IF(ISBLANK(Values!E82),"","Parts")</f>
        <v>Parts</v>
      </c>
      <c r="DP83" s="27" t="str">
        <f aca="false">IF(ISBLANK(Values!E82),"",Values!$B$31)</f>
        <v>Garantie de 6 mois après la date de livraison. En cas de dysfonctionnement du clavier, une nouvelle unité ou une pièce de rechange pour le clavier du produit sera envoyée. En cas de tri des stocks, un remboursement complet est effectué.</v>
      </c>
      <c r="DS83" s="31"/>
      <c r="DY83" s="31"/>
      <c r="DZ83" s="31"/>
      <c r="EA83" s="31"/>
      <c r="EB83" s="31"/>
      <c r="EC83" s="31"/>
      <c r="EI83" s="1" t="str">
        <f aca="false">IF(ISBLANK(Values!E82),"",Values!$B$31)</f>
        <v>Garantie de 6 mois après la date de livraison. En cas de dysfonctionnement du clavier, une nouvelle unité ou une pièce de rechange pour le clavier du produit sera envoyée. En cas de tri des stocks, un remboursement complet est effectué.</v>
      </c>
      <c r="ES83" s="1" t="str">
        <f aca="false">IF(ISBLANK(Values!E82),"","Amazon Tellus UPS")</f>
        <v>Amazon Tellus UPS</v>
      </c>
      <c r="EV83" s="1" t="str">
        <f aca="false">IF(ISBLANK(Values!E82),"","New")</f>
        <v>New</v>
      </c>
      <c r="FE83" s="1" t="str">
        <f aca="false">IF(ISBLANK(Values!E82),"","3")</f>
        <v>3</v>
      </c>
      <c r="FH83" s="1" t="str">
        <f aca="false">IF(ISBLANK(Values!E82),"","FALSE")</f>
        <v>FALSE</v>
      </c>
      <c r="FI83" s="36" t="str">
        <f aca="false">IF(ISBLANK(Values!E82),"","FALSE")</f>
        <v>FALSE</v>
      </c>
      <c r="FJ83" s="36" t="str">
        <f aca="false">IF(ISBLANK(Values!E82),"","FALSE")</f>
        <v>FALSE</v>
      </c>
      <c r="FM83" s="1" t="str">
        <f aca="false">IF(ISBLANK(Values!E82),"","1")</f>
        <v>1</v>
      </c>
      <c r="FO83" s="28" t="n">
        <f aca="false">IF(ISBLANK(Values!E82),"",IF(Values!J82, Values!$B$4, Values!$B$5))</f>
        <v>44.99</v>
      </c>
      <c r="FP83" s="1" t="str">
        <f aca="false">IF(ISBLANK(Values!E82),"","Percent")</f>
        <v>Percent</v>
      </c>
      <c r="FQ83" s="1" t="str">
        <f aca="false">IF(ISBLANK(Values!E82),"","2")</f>
        <v>2</v>
      </c>
      <c r="FR83" s="1" t="str">
        <f aca="false">IF(ISBLANK(Values!E82),"","3")</f>
        <v>3</v>
      </c>
      <c r="FS83" s="1" t="str">
        <f aca="false">IF(ISBLANK(Values!E82),"","5")</f>
        <v>5</v>
      </c>
      <c r="FT83" s="1" t="str">
        <f aca="false">IF(ISBLANK(Values!E82),"","6")</f>
        <v>6</v>
      </c>
      <c r="FU83" s="1" t="str">
        <f aca="false">IF(ISBLANK(Values!E82),"","10")</f>
        <v>10</v>
      </c>
      <c r="FV83" s="1" t="str">
        <f aca="false">IF(ISBLANK(Values!E82),"","10")</f>
        <v>10</v>
      </c>
    </row>
    <row r="84" customFormat="false" ht="41.75" hidden="false" customHeight="false" outlineLevel="0" collapsed="false">
      <c r="A84" s="27" t="str">
        <f aca="false">IF(ISBLANK(Values!E83),"",IF(Values!$B$37="EU","computercomponent","computer"))</f>
        <v>computercomponent</v>
      </c>
      <c r="B84" s="37" t="str">
        <f aca="false">IF(ISBLANK(Values!E83),"",Values!F83)</f>
        <v>Lenovo T480s Regular Silver - US</v>
      </c>
      <c r="C84" s="32" t="str">
        <f aca="false">IF(ISBLANK(Values!E83),"","TellusRem")</f>
        <v>TellusRem</v>
      </c>
      <c r="D84" s="38" t="n">
        <f aca="false">IF(ISBLANK(Values!E83),"",Values!E83)</f>
        <v>5714401483205</v>
      </c>
      <c r="E84" s="31" t="str">
        <f aca="false">IF(ISBLANK(Values!E83),"","EAN")</f>
        <v>EAN</v>
      </c>
      <c r="F84" s="28" t="str">
        <f aca="false">IF(ISBLANK(Values!E83),"",IF(Values!J83,Values!H83 &amp;" "&amp;  Values!$B$1 &amp; " " &amp;Values!$B$3,Values!G83 &amp;" "&amp;  Values!$B$2 &amp; " " &amp;Values!$B$3))</f>
        <v>US Clavier non rétroéclairé d'origine compatible Lenovo ThinkPad T480s, T490, E490, L480, L490, L380, L390, L380 Yoga, L390 Yoga, E490, E480</v>
      </c>
      <c r="G84" s="32" t="str">
        <f aca="false">IF(ISBLANK(Values!E83),"","TellusRem")</f>
        <v>TellusRem</v>
      </c>
      <c r="H84" s="27" t="str">
        <f aca="false">IF(ISBLANK(Values!E83),"",Values!$B$16)</f>
        <v>laptop-computer-replacement-parts</v>
      </c>
      <c r="I84" s="27" t="str">
        <f aca="false">IF(ISBLANK(Values!E83),"","4730574031")</f>
        <v>4730574031</v>
      </c>
      <c r="J84" s="39" t="str">
        <f aca="false">IF(ISBLANK(Values!E83),"",Values!F83 )</f>
        <v>Lenovo T480s Regular Silver - US</v>
      </c>
      <c r="K84" s="28" t="n">
        <f aca="false">IF(ISBLANK(Values!E83),"",IF(Values!J83, Values!$B$4, Values!$B$5))</f>
        <v>44.99</v>
      </c>
      <c r="L84" s="40" t="n">
        <f aca="false">IF(ISBLANK(Values!E83),"",Values!$B$18)</f>
        <v>0</v>
      </c>
      <c r="M84" s="28" t="str">
        <f aca="false">IF(ISBLANK(Values!E83),"",Values!$M83)</f>
        <v>https://download.lenovo.com/Images/Parts/01YN329/01YN329_A.jpg</v>
      </c>
      <c r="N84" s="41" t="str">
        <f aca="false">IF(ISBLANK(Values!$F83),"",Values!N83)</f>
        <v>https://download.lenovo.com/Images/Parts/01YN329/01YN329_B.jpg</v>
      </c>
      <c r="O84" s="41" t="str">
        <f aca="false">IF(ISBLANK(Values!$F83),"",Values!O83)</f>
        <v>https://download.lenovo.com/Images/Parts/01YN329/01YN329_details.jpg</v>
      </c>
      <c r="P84" s="41" t="str">
        <f aca="false">IF(ISBLANK(Values!$F83),"",Values!P83)</f>
        <v/>
      </c>
      <c r="Q84" s="41" t="str">
        <f aca="false">IF(ISBLANK(Values!$F83),"",Values!Q83)</f>
        <v/>
      </c>
      <c r="R84" s="41" t="str">
        <f aca="false">IF(ISBLANK(Values!$F83),"",Values!R83)</f>
        <v/>
      </c>
      <c r="S84" s="41" t="str">
        <f aca="false">IF(ISBLANK(Values!$F83),"",Values!S83)</f>
        <v/>
      </c>
      <c r="T84" s="41" t="str">
        <f aca="false">IF(ISBLANK(Values!$F83),"",Values!T83)</f>
        <v/>
      </c>
      <c r="U84" s="41" t="str">
        <f aca="false">IF(ISBLANK(Values!$F83),"",Values!U83)</f>
        <v/>
      </c>
      <c r="W84" s="32" t="str">
        <f aca="false">IF(ISBLANK(Values!E83),"","Child")</f>
        <v>Child</v>
      </c>
      <c r="X84" s="32" t="str">
        <f aca="false">IF(ISBLANK(Values!E83),"",Values!$B$13)</f>
        <v>Lenovo T490 Parent</v>
      </c>
      <c r="Y84" s="39" t="str">
        <f aca="false">IF(ISBLANK(Values!E83),"","Size-Color")</f>
        <v>Size-Color</v>
      </c>
      <c r="Z84" s="32" t="str">
        <f aca="false">IF(ISBLANK(Values!E83),"","variation")</f>
        <v>variation</v>
      </c>
      <c r="AA84" s="36" t="str">
        <f aca="false">IF(ISBLANK(Values!E83),"",Values!$B$20)</f>
        <v>Update</v>
      </c>
      <c r="AB84" s="36" t="str">
        <f aca="false">IF(ISBLANK(Values!E83),"",Values!$B$29)</f>
        <v>Clavier distribué par Tellus Remarketing, leader européen des claviers portables. Le clavier a été nettoyé, emballé et testé dans notre ligne de production au Danemark. Pour toute question de compatibilité, contactez-nous via le site Web d'Amazon.</v>
      </c>
      <c r="AI84" s="42" t="str">
        <f aca="false">IF(ISBLANK(Values!E83),"",IF(Values!I83,Values!$B$23,Values!$B$33))</f>
        <v>👉DES CLIENTS SATISFAITS DANS LE MONDE. Plus de 10.000 clients satisfaits dans le mondeTout neuf de la boîte ouverte, clavier rétroéclairé Lenovo de remplacement.</v>
      </c>
      <c r="AJ84" s="43" t="str">
        <f aca="false">IF(ISBLANK(Values!E83),"","👉 "&amp;Values!H83&amp; " "&amp;Values!$B$24 &amp;" "&amp;Values!$B$3)</f>
        <v>👉 US Compatible avec Lenovo T480s, T490, E490, L480, L490, L380, L390, L380 Yoga, L390 Yoga, E490, E480</v>
      </c>
      <c r="AK84" s="1" t="str">
        <f aca="false">IF(ISBLANK(Values!E83),"",Values!$B$25)</f>
        <v>COMMUNICATION ET SUPPORT TECHNIQUE: rapide et fluide 24h</v>
      </c>
      <c r="AL84" s="1" t="str">
        <f aca="false">IF(ISBLANK(Values!E83),"",Values!$B$26)</f>
        <v>GARANTIE DE 6 MOIS INCLUS: détendez-vous, est couvert</v>
      </c>
      <c r="AM84" s="1" t="str">
        <f aca="false">IF(ISBLANK(Values!E83),"",Values!$B$27)</f>
        <v>♻️ Be green! ♻️ Avec ce clavier, économisez jusqu'à 80% de CO2!</v>
      </c>
      <c r="AT84" s="1" t="str">
        <f aca="false">IF(ISBLANK(Values!E83),"",IF(Values!J83,"Backlit", "Non-Backlit")) &amp; " Silver Frame"</f>
        <v>Non-Backlit Silver Frame</v>
      </c>
      <c r="AV84" s="28" t="str">
        <f aca="false">IF(ISBLANK(Values!E83),"",Values!H83)</f>
        <v>US</v>
      </c>
      <c r="BE84" s="27" t="str">
        <f aca="false">IF(ISBLANK(Values!E83),"","Professional Audience")</f>
        <v>Professional Audience</v>
      </c>
      <c r="BF84" s="27" t="str">
        <f aca="false">IF(ISBLANK(Values!E83),"","Consumer Audience")</f>
        <v>Consumer Audience</v>
      </c>
      <c r="BG84" s="27" t="str">
        <f aca="false">IF(ISBLANK(Values!E83),"","Adults")</f>
        <v>Adults</v>
      </c>
      <c r="BH84" s="27" t="str">
        <f aca="false">IF(ISBLANK(Values!E83),"","People")</f>
        <v>People</v>
      </c>
      <c r="CG84" s="1" t="n">
        <f aca="false">IF(ISBLANK(Values!E83),"",Values!$B$11)</f>
        <v>200</v>
      </c>
      <c r="CH84" s="1" t="str">
        <f aca="false">IF(ISBLANK(Values!E83),"","GR")</f>
        <v>GR</v>
      </c>
      <c r="CI84" s="1" t="str">
        <f aca="false">IF(ISBLANK(Values!E83),"",Values!$B$7)</f>
        <v>30</v>
      </c>
      <c r="CJ84" s="1" t="str">
        <f aca="false">IF(ISBLANK(Values!E83),"",Values!$B$8)</f>
        <v>22</v>
      </c>
      <c r="CK84" s="1" t="str">
        <f aca="false">IF(ISBLANK(Values!E83),"",Values!$B$9)</f>
        <v>5</v>
      </c>
      <c r="CL84" s="1" t="str">
        <f aca="false">IF(ISBLANK(Values!E83),"","CM")</f>
        <v>CM</v>
      </c>
      <c r="CP84" s="36" t="str">
        <f aca="false">IF(ISBLANK(Values!E83),"",Values!$B$7)</f>
        <v>30</v>
      </c>
      <c r="CQ84" s="36" t="str">
        <f aca="false">IF(ISBLANK(Values!E83),"",Values!$B$8)</f>
        <v>22</v>
      </c>
      <c r="CR84" s="36" t="str">
        <f aca="false">IF(ISBLANK(Values!E83),"",Values!$B$9)</f>
        <v>5</v>
      </c>
      <c r="CS84" s="1" t="n">
        <f aca="false">IF(ISBLANK(Values!E83),"",Values!$B$11)</f>
        <v>200</v>
      </c>
      <c r="CT84" s="1" t="str">
        <f aca="false">IF(ISBLANK(Values!E83),"","GR")</f>
        <v>GR</v>
      </c>
      <c r="CU84" s="1" t="str">
        <f aca="false">IF(ISBLANK(Values!E83),"","CM")</f>
        <v>CM</v>
      </c>
      <c r="CV84" s="1" t="str">
        <f aca="false">IF(ISBLANK(Values!E83),"",IF(Values!$B$36=options!$F$1,"Denmark", IF(Values!$B$36=options!$F$2, "Danemark",IF(Values!$B$36=options!$F$3, "Dänemark",IF(Values!$B$36=options!$F$4, "Danimarca",IF(Values!$B$36=options!$F$5, "Dinamarca",IF(Values!$B$36=options!$F$6, "Denemarken","" ) ) ) ) )))</f>
        <v>Danemark</v>
      </c>
      <c r="CZ84" s="1" t="str">
        <f aca="false">IF(ISBLANK(Values!E83),"","No")</f>
        <v>No</v>
      </c>
      <c r="DA84" s="1" t="str">
        <f aca="false">IF(ISBLANK(Values!E83),"","No")</f>
        <v>No</v>
      </c>
      <c r="DO84" s="27" t="str">
        <f aca="false">IF(ISBLANK(Values!E83),"","Parts")</f>
        <v>Parts</v>
      </c>
      <c r="DP84" s="27" t="str">
        <f aca="false">IF(ISBLANK(Values!E83),"",Values!$B$31)</f>
        <v>Garantie de 6 mois après la date de livraison. En cas de dysfonctionnement du clavier, une nouvelle unité ou une pièce de rechange pour le clavier du produit sera envoyée. En cas de tri des stocks, un remboursement complet est effectué.</v>
      </c>
      <c r="DS84" s="31"/>
      <c r="DY84" s="31"/>
      <c r="DZ84" s="31"/>
      <c r="EA84" s="31"/>
      <c r="EB84" s="31"/>
      <c r="EC84" s="31"/>
      <c r="EI84" s="1" t="str">
        <f aca="false">IF(ISBLANK(Values!E83),"",Values!$B$31)</f>
        <v>Garantie de 6 mois après la date de livraison. En cas de dysfonctionnement du clavier, une nouvelle unité ou une pièce de rechange pour le clavier du produit sera envoyée. En cas de tri des stocks, un remboursement complet est effectué.</v>
      </c>
      <c r="ES84" s="1" t="str">
        <f aca="false">IF(ISBLANK(Values!E83),"","Amazon Tellus UPS")</f>
        <v>Amazon Tellus UPS</v>
      </c>
      <c r="EV84" s="1" t="str">
        <f aca="false">IF(ISBLANK(Values!E83),"","New")</f>
        <v>New</v>
      </c>
      <c r="FE84" s="1" t="str">
        <f aca="false">IF(ISBLANK(Values!E83),"","3")</f>
        <v>3</v>
      </c>
      <c r="FH84" s="1" t="str">
        <f aca="false">IF(ISBLANK(Values!E83),"","FALSE")</f>
        <v>FALSE</v>
      </c>
      <c r="FI84" s="36" t="str">
        <f aca="false">IF(ISBLANK(Values!E83),"","FALSE")</f>
        <v>FALSE</v>
      </c>
      <c r="FJ84" s="36" t="str">
        <f aca="false">IF(ISBLANK(Values!E83),"","FALSE")</f>
        <v>FALSE</v>
      </c>
      <c r="FM84" s="1" t="str">
        <f aca="false">IF(ISBLANK(Values!E83),"","1")</f>
        <v>1</v>
      </c>
      <c r="FO84" s="28" t="n">
        <f aca="false">IF(ISBLANK(Values!E83),"",IF(Values!J83, Values!$B$4, Values!$B$5))</f>
        <v>44.99</v>
      </c>
      <c r="FP84" s="1" t="str">
        <f aca="false">IF(ISBLANK(Values!E83),"","Percent")</f>
        <v>Percent</v>
      </c>
      <c r="FQ84" s="1" t="str">
        <f aca="false">IF(ISBLANK(Values!E83),"","2")</f>
        <v>2</v>
      </c>
      <c r="FR84" s="1" t="str">
        <f aca="false">IF(ISBLANK(Values!E83),"","3")</f>
        <v>3</v>
      </c>
      <c r="FS84" s="1" t="str">
        <f aca="false">IF(ISBLANK(Values!E83),"","5")</f>
        <v>5</v>
      </c>
      <c r="FT84" s="1" t="str">
        <f aca="false">IF(ISBLANK(Values!E83),"","6")</f>
        <v>6</v>
      </c>
      <c r="FU84" s="1" t="str">
        <f aca="false">IF(ISBLANK(Values!E83),"","10")</f>
        <v>10</v>
      </c>
      <c r="FV84" s="1" t="str">
        <f aca="false">IF(ISBLANK(Values!E83),"","10")</f>
        <v>10</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8"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9" t="str">
        <f aca="false">IF(ISBLANK(Values!E84),"",Values!F84 &amp; " variations")</f>
        <v/>
      </c>
      <c r="K85" s="28" t="str">
        <f aca="false">IF(ISBLANK(Values!E84),"",IF(Values!J84, Values!$B$4, Values!$B$5))</f>
        <v/>
      </c>
      <c r="L85" s="40" t="str">
        <f aca="false">IF(ISBLANK(Values!E84),"",Values!$B$18)</f>
        <v/>
      </c>
      <c r="M85" s="28" t="str">
        <f aca="false">IF(ISBLANK(Values!E84),"",Values!$M84)</f>
        <v/>
      </c>
      <c r="N85" s="41" t="str">
        <f aca="false">IF(ISBLANK(Values!$F84),"",Values!N84)</f>
        <v/>
      </c>
      <c r="O85" s="41" t="str">
        <f aca="false">IF(ISBLANK(Values!$F84),"",Values!O84)</f>
        <v/>
      </c>
      <c r="P85" s="41" t="str">
        <f aca="false">IF(ISBLANK(Values!$F84),"",Values!P84)</f>
        <v/>
      </c>
      <c r="Q85" s="41" t="str">
        <f aca="false">IF(ISBLANK(Values!$F84),"",Values!Q84)</f>
        <v/>
      </c>
      <c r="R85" s="41" t="str">
        <f aca="false">IF(ISBLANK(Values!$F84),"",Values!R84)</f>
        <v/>
      </c>
      <c r="S85" s="41" t="str">
        <f aca="false">IF(ISBLANK(Values!$F84),"",Values!S84)</f>
        <v/>
      </c>
      <c r="T85" s="41" t="str">
        <f aca="false">IF(ISBLANK(Values!$F84),"",Values!T84)</f>
        <v/>
      </c>
      <c r="U85" s="41"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2" t="str">
        <f aca="false">IF(ISBLANK(Values!E84),"",IF(Values!I84,Values!$B$23,Values!$B$33))</f>
        <v/>
      </c>
      <c r="AJ85" s="43"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8"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9" t="str">
        <f aca="false">IF(ISBLANK(Values!E85),"",Values!F85 &amp; " variations")</f>
        <v/>
      </c>
      <c r="K86" s="28" t="str">
        <f aca="false">IF(ISBLANK(Values!E85),"",IF(Values!J85, Values!$B$4, Values!$B$5))</f>
        <v/>
      </c>
      <c r="L86" s="40" t="str">
        <f aca="false">IF(ISBLANK(Values!E85),"",Values!$B$18)</f>
        <v/>
      </c>
      <c r="M86" s="28" t="str">
        <f aca="false">IF(ISBLANK(Values!E85),"",Values!$M85)</f>
        <v/>
      </c>
      <c r="N86" s="41" t="str">
        <f aca="false">IF(ISBLANK(Values!$F85),"",Values!N85)</f>
        <v/>
      </c>
      <c r="O86" s="41" t="str">
        <f aca="false">IF(ISBLANK(Values!$F85),"",Values!O85)</f>
        <v/>
      </c>
      <c r="P86" s="41" t="str">
        <f aca="false">IF(ISBLANK(Values!$F85),"",Values!P85)</f>
        <v/>
      </c>
      <c r="Q86" s="41" t="str">
        <f aca="false">IF(ISBLANK(Values!$F85),"",Values!Q85)</f>
        <v/>
      </c>
      <c r="R86" s="41" t="str">
        <f aca="false">IF(ISBLANK(Values!$F85),"",Values!R85)</f>
        <v/>
      </c>
      <c r="S86" s="41" t="str">
        <f aca="false">IF(ISBLANK(Values!$F85),"",Values!S85)</f>
        <v/>
      </c>
      <c r="T86" s="41" t="str">
        <f aca="false">IF(ISBLANK(Values!$F85),"",Values!T85)</f>
        <v/>
      </c>
      <c r="U86" s="41"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2" t="str">
        <f aca="false">IF(ISBLANK(Values!E85),"",IF(Values!I85,Values!$B$23,Values!$B$33))</f>
        <v/>
      </c>
      <c r="AJ86" s="43"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8"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9" t="str">
        <f aca="false">IF(ISBLANK(Values!E86),"",Values!F86 &amp; " variations")</f>
        <v/>
      </c>
      <c r="K87" s="28" t="str">
        <f aca="false">IF(ISBLANK(Values!E86),"",IF(Values!J86, Values!$B$4, Values!$B$5))</f>
        <v/>
      </c>
      <c r="L87" s="40" t="str">
        <f aca="false">IF(ISBLANK(Values!E86),"",Values!$B$18)</f>
        <v/>
      </c>
      <c r="M87" s="28" t="str">
        <f aca="false">IF(ISBLANK(Values!E86),"",Values!$M86)</f>
        <v/>
      </c>
      <c r="N87" s="41" t="str">
        <f aca="false">IF(ISBLANK(Values!$F86),"",Values!N86)</f>
        <v/>
      </c>
      <c r="O87" s="41" t="str">
        <f aca="false">IF(ISBLANK(Values!$F86),"",Values!O86)</f>
        <v/>
      </c>
      <c r="P87" s="41" t="str">
        <f aca="false">IF(ISBLANK(Values!$F86),"",Values!P86)</f>
        <v/>
      </c>
      <c r="Q87" s="41" t="str">
        <f aca="false">IF(ISBLANK(Values!$F86),"",Values!Q86)</f>
        <v/>
      </c>
      <c r="R87" s="41" t="str">
        <f aca="false">IF(ISBLANK(Values!$F86),"",Values!R86)</f>
        <v/>
      </c>
      <c r="S87" s="41" t="str">
        <f aca="false">IF(ISBLANK(Values!$F86),"",Values!S86)</f>
        <v/>
      </c>
      <c r="T87" s="41" t="str">
        <f aca="false">IF(ISBLANK(Values!$F86),"",Values!T86)</f>
        <v/>
      </c>
      <c r="U87" s="41"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2" t="str">
        <f aca="false">IF(ISBLANK(Values!E86),"",IF(Values!I86,Values!$B$23,Values!$B$33))</f>
        <v/>
      </c>
      <c r="AJ87" s="43"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8"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9" t="str">
        <f aca="false">IF(ISBLANK(Values!E87),"",Values!F87 &amp; " variations")</f>
        <v/>
      </c>
      <c r="K88" s="28" t="str">
        <f aca="false">IF(ISBLANK(Values!E87),"",IF(Values!J87, Values!$B$4, Values!$B$5))</f>
        <v/>
      </c>
      <c r="L88" s="40" t="str">
        <f aca="false">IF(ISBLANK(Values!E87),"",Values!$B$18)</f>
        <v/>
      </c>
      <c r="M88" s="28" t="str">
        <f aca="false">IF(ISBLANK(Values!E87),"",Values!$M87)</f>
        <v/>
      </c>
      <c r="N88" s="41" t="str">
        <f aca="false">IF(ISBLANK(Values!$F87),"",Values!N87)</f>
        <v/>
      </c>
      <c r="O88" s="41" t="str">
        <f aca="false">IF(ISBLANK(Values!$F87),"",Values!O87)</f>
        <v/>
      </c>
      <c r="P88" s="41" t="str">
        <f aca="false">IF(ISBLANK(Values!$F87),"",Values!P87)</f>
        <v/>
      </c>
      <c r="Q88" s="41" t="str">
        <f aca="false">IF(ISBLANK(Values!$F87),"",Values!Q87)</f>
        <v/>
      </c>
      <c r="R88" s="41" t="str">
        <f aca="false">IF(ISBLANK(Values!$F87),"",Values!R87)</f>
        <v/>
      </c>
      <c r="S88" s="41" t="str">
        <f aca="false">IF(ISBLANK(Values!$F87),"",Values!S87)</f>
        <v/>
      </c>
      <c r="T88" s="41" t="str">
        <f aca="false">IF(ISBLANK(Values!$F87),"",Values!T87)</f>
        <v/>
      </c>
      <c r="U88" s="41"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2" t="str">
        <f aca="false">IF(ISBLANK(Values!E87),"",IF(Values!I87,Values!$B$23,Values!$B$33))</f>
        <v/>
      </c>
      <c r="AJ88" s="43"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8"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9" t="str">
        <f aca="false">IF(ISBLANK(Values!E88),"",Values!F88 &amp; " variations")</f>
        <v/>
      </c>
      <c r="K89" s="28" t="str">
        <f aca="false">IF(ISBLANK(Values!E88),"",IF(Values!J88, Values!$B$4, Values!$B$5))</f>
        <v/>
      </c>
      <c r="L89" s="40" t="str">
        <f aca="false">IF(ISBLANK(Values!E88),"",Values!$B$18)</f>
        <v/>
      </c>
      <c r="M89" s="28" t="str">
        <f aca="false">IF(ISBLANK(Values!E88),"",Values!$M88)</f>
        <v/>
      </c>
      <c r="N89" s="41" t="str">
        <f aca="false">IF(ISBLANK(Values!$F88),"",Values!N88)</f>
        <v/>
      </c>
      <c r="O89" s="41" t="str">
        <f aca="false">IF(ISBLANK(Values!$F88),"",Values!O88)</f>
        <v/>
      </c>
      <c r="P89" s="41" t="str">
        <f aca="false">IF(ISBLANK(Values!$F88),"",Values!P88)</f>
        <v/>
      </c>
      <c r="Q89" s="41" t="str">
        <f aca="false">IF(ISBLANK(Values!$F88),"",Values!Q88)</f>
        <v/>
      </c>
      <c r="R89" s="41" t="str">
        <f aca="false">IF(ISBLANK(Values!$F88),"",Values!R88)</f>
        <v/>
      </c>
      <c r="S89" s="41" t="str">
        <f aca="false">IF(ISBLANK(Values!$F88),"",Values!S88)</f>
        <v/>
      </c>
      <c r="T89" s="41" t="str">
        <f aca="false">IF(ISBLANK(Values!$F88),"",Values!T88)</f>
        <v/>
      </c>
      <c r="U89" s="41"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2" t="str">
        <f aca="false">IF(ISBLANK(Values!E88),"",IF(Values!I88,Values!$B$23,Values!$B$33))</f>
        <v/>
      </c>
      <c r="AJ89" s="43"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8"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9" t="str">
        <f aca="false">IF(ISBLANK(Values!E89),"",Values!F89 &amp; " variations")</f>
        <v/>
      </c>
      <c r="K90" s="28" t="str">
        <f aca="false">IF(ISBLANK(Values!E89),"",IF(Values!J89, Values!$B$4, Values!$B$5))</f>
        <v/>
      </c>
      <c r="L90" s="40" t="str">
        <f aca="false">IF(ISBLANK(Values!E89),"",Values!$B$18)</f>
        <v/>
      </c>
      <c r="M90" s="28" t="str">
        <f aca="false">IF(ISBLANK(Values!E89),"",Values!$M89)</f>
        <v/>
      </c>
      <c r="N90" s="41" t="str">
        <f aca="false">IF(ISBLANK(Values!$F89),"",Values!N89)</f>
        <v/>
      </c>
      <c r="O90" s="41" t="str">
        <f aca="false">IF(ISBLANK(Values!$F89),"",Values!O89)</f>
        <v/>
      </c>
      <c r="P90" s="41" t="str">
        <f aca="false">IF(ISBLANK(Values!$F89),"",Values!P89)</f>
        <v/>
      </c>
      <c r="Q90" s="41" t="str">
        <f aca="false">IF(ISBLANK(Values!$F89),"",Values!Q89)</f>
        <v/>
      </c>
      <c r="R90" s="41" t="str">
        <f aca="false">IF(ISBLANK(Values!$F89),"",Values!R89)</f>
        <v/>
      </c>
      <c r="S90" s="41" t="str">
        <f aca="false">IF(ISBLANK(Values!$F89),"",Values!S89)</f>
        <v/>
      </c>
      <c r="T90" s="41" t="str">
        <f aca="false">IF(ISBLANK(Values!$F89),"",Values!T89)</f>
        <v/>
      </c>
      <c r="U90" s="41"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2" t="str">
        <f aca="false">IF(ISBLANK(Values!E89),"",IF(Values!I89,Values!$B$23,Values!$B$33))</f>
        <v/>
      </c>
      <c r="AJ90" s="43"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8"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9" t="str">
        <f aca="false">IF(ISBLANK(Values!E90),"",Values!F90 &amp; " variations")</f>
        <v/>
      </c>
      <c r="K91" s="28" t="str">
        <f aca="false">IF(ISBLANK(Values!E90),"",IF(Values!J90, Values!$B$4, Values!$B$5))</f>
        <v/>
      </c>
      <c r="L91" s="40" t="str">
        <f aca="false">IF(ISBLANK(Values!E90),"",Values!$B$18)</f>
        <v/>
      </c>
      <c r="M91" s="28" t="str">
        <f aca="false">IF(ISBLANK(Values!E90),"",Values!$M90)</f>
        <v/>
      </c>
      <c r="N91" s="41" t="str">
        <f aca="false">IF(ISBLANK(Values!$F90),"",Values!N90)</f>
        <v/>
      </c>
      <c r="O91" s="41" t="str">
        <f aca="false">IF(ISBLANK(Values!$F90),"",Values!O90)</f>
        <v/>
      </c>
      <c r="P91" s="41" t="str">
        <f aca="false">IF(ISBLANK(Values!$F90),"",Values!P90)</f>
        <v/>
      </c>
      <c r="Q91" s="41" t="str">
        <f aca="false">IF(ISBLANK(Values!$F90),"",Values!Q90)</f>
        <v/>
      </c>
      <c r="R91" s="41" t="str">
        <f aca="false">IF(ISBLANK(Values!$F90),"",Values!R90)</f>
        <v/>
      </c>
      <c r="S91" s="41" t="str">
        <f aca="false">IF(ISBLANK(Values!$F90),"",Values!S90)</f>
        <v/>
      </c>
      <c r="T91" s="41" t="str">
        <f aca="false">IF(ISBLANK(Values!$F90),"",Values!T90)</f>
        <v/>
      </c>
      <c r="U91" s="41"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2" t="str">
        <f aca="false">IF(ISBLANK(Values!E90),"",IF(Values!I90,Values!$B$23,Values!$B$33))</f>
        <v/>
      </c>
      <c r="AJ91" s="43"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8"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9" t="str">
        <f aca="false">IF(ISBLANK(Values!E91),"",Values!F91 &amp; " variations")</f>
        <v/>
      </c>
      <c r="K92" s="28" t="str">
        <f aca="false">IF(ISBLANK(Values!E91),"",IF(Values!J91, Values!$B$4, Values!$B$5))</f>
        <v/>
      </c>
      <c r="L92" s="40" t="str">
        <f aca="false">IF(ISBLANK(Values!E91),"",Values!$B$18)</f>
        <v/>
      </c>
      <c r="M92" s="28" t="str">
        <f aca="false">IF(ISBLANK(Values!E91),"",Values!$M91)</f>
        <v/>
      </c>
      <c r="N92" s="41" t="str">
        <f aca="false">IF(ISBLANK(Values!$F91),"",Values!N91)</f>
        <v/>
      </c>
      <c r="O92" s="41" t="str">
        <f aca="false">IF(ISBLANK(Values!$F91),"",Values!O91)</f>
        <v/>
      </c>
      <c r="P92" s="41" t="str">
        <f aca="false">IF(ISBLANK(Values!$F91),"",Values!P91)</f>
        <v/>
      </c>
      <c r="Q92" s="41" t="str">
        <f aca="false">IF(ISBLANK(Values!$F91),"",Values!Q91)</f>
        <v/>
      </c>
      <c r="R92" s="41" t="str">
        <f aca="false">IF(ISBLANK(Values!$F91),"",Values!R91)</f>
        <v/>
      </c>
      <c r="S92" s="41" t="str">
        <f aca="false">IF(ISBLANK(Values!$F91),"",Values!S91)</f>
        <v/>
      </c>
      <c r="T92" s="41" t="str">
        <f aca="false">IF(ISBLANK(Values!$F91),"",Values!T91)</f>
        <v/>
      </c>
      <c r="U92" s="41"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2" t="str">
        <f aca="false">IF(ISBLANK(Values!E91),"",IF(Values!I91,Values!$B$23,Values!$B$33))</f>
        <v/>
      </c>
      <c r="AJ92" s="43"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8"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9" t="str">
        <f aca="false">IF(ISBLANK(Values!E92),"",Values!F92 &amp; " variations")</f>
        <v/>
      </c>
      <c r="K93" s="28" t="str">
        <f aca="false">IF(ISBLANK(Values!E92),"",IF(Values!J92, Values!$B$4, Values!$B$5))</f>
        <v/>
      </c>
      <c r="L93" s="40" t="str">
        <f aca="false">IF(ISBLANK(Values!E92),"",Values!$B$18)</f>
        <v/>
      </c>
      <c r="M93" s="28" t="str">
        <f aca="false">IF(ISBLANK(Values!E92),"",Values!$M92)</f>
        <v/>
      </c>
      <c r="N93" s="41" t="str">
        <f aca="false">IF(ISBLANK(Values!$F92),"",Values!N92)</f>
        <v/>
      </c>
      <c r="O93" s="41" t="str">
        <f aca="false">IF(ISBLANK(Values!$F92),"",Values!O92)</f>
        <v/>
      </c>
      <c r="P93" s="41" t="str">
        <f aca="false">IF(ISBLANK(Values!$F92),"",Values!P92)</f>
        <v/>
      </c>
      <c r="Q93" s="41" t="str">
        <f aca="false">IF(ISBLANK(Values!$F92),"",Values!Q92)</f>
        <v/>
      </c>
      <c r="R93" s="41" t="str">
        <f aca="false">IF(ISBLANK(Values!$F92),"",Values!R92)</f>
        <v/>
      </c>
      <c r="S93" s="41" t="str">
        <f aca="false">IF(ISBLANK(Values!$F92),"",Values!S92)</f>
        <v/>
      </c>
      <c r="T93" s="41" t="str">
        <f aca="false">IF(ISBLANK(Values!$F92),"",Values!T92)</f>
        <v/>
      </c>
      <c r="U93" s="41"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2" t="str">
        <f aca="false">IF(ISBLANK(Values!E92),"",IF(Values!I92,Values!$B$23,Values!$B$33))</f>
        <v/>
      </c>
      <c r="AJ93" s="43"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8"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9" t="str">
        <f aca="false">IF(ISBLANK(Values!E93),"",Values!F93 &amp; " variations")</f>
        <v/>
      </c>
      <c r="K94" s="28" t="str">
        <f aca="false">IF(ISBLANK(Values!E93),"",IF(Values!J93, Values!$B$4, Values!$B$5))</f>
        <v/>
      </c>
      <c r="L94" s="40" t="str">
        <f aca="false">IF(ISBLANK(Values!E93),"",Values!$B$18)</f>
        <v/>
      </c>
      <c r="M94" s="28" t="str">
        <f aca="false">IF(ISBLANK(Values!E93),"",Values!$M93)</f>
        <v/>
      </c>
      <c r="N94" s="41" t="str">
        <f aca="false">IF(ISBLANK(Values!$F93),"",Values!N93)</f>
        <v/>
      </c>
      <c r="O94" s="41" t="str">
        <f aca="false">IF(ISBLANK(Values!$F93),"",Values!O93)</f>
        <v/>
      </c>
      <c r="P94" s="41" t="str">
        <f aca="false">IF(ISBLANK(Values!$F93),"",Values!P93)</f>
        <v/>
      </c>
      <c r="Q94" s="41" t="str">
        <f aca="false">IF(ISBLANK(Values!$F93),"",Values!Q93)</f>
        <v/>
      </c>
      <c r="R94" s="41" t="str">
        <f aca="false">IF(ISBLANK(Values!$F93),"",Values!R93)</f>
        <v/>
      </c>
      <c r="S94" s="41" t="str">
        <f aca="false">IF(ISBLANK(Values!$F93),"",Values!S93)</f>
        <v/>
      </c>
      <c r="T94" s="41" t="str">
        <f aca="false">IF(ISBLANK(Values!$F93),"",Values!T93)</f>
        <v/>
      </c>
      <c r="U94" s="41"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2" t="str">
        <f aca="false">IF(ISBLANK(Values!E93),"",IF(Values!I93,Values!$B$23,Values!$B$33))</f>
        <v/>
      </c>
      <c r="AJ94" s="43"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8"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9" t="str">
        <f aca="false">IF(ISBLANK(Values!E94),"",Values!F94 &amp; " variations")</f>
        <v/>
      </c>
      <c r="K95" s="28" t="str">
        <f aca="false">IF(ISBLANK(Values!E94),"",IF(Values!J94, Values!$B$4, Values!$B$5))</f>
        <v/>
      </c>
      <c r="L95" s="40" t="str">
        <f aca="false">IF(ISBLANK(Values!E94),"",Values!$B$18)</f>
        <v/>
      </c>
      <c r="M95" s="28" t="str">
        <f aca="false">IF(ISBLANK(Values!E94),"",Values!$M94)</f>
        <v/>
      </c>
      <c r="N95" s="41" t="str">
        <f aca="false">IF(ISBLANK(Values!$F94),"",Values!N94)</f>
        <v/>
      </c>
      <c r="O95" s="41" t="str">
        <f aca="false">IF(ISBLANK(Values!$F94),"",Values!O94)</f>
        <v/>
      </c>
      <c r="P95" s="41" t="str">
        <f aca="false">IF(ISBLANK(Values!$F94),"",Values!P94)</f>
        <v/>
      </c>
      <c r="Q95" s="41" t="str">
        <f aca="false">IF(ISBLANK(Values!$F94),"",Values!Q94)</f>
        <v/>
      </c>
      <c r="R95" s="41" t="str">
        <f aca="false">IF(ISBLANK(Values!$F94),"",Values!R94)</f>
        <v/>
      </c>
      <c r="S95" s="41" t="str">
        <f aca="false">IF(ISBLANK(Values!$F94),"",Values!S94)</f>
        <v/>
      </c>
      <c r="T95" s="41" t="str">
        <f aca="false">IF(ISBLANK(Values!$F94),"",Values!T94)</f>
        <v/>
      </c>
      <c r="U95" s="41"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2" t="str">
        <f aca="false">IF(ISBLANK(Values!E94),"",IF(Values!I94,Values!$B$23,Values!$B$33))</f>
        <v/>
      </c>
      <c r="AJ95" s="43"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8"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9" t="str">
        <f aca="false">IF(ISBLANK(Values!E95),"",Values!F95 &amp; " variations")</f>
        <v/>
      </c>
      <c r="K96" s="28" t="str">
        <f aca="false">IF(ISBLANK(Values!E95),"",IF(Values!J95, Values!$B$4, Values!$B$5))</f>
        <v/>
      </c>
      <c r="L96" s="40" t="str">
        <f aca="false">IF(ISBLANK(Values!E95),"",Values!$B$18)</f>
        <v/>
      </c>
      <c r="M96" s="28" t="str">
        <f aca="false">IF(ISBLANK(Values!E95),"",Values!$M95)</f>
        <v/>
      </c>
      <c r="N96" s="41" t="str">
        <f aca="false">IF(ISBLANK(Values!$F95),"",Values!N95)</f>
        <v/>
      </c>
      <c r="O96" s="41" t="str">
        <f aca="false">IF(ISBLANK(Values!$F95),"",Values!O95)</f>
        <v/>
      </c>
      <c r="P96" s="41" t="str">
        <f aca="false">IF(ISBLANK(Values!$F95),"",Values!P95)</f>
        <v/>
      </c>
      <c r="Q96" s="41" t="str">
        <f aca="false">IF(ISBLANK(Values!$F95),"",Values!Q95)</f>
        <v/>
      </c>
      <c r="R96" s="41" t="str">
        <f aca="false">IF(ISBLANK(Values!$F95),"",Values!R95)</f>
        <v/>
      </c>
      <c r="S96" s="41" t="str">
        <f aca="false">IF(ISBLANK(Values!$F95),"",Values!S95)</f>
        <v/>
      </c>
      <c r="T96" s="41" t="str">
        <f aca="false">IF(ISBLANK(Values!$F95),"",Values!T95)</f>
        <v/>
      </c>
      <c r="U96" s="41"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2" t="str">
        <f aca="false">IF(ISBLANK(Values!E95),"",IF(Values!I95,Values!$B$23,Values!$B$33))</f>
        <v/>
      </c>
      <c r="AJ96" s="43"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8"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9" t="str">
        <f aca="false">IF(ISBLANK(Values!E96),"",Values!F96 &amp; " variations")</f>
        <v/>
      </c>
      <c r="K97" s="28" t="str">
        <f aca="false">IF(ISBLANK(Values!E96),"",IF(Values!J96, Values!$B$4, Values!$B$5))</f>
        <v/>
      </c>
      <c r="L97" s="40" t="str">
        <f aca="false">IF(ISBLANK(Values!E96),"",Values!$B$18)</f>
        <v/>
      </c>
      <c r="M97" s="28" t="str">
        <f aca="false">IF(ISBLANK(Values!E96),"",Values!$M96)</f>
        <v/>
      </c>
      <c r="N97" s="41" t="str">
        <f aca="false">IF(ISBLANK(Values!$F96),"",Values!N96)</f>
        <v/>
      </c>
      <c r="O97" s="41" t="str">
        <f aca="false">IF(ISBLANK(Values!$F96),"",Values!O96)</f>
        <v/>
      </c>
      <c r="P97" s="41" t="str">
        <f aca="false">IF(ISBLANK(Values!$F96),"",Values!P96)</f>
        <v/>
      </c>
      <c r="Q97" s="41" t="str">
        <f aca="false">IF(ISBLANK(Values!$F96),"",Values!Q96)</f>
        <v/>
      </c>
      <c r="R97" s="41" t="str">
        <f aca="false">IF(ISBLANK(Values!$F96),"",Values!R96)</f>
        <v/>
      </c>
      <c r="S97" s="41" t="str">
        <f aca="false">IF(ISBLANK(Values!$F96),"",Values!S96)</f>
        <v/>
      </c>
      <c r="T97" s="41" t="str">
        <f aca="false">IF(ISBLANK(Values!$F96),"",Values!T96)</f>
        <v/>
      </c>
      <c r="U97" s="41"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2" t="str">
        <f aca="false">IF(ISBLANK(Values!E96),"",IF(Values!I96,Values!$B$23,Values!$B$33))</f>
        <v/>
      </c>
      <c r="AJ97" s="43"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8"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9" t="str">
        <f aca="false">IF(ISBLANK(Values!E97),"",Values!F97 &amp; " variations")</f>
        <v/>
      </c>
      <c r="K98" s="28" t="str">
        <f aca="false">IF(ISBLANK(Values!E97),"",IF(Values!J97, Values!$B$4, Values!$B$5))</f>
        <v/>
      </c>
      <c r="L98" s="40" t="str">
        <f aca="false">IF(ISBLANK(Values!E97),"",Values!$B$18)</f>
        <v/>
      </c>
      <c r="M98" s="28" t="str">
        <f aca="false">IF(ISBLANK(Values!E97),"",Values!$M97)</f>
        <v/>
      </c>
      <c r="N98" s="41" t="str">
        <f aca="false">IF(ISBLANK(Values!$F97),"",Values!N97)</f>
        <v/>
      </c>
      <c r="O98" s="41" t="str">
        <f aca="false">IF(ISBLANK(Values!$F97),"",Values!O97)</f>
        <v/>
      </c>
      <c r="P98" s="41" t="str">
        <f aca="false">IF(ISBLANK(Values!$F97),"",Values!P97)</f>
        <v/>
      </c>
      <c r="Q98" s="41" t="str">
        <f aca="false">IF(ISBLANK(Values!$F97),"",Values!Q97)</f>
        <v/>
      </c>
      <c r="R98" s="41" t="str">
        <f aca="false">IF(ISBLANK(Values!$F97),"",Values!R97)</f>
        <v/>
      </c>
      <c r="S98" s="41" t="str">
        <f aca="false">IF(ISBLANK(Values!$F97),"",Values!S97)</f>
        <v/>
      </c>
      <c r="T98" s="41" t="str">
        <f aca="false">IF(ISBLANK(Values!$F97),"",Values!T97)</f>
        <v/>
      </c>
      <c r="U98" s="41"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2" t="str">
        <f aca="false">IF(ISBLANK(Values!E97),"",IF(Values!I97,Values!$B$23,Values!$B$33))</f>
        <v/>
      </c>
      <c r="AJ98" s="43"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8"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9" t="str">
        <f aca="false">IF(ISBLANK(Values!E98),"",Values!F98 &amp; " variations")</f>
        <v/>
      </c>
      <c r="K99" s="28" t="str">
        <f aca="false">IF(ISBLANK(Values!E98),"",IF(Values!J98, Values!$B$4, Values!$B$5))</f>
        <v/>
      </c>
      <c r="L99" s="40" t="str">
        <f aca="false">IF(ISBLANK(Values!E98),"",Values!$B$18)</f>
        <v/>
      </c>
      <c r="M99" s="28" t="str">
        <f aca="false">IF(ISBLANK(Values!E98),"",Values!$M98)</f>
        <v/>
      </c>
      <c r="N99" s="41" t="str">
        <f aca="false">IF(ISBLANK(Values!$F98),"",Values!N98)</f>
        <v/>
      </c>
      <c r="O99" s="41" t="str">
        <f aca="false">IF(ISBLANK(Values!$F98),"",Values!O98)</f>
        <v/>
      </c>
      <c r="P99" s="41" t="str">
        <f aca="false">IF(ISBLANK(Values!$F98),"",Values!P98)</f>
        <v/>
      </c>
      <c r="Q99" s="41" t="str">
        <f aca="false">IF(ISBLANK(Values!$F98),"",Values!Q98)</f>
        <v/>
      </c>
      <c r="R99" s="41" t="str">
        <f aca="false">IF(ISBLANK(Values!$F98),"",Values!R98)</f>
        <v/>
      </c>
      <c r="S99" s="41" t="str">
        <f aca="false">IF(ISBLANK(Values!$F98),"",Values!S98)</f>
        <v/>
      </c>
      <c r="T99" s="41" t="str">
        <f aca="false">IF(ISBLANK(Values!$F98),"",Values!T98)</f>
        <v/>
      </c>
      <c r="U99" s="41"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2" t="str">
        <f aca="false">IF(ISBLANK(Values!E98),"",IF(Values!I98,Values!$B$23,Values!$B$33))</f>
        <v/>
      </c>
      <c r="AJ99" s="43"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8"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9" t="str">
        <f aca="false">IF(ISBLANK(Values!E99),"",Values!F99 &amp; " variations")</f>
        <v/>
      </c>
      <c r="K100" s="28" t="str">
        <f aca="false">IF(ISBLANK(Values!E99),"",IF(Values!J99, Values!$B$4, Values!$B$5))</f>
        <v/>
      </c>
      <c r="L100" s="40" t="str">
        <f aca="false">IF(ISBLANK(Values!E99),"",Values!$B$18)</f>
        <v/>
      </c>
      <c r="M100" s="28" t="str">
        <f aca="false">IF(ISBLANK(Values!E99),"",Values!$M99)</f>
        <v/>
      </c>
      <c r="N100" s="41" t="str">
        <f aca="false">IF(ISBLANK(Values!$F99),"",Values!N99)</f>
        <v/>
      </c>
      <c r="O100" s="41" t="str">
        <f aca="false">IF(ISBLANK(Values!$F99),"",Values!O99)</f>
        <v/>
      </c>
      <c r="P100" s="41" t="str">
        <f aca="false">IF(ISBLANK(Values!$F99),"",Values!P99)</f>
        <v/>
      </c>
      <c r="Q100" s="41" t="str">
        <f aca="false">IF(ISBLANK(Values!$F99),"",Values!Q99)</f>
        <v/>
      </c>
      <c r="R100" s="41" t="str">
        <f aca="false">IF(ISBLANK(Values!$F99),"",Values!R99)</f>
        <v/>
      </c>
      <c r="S100" s="41" t="str">
        <f aca="false">IF(ISBLANK(Values!$F99),"",Values!S99)</f>
        <v/>
      </c>
      <c r="T100" s="41" t="str">
        <f aca="false">IF(ISBLANK(Values!$F99),"",Values!T99)</f>
        <v/>
      </c>
      <c r="U100" s="41"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2" t="str">
        <f aca="false">IF(ISBLANK(Values!E99),"",IF(Values!I99,Values!$B$23,Values!$B$33))</f>
        <v/>
      </c>
      <c r="AJ100" s="43"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8"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9" t="str">
        <f aca="false">IF(ISBLANK(Values!E100),"",Values!F100 &amp; " variations")</f>
        <v/>
      </c>
      <c r="K101" s="28" t="str">
        <f aca="false">IF(ISBLANK(Values!E100),"",IF(Values!J100, Values!$B$4, Values!$B$5))</f>
        <v/>
      </c>
      <c r="L101" s="40" t="str">
        <f aca="false">IF(ISBLANK(Values!E100),"",Values!$B$18)</f>
        <v/>
      </c>
      <c r="M101" s="28" t="str">
        <f aca="false">IF(ISBLANK(Values!E100),"",Values!$M100)</f>
        <v/>
      </c>
      <c r="N101" s="41" t="str">
        <f aca="false">IF(ISBLANK(Values!$F100),"",Values!N100)</f>
        <v/>
      </c>
      <c r="O101" s="41" t="str">
        <f aca="false">IF(ISBLANK(Values!$F100),"",Values!O100)</f>
        <v/>
      </c>
      <c r="P101" s="41" t="str">
        <f aca="false">IF(ISBLANK(Values!$F100),"",Values!P100)</f>
        <v/>
      </c>
      <c r="Q101" s="41" t="str">
        <f aca="false">IF(ISBLANK(Values!$F100),"",Values!Q100)</f>
        <v/>
      </c>
      <c r="R101" s="41" t="str">
        <f aca="false">IF(ISBLANK(Values!$F100),"",Values!R100)</f>
        <v/>
      </c>
      <c r="S101" s="41" t="str">
        <f aca="false">IF(ISBLANK(Values!$F100),"",Values!S100)</f>
        <v/>
      </c>
      <c r="T101" s="41" t="str">
        <f aca="false">IF(ISBLANK(Values!$F100),"",Values!T100)</f>
        <v/>
      </c>
      <c r="U101" s="41"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2" t="str">
        <f aca="false">IF(ISBLANK(Values!E100),"",IF(Values!I100,Values!$B$23,Values!$B$33))</f>
        <v/>
      </c>
      <c r="AJ101" s="43"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8"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9" t="str">
        <f aca="false">IF(ISBLANK(Values!E101),"",Values!F101 &amp; " variations")</f>
        <v/>
      </c>
      <c r="K102" s="28" t="str">
        <f aca="false">IF(ISBLANK(Values!E101),"",IF(Values!J101, Values!$B$4, Values!$B$5))</f>
        <v/>
      </c>
      <c r="L102" s="40" t="str">
        <f aca="false">IF(ISBLANK(Values!E101),"",Values!$B$18)</f>
        <v/>
      </c>
      <c r="M102" s="28" t="str">
        <f aca="false">IF(ISBLANK(Values!E101),"",Values!$M101)</f>
        <v/>
      </c>
      <c r="N102" s="41" t="str">
        <f aca="false">IF(ISBLANK(Values!$F101),"",Values!N101)</f>
        <v/>
      </c>
      <c r="O102" s="41" t="str">
        <f aca="false">IF(ISBLANK(Values!$F101),"",Values!O101)</f>
        <v/>
      </c>
      <c r="P102" s="41" t="str">
        <f aca="false">IF(ISBLANK(Values!$F101),"",Values!P101)</f>
        <v/>
      </c>
      <c r="Q102" s="41" t="str">
        <f aca="false">IF(ISBLANK(Values!$F101),"",Values!Q101)</f>
        <v/>
      </c>
      <c r="R102" s="41" t="str">
        <f aca="false">IF(ISBLANK(Values!$F101),"",Values!R101)</f>
        <v/>
      </c>
      <c r="S102" s="41" t="str">
        <f aca="false">IF(ISBLANK(Values!$F101),"",Values!S101)</f>
        <v/>
      </c>
      <c r="T102" s="41" t="str">
        <f aca="false">IF(ISBLANK(Values!$F101),"",Values!T101)</f>
        <v/>
      </c>
      <c r="U102" s="41"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2" t="str">
        <f aca="false">IF(ISBLANK(Values!E101),"",IF(Values!I101,Values!$B$23,Values!$B$33))</f>
        <v/>
      </c>
      <c r="AJ102" s="43"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8"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9" t="str">
        <f aca="false">IF(ISBLANK(Values!E102),"",Values!F102 &amp; " variations")</f>
        <v/>
      </c>
      <c r="K103" s="28" t="str">
        <f aca="false">IF(ISBLANK(Values!E102),"",IF(Values!J102, Values!$B$4, Values!$B$5))</f>
        <v/>
      </c>
      <c r="L103" s="40" t="str">
        <f aca="false">IF(ISBLANK(Values!E102),"",Values!$B$18)</f>
        <v/>
      </c>
      <c r="M103" s="28" t="str">
        <f aca="false">IF(ISBLANK(Values!E102),"",Values!$M102)</f>
        <v/>
      </c>
      <c r="N103" s="41" t="str">
        <f aca="false">IF(ISBLANK(Values!$F102),"",Values!N102)</f>
        <v/>
      </c>
      <c r="O103" s="41" t="str">
        <f aca="false">IF(ISBLANK(Values!$F102),"",Values!O102)</f>
        <v/>
      </c>
      <c r="P103" s="41" t="str">
        <f aca="false">IF(ISBLANK(Values!$F102),"",Values!P102)</f>
        <v/>
      </c>
      <c r="Q103" s="41" t="str">
        <f aca="false">IF(ISBLANK(Values!$F102),"",Values!Q102)</f>
        <v/>
      </c>
      <c r="R103" s="41" t="str">
        <f aca="false">IF(ISBLANK(Values!$F102),"",Values!R102)</f>
        <v/>
      </c>
      <c r="S103" s="41" t="str">
        <f aca="false">IF(ISBLANK(Values!$F102),"",Values!S102)</f>
        <v/>
      </c>
      <c r="T103" s="41" t="str">
        <f aca="false">IF(ISBLANK(Values!$F102),"",Values!T102)</f>
        <v/>
      </c>
      <c r="U103" s="41"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2" t="str">
        <f aca="false">IF(ISBLANK(Values!E102),"",IF(Values!I102,Values!$B$23,Values!$B$33))</f>
        <v/>
      </c>
      <c r="AJ103" s="43"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8"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9" t="str">
        <f aca="false">IF(ISBLANK(Values!E103),"",Values!F103 &amp; " variations")</f>
        <v/>
      </c>
      <c r="K104" s="28" t="str">
        <f aca="false">IF(ISBLANK(Values!E103),"",IF(Values!J103, Values!$B$4, Values!$B$5))</f>
        <v/>
      </c>
      <c r="L104" s="40" t="str">
        <f aca="false">IF(ISBLANK(Values!E103),"",Values!$B$18)</f>
        <v/>
      </c>
      <c r="M104" s="28" t="str">
        <f aca="false">IF(ISBLANK(Values!E103),"",Values!$M103)</f>
        <v/>
      </c>
      <c r="N104" s="41" t="str">
        <f aca="false">IF(ISBLANK(Values!$F103),"",Values!N103)</f>
        <v/>
      </c>
      <c r="O104" s="41" t="str">
        <f aca="false">IF(ISBLANK(Values!$F103),"",Values!O103)</f>
        <v/>
      </c>
      <c r="P104" s="41" t="str">
        <f aca="false">IF(ISBLANK(Values!$F103),"",Values!P103)</f>
        <v/>
      </c>
      <c r="Q104" s="41" t="str">
        <f aca="false">IF(ISBLANK(Values!$F103),"",Values!Q103)</f>
        <v/>
      </c>
      <c r="R104" s="41" t="str">
        <f aca="false">IF(ISBLANK(Values!$F103),"",Values!R103)</f>
        <v/>
      </c>
      <c r="S104" s="41" t="str">
        <f aca="false">IF(ISBLANK(Values!$F103),"",Values!S103)</f>
        <v/>
      </c>
      <c r="T104" s="41" t="str">
        <f aca="false">IF(ISBLANK(Values!$F103),"",Values!T103)</f>
        <v/>
      </c>
      <c r="U104" s="41"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2" t="str">
        <f aca="false">IF(ISBLANK(Values!E103),"",IF(Values!I103,Values!$B$23,Values!$B$33))</f>
        <v/>
      </c>
      <c r="AJ104" s="43"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8"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9" t="str">
        <f aca="false">IF(ISBLANK(Values!E104),"",Values!F104 &amp; " variations")</f>
        <v/>
      </c>
      <c r="K105" s="28" t="str">
        <f aca="false">IF(ISBLANK(Values!E104),"",IF(Values!J104, Values!$B$4, Values!$B$5))</f>
        <v/>
      </c>
      <c r="L105" s="40" t="str">
        <f aca="false">IF(ISBLANK(Values!E104),"",Values!$B$18)</f>
        <v/>
      </c>
      <c r="M105" s="28" t="str">
        <f aca="false">IF(ISBLANK(Values!E104),"",Values!$M104)</f>
        <v/>
      </c>
      <c r="N105" s="41" t="str">
        <f aca="false">IF(ISBLANK(Values!$F104),"",Values!N104)</f>
        <v/>
      </c>
      <c r="O105" s="41" t="str">
        <f aca="false">IF(ISBLANK(Values!$F104),"",Values!O104)</f>
        <v/>
      </c>
      <c r="P105" s="41" t="str">
        <f aca="false">IF(ISBLANK(Values!$F104),"",Values!P104)</f>
        <v/>
      </c>
      <c r="Q105" s="41" t="str">
        <f aca="false">IF(ISBLANK(Values!$F104),"",Values!Q104)</f>
        <v/>
      </c>
      <c r="R105" s="41" t="str">
        <f aca="false">IF(ISBLANK(Values!$F104),"",Values!R104)</f>
        <v/>
      </c>
      <c r="S105" s="41" t="str">
        <f aca="false">IF(ISBLANK(Values!$F104),"",Values!S104)</f>
        <v/>
      </c>
      <c r="T105" s="41" t="str">
        <f aca="false">IF(ISBLANK(Values!$F104),"",Values!T104)</f>
        <v/>
      </c>
      <c r="U105" s="41"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2" t="str">
        <f aca="false">IF(ISBLANK(Values!E104),"",IF(Values!I104,Values!$B$23,Values!$B$33))</f>
        <v/>
      </c>
      <c r="AJ105" s="43"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E106" s="31"/>
      <c r="F106" s="28" t="str">
        <f aca="false">IF(ISBLANK(Values!E105),"",IF(Values!J105,Values!H105 &amp;" "&amp;  Values!$B$1 &amp; " " &amp;Values!$B$3,Values!G105 &amp;" "&amp;  Values!$B$2 &amp; " " &amp;Values!$B$3))</f>
        <v/>
      </c>
      <c r="H106" s="27"/>
      <c r="I106" s="27" t="str">
        <f aca="false">IF(ISBLANK(Values!E105),"","4730574031")</f>
        <v/>
      </c>
      <c r="J106" s="39" t="str">
        <f aca="false">IF(ISBLANK(Values!E105),"",Values!F105 &amp; " variations")</f>
        <v/>
      </c>
      <c r="N106" s="41" t="str">
        <f aca="false">IF(ISBLANK(Values!$F105),"",Values!N105)</f>
        <v/>
      </c>
      <c r="O106" s="41" t="str">
        <f aca="false">IF(ISBLANK(Values!$F105),"",Values!O105)</f>
        <v/>
      </c>
      <c r="P106" s="41" t="str">
        <f aca="false">IF(ISBLANK(Values!$F105),"",Values!P105)</f>
        <v/>
      </c>
      <c r="Q106" s="41" t="str">
        <f aca="false">IF(ISBLANK(Values!$F105),"",Values!Q105)</f>
        <v/>
      </c>
      <c r="R106" s="41" t="str">
        <f aca="false">IF(ISBLANK(Values!$F105),"",Values!R105)</f>
        <v/>
      </c>
      <c r="S106" s="41" t="str">
        <f aca="false">IF(ISBLANK(Values!$F105),"",Values!S105)</f>
        <v/>
      </c>
      <c r="T106" s="41" t="str">
        <f aca="false">IF(ISBLANK(Values!$F105),"",Values!T105)</f>
        <v/>
      </c>
      <c r="U106" s="41" t="str">
        <f aca="false">IF(ISBLANK(Values!$F105),"",Values!U105)</f>
        <v/>
      </c>
      <c r="AA106" s="36"/>
      <c r="AI106" s="42" t="str">
        <f aca="false">IF(ISBLANK(Values!E105),"",IF(Values!I105,Values!$B$23,Values!$B$33))</f>
        <v/>
      </c>
      <c r="AJ106" s="43" t="str">
        <f aca="false">IF(ISBLANK(Values!E105),"","👉 "&amp;Values!H105&amp; " "&amp;Values!$B$24 &amp;" "&amp;Values!$B$3)</f>
        <v/>
      </c>
      <c r="AV106" s="28" t="str">
        <f aca="false">IF(ISBLANK(Values!E105),"",Values!H105)</f>
        <v/>
      </c>
      <c r="BE106" s="27"/>
      <c r="BF106" s="27"/>
      <c r="BG106" s="27"/>
      <c r="BH106" s="27"/>
      <c r="CV106" s="1" t="str">
        <f aca="false">IF(ISBLANK(Values!E105),"",IF(Values!$B$36=options!$F$1,"Denmark", IF(Values!$B$36=options!$F$2, "Danemark",IF(Values!$B$36=options!$F$3, "Dänemark",IF(Values!$B$36=options!$F$4, "Danimarca",IF(Values!$B$36=options!$F$5, "Dinamarca",IF(Values!$B$36=options!$F$6, "Denemarken","" ) ) ) ) )))</f>
        <v/>
      </c>
      <c r="DO106" s="27"/>
      <c r="DP106" s="27"/>
      <c r="DS106" s="31"/>
      <c r="DY106" s="31"/>
      <c r="DZ106" s="31"/>
      <c r="EA106" s="31"/>
      <c r="EB106" s="31"/>
      <c r="EC106" s="31"/>
      <c r="ES106" s="1" t="str">
        <f aca="false">IF(ISBLANK(Values!E105),"","Amazon Tellus UPS")</f>
        <v/>
      </c>
    </row>
    <row r="107" customFormat="false" ht="15" hidden="false" customHeight="false" outlineLevel="0" collapsed="false">
      <c r="A107" s="27" t="str">
        <f aca="false">IF(ISBLANK(Values!E106),"",IF(Values!$B$37="EU","computercomponent","computer"))</f>
        <v/>
      </c>
      <c r="B107" s="37" t="str">
        <f aca="false">IF(ISBLANK(Values!E106),"",Values!F106)</f>
        <v/>
      </c>
      <c r="E107" s="31"/>
      <c r="F107" s="28" t="str">
        <f aca="false">IF(ISBLANK(Values!E106),"",IF(Values!J106,Values!H106 &amp;" "&amp;  Values!$B$1 &amp; " " &amp;Values!$B$3,Values!G106 &amp;" "&amp;  Values!$B$2 &amp; " " &amp;Values!$B$3))</f>
        <v/>
      </c>
      <c r="H107" s="27"/>
      <c r="I107" s="27" t="str">
        <f aca="false">IF(ISBLANK(Values!E106),"","4730574031")</f>
        <v/>
      </c>
      <c r="J107" s="39" t="str">
        <f aca="false">IF(ISBLANK(Values!E106),"",Values!F106 &amp; " variations")</f>
        <v/>
      </c>
      <c r="N107" s="41" t="str">
        <f aca="false">IF(ISBLANK(Values!$F106),"",Values!N106)</f>
        <v/>
      </c>
      <c r="O107" s="41" t="str">
        <f aca="false">IF(ISBLANK(Values!$F106),"",Values!O106)</f>
        <v/>
      </c>
      <c r="P107" s="41" t="str">
        <f aca="false">IF(ISBLANK(Values!$F106),"",Values!P106)</f>
        <v/>
      </c>
      <c r="Q107" s="41" t="str">
        <f aca="false">IF(ISBLANK(Values!$F106),"",Values!Q106)</f>
        <v/>
      </c>
      <c r="R107" s="41" t="str">
        <f aca="false">IF(ISBLANK(Values!$F106),"",Values!R106)</f>
        <v/>
      </c>
      <c r="S107" s="41" t="str">
        <f aca="false">IF(ISBLANK(Values!$F106),"",Values!S106)</f>
        <v/>
      </c>
      <c r="T107" s="41" t="str">
        <f aca="false">IF(ISBLANK(Values!$F106),"",Values!T106)</f>
        <v/>
      </c>
      <c r="U107" s="41" t="str">
        <f aca="false">IF(ISBLANK(Values!$F106),"",Values!U106)</f>
        <v/>
      </c>
      <c r="AA107" s="36"/>
      <c r="AI107" s="42" t="str">
        <f aca="false">IF(ISBLANK(Values!E106),"",IF(Values!I106,Values!$B$23,Values!$B$33))</f>
        <v/>
      </c>
      <c r="AJ107" s="43" t="str">
        <f aca="false">IF(ISBLANK(Values!E106),"","👉 "&amp;Values!H106&amp; " "&amp;Values!$B$24 &amp;" "&amp;Values!$B$3)</f>
        <v/>
      </c>
      <c r="AV107" s="28" t="str">
        <f aca="false">IF(ISBLANK(Values!E106),"",Values!H106)</f>
        <v/>
      </c>
      <c r="BE107" s="27"/>
      <c r="BF107" s="27"/>
      <c r="BG107" s="27"/>
      <c r="BH107" s="27"/>
      <c r="CV107" s="1" t="str">
        <f aca="false">IF(ISBLANK(Values!E106),"",IF(Values!$B$36=options!$F$1,"Denmark", IF(Values!$B$36=options!$F$2, "Danemark",IF(Values!$B$36=options!$F$3, "Dänemark",IF(Values!$B$36=options!$F$4, "Danimarca",IF(Values!$B$36=options!$F$5, "Dinamarca",IF(Values!$B$36=options!$F$6, "Denemarken","" ) ) ) ) )))</f>
        <v/>
      </c>
      <c r="DO107" s="27"/>
      <c r="DP107" s="27"/>
      <c r="DS107" s="31"/>
      <c r="DY107" s="31"/>
      <c r="DZ107" s="31"/>
      <c r="EA107" s="31"/>
      <c r="EB107" s="31"/>
      <c r="EC107" s="31"/>
      <c r="ES107" s="1" t="str">
        <f aca="false">IF(ISBLANK(Values!E106),"","Amazon Tellus UPS")</f>
        <v/>
      </c>
    </row>
    <row r="108" customFormat="false" ht="15" hidden="false" customHeight="false" outlineLevel="0" collapsed="false">
      <c r="A108" s="27" t="str">
        <f aca="false">IF(ISBLANK(Values!E107),"",IF(Values!$B$37="EU","computercomponent","computer"))</f>
        <v/>
      </c>
      <c r="B108" s="37" t="str">
        <f aca="false">IF(ISBLANK(Values!E107),"",Values!F107)</f>
        <v/>
      </c>
      <c r="E108" s="31"/>
      <c r="F108" s="28" t="str">
        <f aca="false">IF(ISBLANK(Values!E107),"",IF(Values!J107,Values!H107 &amp;" "&amp;  Values!$B$1 &amp; " " &amp;Values!$B$3,Values!G107 &amp;" "&amp;  Values!$B$2 &amp; " " &amp;Values!$B$3))</f>
        <v/>
      </c>
      <c r="H108" s="27"/>
      <c r="I108" s="27" t="str">
        <f aca="false">IF(ISBLANK(Values!E107),"","4730574031")</f>
        <v/>
      </c>
      <c r="J108" s="39" t="str">
        <f aca="false">IF(ISBLANK(Values!E107),"",Values!F107 &amp; " variations")</f>
        <v/>
      </c>
      <c r="N108" s="41" t="str">
        <f aca="false">IF(ISBLANK(Values!$F107),"",Values!N107)</f>
        <v/>
      </c>
      <c r="O108" s="41" t="str">
        <f aca="false">IF(ISBLANK(Values!$F107),"",Values!O107)</f>
        <v/>
      </c>
      <c r="P108" s="41" t="str">
        <f aca="false">IF(ISBLANK(Values!$F107),"",Values!P107)</f>
        <v/>
      </c>
      <c r="Q108" s="41" t="str">
        <f aca="false">IF(ISBLANK(Values!$F107),"",Values!Q107)</f>
        <v/>
      </c>
      <c r="R108" s="41" t="str">
        <f aca="false">IF(ISBLANK(Values!$F107),"",Values!R107)</f>
        <v/>
      </c>
      <c r="S108" s="41" t="str">
        <f aca="false">IF(ISBLANK(Values!$F107),"",Values!S107)</f>
        <v/>
      </c>
      <c r="T108" s="41" t="str">
        <f aca="false">IF(ISBLANK(Values!$F107),"",Values!T107)</f>
        <v/>
      </c>
      <c r="U108" s="41" t="str">
        <f aca="false">IF(ISBLANK(Values!$F107),"",Values!U107)</f>
        <v/>
      </c>
      <c r="AA108" s="36"/>
      <c r="AI108" s="42" t="str">
        <f aca="false">IF(ISBLANK(Values!E107),"",IF(Values!I107,Values!$B$23,Values!$B$33))</f>
        <v/>
      </c>
      <c r="AJ108" s="43" t="str">
        <f aca="false">IF(ISBLANK(Values!E107),"","👉 "&amp;Values!H107&amp; " "&amp;Values!$B$24 &amp;" "&amp;Values!$B$3)</f>
        <v/>
      </c>
      <c r="AV108" s="28" t="str">
        <f aca="false">IF(ISBLANK(Values!E107),"",Values!H107)</f>
        <v/>
      </c>
      <c r="BE108" s="27"/>
      <c r="BF108" s="27"/>
      <c r="BG108" s="27"/>
      <c r="BH108" s="27"/>
      <c r="CV108" s="1" t="str">
        <f aca="false">IF(ISBLANK(Values!E107),"",IF(Values!$B$36=options!$F$1,"Denmark", IF(Values!$B$36=options!$F$2, "Danemark",IF(Values!$B$36=options!$F$3, "Dänemark",IF(Values!$B$36=options!$F$4, "Danimarca",IF(Values!$B$36=options!$F$5, "Dinamarca",IF(Values!$B$36=options!$F$6, "Denemarken","" ) ) ) ) )))</f>
        <v/>
      </c>
      <c r="DO108" s="27"/>
      <c r="DP108" s="27"/>
      <c r="DS108" s="31"/>
      <c r="DY108" s="31"/>
      <c r="DZ108" s="31"/>
      <c r="EA108" s="31"/>
      <c r="EB108" s="31"/>
      <c r="EC108" s="31"/>
      <c r="ES108" s="1" t="str">
        <f aca="false">IF(ISBLANK(Values!E107),"","Amazon Tellus UPS")</f>
        <v/>
      </c>
    </row>
    <row r="109" customFormat="false" ht="15" hidden="false" customHeight="false" outlineLevel="0" collapsed="false">
      <c r="A109" s="27" t="str">
        <f aca="false">IF(ISBLANK(Values!E108),"",IF(Values!$B$37="EU","computercomponent","computer"))</f>
        <v/>
      </c>
      <c r="B109" s="37" t="str">
        <f aca="false">IF(ISBLANK(Values!E108),"",Values!F108)</f>
        <v/>
      </c>
      <c r="E109" s="31"/>
      <c r="F109" s="28" t="str">
        <f aca="false">IF(ISBLANK(Values!E108),"",IF(Values!J108,Values!H108 &amp;" "&amp;  Values!$B$1 &amp; " " &amp;Values!$B$3,Values!G108 &amp;" "&amp;  Values!$B$2 &amp; " " &amp;Values!$B$3))</f>
        <v/>
      </c>
      <c r="H109" s="27"/>
      <c r="I109" s="27" t="str">
        <f aca="false">IF(ISBLANK(Values!E108),"","4730574031")</f>
        <v/>
      </c>
      <c r="J109" s="39" t="str">
        <f aca="false">IF(ISBLANK(Values!E108),"",Values!F108 &amp; " variations")</f>
        <v/>
      </c>
      <c r="N109" s="41" t="str">
        <f aca="false">IF(ISBLANK(Values!$F108),"",Values!N108)</f>
        <v/>
      </c>
      <c r="O109" s="41" t="str">
        <f aca="false">IF(ISBLANK(Values!$F108),"",Values!O108)</f>
        <v/>
      </c>
      <c r="P109" s="41" t="str">
        <f aca="false">IF(ISBLANK(Values!$F108),"",Values!P108)</f>
        <v/>
      </c>
      <c r="Q109" s="41" t="str">
        <f aca="false">IF(ISBLANK(Values!$F108),"",Values!Q108)</f>
        <v/>
      </c>
      <c r="R109" s="41" t="str">
        <f aca="false">IF(ISBLANK(Values!$F108),"",Values!R108)</f>
        <v/>
      </c>
      <c r="S109" s="41" t="str">
        <f aca="false">IF(ISBLANK(Values!$F108),"",Values!S108)</f>
        <v/>
      </c>
      <c r="T109" s="41" t="str">
        <f aca="false">IF(ISBLANK(Values!$F108),"",Values!T108)</f>
        <v/>
      </c>
      <c r="U109" s="41" t="str">
        <f aca="false">IF(ISBLANK(Values!$F108),"",Values!U108)</f>
        <v/>
      </c>
      <c r="AA109" s="36"/>
      <c r="AI109" s="42" t="str">
        <f aca="false">IF(ISBLANK(Values!E108),"",IF(Values!I108,Values!$B$23,Values!$B$33))</f>
        <v/>
      </c>
      <c r="AJ109" s="43" t="str">
        <f aca="false">IF(ISBLANK(Values!E108),"","👉 "&amp;Values!H108&amp; " "&amp;Values!$B$24 &amp;" "&amp;Values!$B$3)</f>
        <v/>
      </c>
      <c r="AV109" s="28" t="str">
        <f aca="false">IF(ISBLANK(Values!E108),"",Values!H108)</f>
        <v/>
      </c>
      <c r="BE109" s="27"/>
      <c r="BF109" s="27"/>
      <c r="BG109" s="27"/>
      <c r="BH109" s="27"/>
      <c r="CV109" s="1" t="str">
        <f aca="false">IF(ISBLANK(Values!E108),"",IF(Values!$B$36=options!$F$1,"Denmark", IF(Values!$B$36=options!$F$2, "Danemark",IF(Values!$B$36=options!$F$3, "Dänemark",IF(Values!$B$36=options!$F$4, "Danimarca",IF(Values!$B$36=options!$F$5, "Dinamarca",IF(Values!$B$36=options!$F$6, "Denemarken","" ) ) ) ) )))</f>
        <v/>
      </c>
      <c r="DO109" s="27"/>
      <c r="DP109" s="27"/>
      <c r="DS109" s="31"/>
      <c r="DY109" s="31"/>
      <c r="DZ109" s="31"/>
      <c r="EA109" s="31"/>
      <c r="EB109" s="31"/>
      <c r="EC109" s="31"/>
      <c r="ES109" s="1" t="str">
        <f aca="false">IF(ISBLANK(Values!E108),"","Amazon Tellus UPS")</f>
        <v/>
      </c>
    </row>
    <row r="110" customFormat="false" ht="15" hidden="false" customHeight="false" outlineLevel="0" collapsed="false">
      <c r="A110" s="27" t="str">
        <f aca="false">IF(ISBLANK(Values!E109),"",IF(Values!$B$37="EU","computercomponent","computer"))</f>
        <v/>
      </c>
      <c r="B110" s="37" t="str">
        <f aca="false">IF(ISBLANK(Values!E109),"",Values!F109)</f>
        <v/>
      </c>
      <c r="E110" s="31"/>
      <c r="F110" s="28" t="str">
        <f aca="false">IF(ISBLANK(Values!E109),"",IF(Values!J109,Values!H109 &amp;" "&amp;  Values!$B$1 &amp; " " &amp;Values!$B$3,Values!G109 &amp;" "&amp;  Values!$B$2 &amp; " " &amp;Values!$B$3))</f>
        <v/>
      </c>
      <c r="H110" s="27"/>
      <c r="I110" s="27" t="str">
        <f aca="false">IF(ISBLANK(Values!E109),"","4730574031")</f>
        <v/>
      </c>
      <c r="J110" s="39" t="str">
        <f aca="false">IF(ISBLANK(Values!E109),"",Values!F109 &amp; " variations")</f>
        <v/>
      </c>
      <c r="N110" s="41" t="str">
        <f aca="false">IF(ISBLANK(Values!$F109),"",Values!N109)</f>
        <v/>
      </c>
      <c r="O110" s="41" t="str">
        <f aca="false">IF(ISBLANK(Values!$F109),"",Values!O109)</f>
        <v/>
      </c>
      <c r="P110" s="41" t="str">
        <f aca="false">IF(ISBLANK(Values!$F109),"",Values!P109)</f>
        <v/>
      </c>
      <c r="Q110" s="41" t="str">
        <f aca="false">IF(ISBLANK(Values!$F109),"",Values!Q109)</f>
        <v/>
      </c>
      <c r="R110" s="41" t="str">
        <f aca="false">IF(ISBLANK(Values!$F109),"",Values!R109)</f>
        <v/>
      </c>
      <c r="S110" s="41" t="str">
        <f aca="false">IF(ISBLANK(Values!$F109),"",Values!S109)</f>
        <v/>
      </c>
      <c r="T110" s="41" t="str">
        <f aca="false">IF(ISBLANK(Values!$F109),"",Values!T109)</f>
        <v/>
      </c>
      <c r="U110" s="41" t="str">
        <f aca="false">IF(ISBLANK(Values!$F109),"",Values!U109)</f>
        <v/>
      </c>
      <c r="AA110" s="36"/>
      <c r="AI110" s="42" t="str">
        <f aca="false">IF(ISBLANK(Values!E109),"",IF(Values!I109,Values!$B$23,Values!$B$33))</f>
        <v/>
      </c>
      <c r="AJ110" s="43" t="str">
        <f aca="false">IF(ISBLANK(Values!E109),"","👉 "&amp;Values!H109&amp; " "&amp;Values!$B$24 &amp;" "&amp;Values!$B$3)</f>
        <v/>
      </c>
      <c r="AV110" s="28" t="str">
        <f aca="false">IF(ISBLANK(Values!E109),"",Values!H109)</f>
        <v/>
      </c>
      <c r="BE110" s="27"/>
      <c r="BF110" s="27"/>
      <c r="BG110" s="27"/>
      <c r="BH110" s="27"/>
      <c r="CV110" s="1" t="str">
        <f aca="false">IF(ISBLANK(Values!E109),"",IF(Values!$B$36=options!$F$1,"Denmark", IF(Values!$B$36=options!$F$2, "Danemark",IF(Values!$B$36=options!$F$3, "Dänemark",IF(Values!$B$36=options!$F$4, "Danimarca",IF(Values!$B$36=options!$F$5, "Dinamarca",IF(Values!$B$36=options!$F$6, "Denemarken","" ) ) ) ) )))</f>
        <v/>
      </c>
      <c r="DO110" s="27"/>
      <c r="DP110" s="27"/>
      <c r="DS110" s="31"/>
      <c r="DY110" s="31"/>
      <c r="DZ110" s="31"/>
      <c r="EA110" s="31"/>
      <c r="EB110" s="31"/>
      <c r="EC110" s="31"/>
      <c r="ES110" s="1" t="str">
        <f aca="false">IF(ISBLANK(Values!E109),"","Amazon Tellus UPS")</f>
        <v/>
      </c>
    </row>
    <row r="111" customFormat="false" ht="15" hidden="false" customHeight="false" outlineLevel="0" collapsed="false">
      <c r="A111" s="27" t="str">
        <f aca="false">IF(ISBLANK(Values!E110),"",IF(Values!$B$37="EU","computercomponent","computer"))</f>
        <v/>
      </c>
      <c r="B111" s="37" t="str">
        <f aca="false">IF(ISBLANK(Values!E110),"",Values!F110)</f>
        <v/>
      </c>
      <c r="E111" s="31"/>
      <c r="F111" s="28" t="str">
        <f aca="false">IF(ISBLANK(Values!E110),"",IF(Values!J110,Values!H110 &amp;" "&amp;  Values!$B$1 &amp; " " &amp;Values!$B$3,Values!G110 &amp;" "&amp;  Values!$B$2 &amp; " " &amp;Values!$B$3))</f>
        <v/>
      </c>
      <c r="H111" s="27"/>
      <c r="I111" s="27" t="str">
        <f aca="false">IF(ISBLANK(Values!E110),"","4730574031")</f>
        <v/>
      </c>
      <c r="J111" s="39" t="str">
        <f aca="false">IF(ISBLANK(Values!E110),"",Values!F110 &amp; " variations")</f>
        <v/>
      </c>
      <c r="N111" s="41" t="str">
        <f aca="false">IF(ISBLANK(Values!$F110),"",Values!N110)</f>
        <v/>
      </c>
      <c r="O111" s="41" t="str">
        <f aca="false">IF(ISBLANK(Values!$F110),"",Values!O110)</f>
        <v/>
      </c>
      <c r="P111" s="41" t="str">
        <f aca="false">IF(ISBLANK(Values!$F110),"",Values!P110)</f>
        <v/>
      </c>
      <c r="Q111" s="41" t="str">
        <f aca="false">IF(ISBLANK(Values!$F110),"",Values!Q110)</f>
        <v/>
      </c>
      <c r="R111" s="41" t="str">
        <f aca="false">IF(ISBLANK(Values!$F110),"",Values!R110)</f>
        <v/>
      </c>
      <c r="S111" s="41" t="str">
        <f aca="false">IF(ISBLANK(Values!$F110),"",Values!S110)</f>
        <v/>
      </c>
      <c r="T111" s="41" t="str">
        <f aca="false">IF(ISBLANK(Values!$F110),"",Values!T110)</f>
        <v/>
      </c>
      <c r="U111" s="41" t="str">
        <f aca="false">IF(ISBLANK(Values!$F110),"",Values!U110)</f>
        <v/>
      </c>
      <c r="AA111" s="36"/>
      <c r="AI111" s="42" t="str">
        <f aca="false">IF(ISBLANK(Values!E110),"",IF(Values!I110,Values!$B$23,Values!$B$33))</f>
        <v/>
      </c>
      <c r="AJ111" s="43" t="str">
        <f aca="false">IF(ISBLANK(Values!E110),"","👉 "&amp;Values!H110&amp; " "&amp;Values!$B$24 &amp;" "&amp;Values!$B$3)</f>
        <v/>
      </c>
      <c r="AV111" s="28" t="str">
        <f aca="false">IF(ISBLANK(Values!E110),"",Values!H110)</f>
        <v/>
      </c>
      <c r="BE111" s="27"/>
      <c r="BF111" s="27"/>
      <c r="BG111" s="27"/>
      <c r="BH111" s="27"/>
      <c r="CV111" s="1" t="str">
        <f aca="false">IF(ISBLANK(Values!E110),"",IF(Values!$B$36=options!$F$1,"Denmark", IF(Values!$B$36=options!$F$2, "Danemark",IF(Values!$B$36=options!$F$3, "Dänemark",IF(Values!$B$36=options!$F$4, "Danimarca",IF(Values!$B$36=options!$F$5, "Dinamarca",IF(Values!$B$36=options!$F$6, "Denemarken","" ) ) ) ) )))</f>
        <v/>
      </c>
      <c r="DO111" s="27"/>
      <c r="DP111" s="27"/>
      <c r="DS111" s="31"/>
      <c r="DY111" s="31"/>
      <c r="DZ111" s="31"/>
      <c r="EA111" s="31"/>
      <c r="EB111" s="31"/>
      <c r="EC111" s="31"/>
      <c r="ES111" s="1" t="str">
        <f aca="false">IF(ISBLANK(Values!E110),"","Amazon Tellus UPS")</f>
        <v/>
      </c>
    </row>
    <row r="112" customFormat="false" ht="15" hidden="false" customHeight="false" outlineLevel="0" collapsed="false">
      <c r="A112" s="27" t="str">
        <f aca="false">IF(ISBLANK(Values!E111),"",IF(Values!$B$37="EU","computercomponent","computer"))</f>
        <v/>
      </c>
      <c r="B112" s="37" t="str">
        <f aca="false">IF(ISBLANK(Values!E111),"",Values!F111)</f>
        <v/>
      </c>
      <c r="E112" s="31"/>
      <c r="F112" s="28" t="str">
        <f aca="false">IF(ISBLANK(Values!E111),"",IF(Values!J111,Values!H111 &amp;" "&amp;  Values!$B$1 &amp; " " &amp;Values!$B$3,Values!G111 &amp;" "&amp;  Values!$B$2 &amp; " " &amp;Values!$B$3))</f>
        <v/>
      </c>
      <c r="H112" s="27"/>
      <c r="I112" s="27" t="str">
        <f aca="false">IF(ISBLANK(Values!E111),"","4730574031")</f>
        <v/>
      </c>
      <c r="J112" s="39" t="str">
        <f aca="false">IF(ISBLANK(Values!E111),"",Values!F111 &amp; " variations")</f>
        <v/>
      </c>
      <c r="N112" s="41" t="str">
        <f aca="false">IF(ISBLANK(Values!$F111),"",Values!N111)</f>
        <v/>
      </c>
      <c r="O112" s="41" t="str">
        <f aca="false">IF(ISBLANK(Values!$F111),"",Values!O111)</f>
        <v/>
      </c>
      <c r="P112" s="41" t="str">
        <f aca="false">IF(ISBLANK(Values!$F111),"",Values!P111)</f>
        <v/>
      </c>
      <c r="Q112" s="41" t="str">
        <f aca="false">IF(ISBLANK(Values!$F111),"",Values!Q111)</f>
        <v/>
      </c>
      <c r="R112" s="41" t="str">
        <f aca="false">IF(ISBLANK(Values!$F111),"",Values!R111)</f>
        <v/>
      </c>
      <c r="S112" s="41" t="str">
        <f aca="false">IF(ISBLANK(Values!$F111),"",Values!S111)</f>
        <v/>
      </c>
      <c r="T112" s="41" t="str">
        <f aca="false">IF(ISBLANK(Values!$F111),"",Values!T111)</f>
        <v/>
      </c>
      <c r="U112" s="41" t="str">
        <f aca="false">IF(ISBLANK(Values!$F111),"",Values!U111)</f>
        <v/>
      </c>
      <c r="AA112" s="36"/>
      <c r="AI112" s="42" t="str">
        <f aca="false">IF(ISBLANK(Values!E111),"",IF(Values!I111,Values!$B$23,Values!$B$33))</f>
        <v/>
      </c>
      <c r="AJ112" s="43" t="str">
        <f aca="false">IF(ISBLANK(Values!E111),"","👉 "&amp;Values!H111&amp; " "&amp;Values!$B$24 &amp;" "&amp;Values!$B$3)</f>
        <v/>
      </c>
      <c r="AV112" s="28" t="str">
        <f aca="false">IF(ISBLANK(Values!E111),"",Values!H111)</f>
        <v/>
      </c>
      <c r="BE112" s="27"/>
      <c r="BF112" s="27"/>
      <c r="BG112" s="27"/>
      <c r="BH112" s="27"/>
      <c r="CV112" s="1" t="str">
        <f aca="false">IF(ISBLANK(Values!E111),"",IF(Values!$B$36=options!$F$1,"Denmark", IF(Values!$B$36=options!$F$2, "Danemark",IF(Values!$B$36=options!$F$3, "Dänemark",IF(Values!$B$36=options!$F$4, "Danimarca",IF(Values!$B$36=options!$F$5, "Dinamarca",IF(Values!$B$36=options!$F$6, "Denemarken","" ) ) ) ) )))</f>
        <v/>
      </c>
      <c r="DO112" s="27"/>
      <c r="DP112" s="27"/>
      <c r="DS112" s="31"/>
      <c r="DY112" s="31"/>
      <c r="DZ112" s="31"/>
      <c r="EA112" s="31"/>
      <c r="EB112" s="31"/>
      <c r="EC112" s="31"/>
      <c r="ES112" s="1" t="str">
        <f aca="false">IF(ISBLANK(Values!E111),"","Amazon Tellus UPS")</f>
        <v/>
      </c>
    </row>
    <row r="113" customFormat="false" ht="15" hidden="false" customHeight="false" outlineLevel="0" collapsed="false">
      <c r="A113" s="27" t="str">
        <f aca="false">IF(ISBLANK(Values!E112),"",IF(Values!$B$37="EU","computercomponent","computer"))</f>
        <v/>
      </c>
      <c r="B113" s="37" t="str">
        <f aca="false">IF(ISBLANK(Values!E112),"",Values!F112)</f>
        <v/>
      </c>
      <c r="E113" s="31"/>
      <c r="F113" s="28" t="str">
        <f aca="false">IF(ISBLANK(Values!E112),"",IF(Values!J112,Values!H112 &amp;" "&amp;  Values!$B$1 &amp; " " &amp;Values!$B$3,Values!G112 &amp;" "&amp;  Values!$B$2 &amp; " " &amp;Values!$B$3))</f>
        <v/>
      </c>
      <c r="H113" s="27"/>
      <c r="I113" s="27" t="str">
        <f aca="false">IF(ISBLANK(Values!E112),"","4730574031")</f>
        <v/>
      </c>
      <c r="J113" s="39" t="str">
        <f aca="false">IF(ISBLANK(Values!E112),"",Values!F112 &amp; " variations")</f>
        <v/>
      </c>
      <c r="N113" s="41" t="str">
        <f aca="false">IF(ISBLANK(Values!$F112),"",Values!N112)</f>
        <v/>
      </c>
      <c r="O113" s="41" t="str">
        <f aca="false">IF(ISBLANK(Values!$F112),"",Values!O112)</f>
        <v/>
      </c>
      <c r="P113" s="41" t="str">
        <f aca="false">IF(ISBLANK(Values!$F112),"",Values!P112)</f>
        <v/>
      </c>
      <c r="Q113" s="41" t="str">
        <f aca="false">IF(ISBLANK(Values!$F112),"",Values!Q112)</f>
        <v/>
      </c>
      <c r="R113" s="41" t="str">
        <f aca="false">IF(ISBLANK(Values!$F112),"",Values!R112)</f>
        <v/>
      </c>
      <c r="S113" s="41" t="str">
        <f aca="false">IF(ISBLANK(Values!$F112),"",Values!S112)</f>
        <v/>
      </c>
      <c r="T113" s="41" t="str">
        <f aca="false">IF(ISBLANK(Values!$F112),"",Values!T112)</f>
        <v/>
      </c>
      <c r="U113" s="41" t="str">
        <f aca="false">IF(ISBLANK(Values!$F112),"",Values!U112)</f>
        <v/>
      </c>
      <c r="AA113" s="36"/>
      <c r="AI113" s="42" t="str">
        <f aca="false">IF(ISBLANK(Values!E112),"",IF(Values!I112,Values!$B$23,Values!$B$33))</f>
        <v/>
      </c>
      <c r="AJ113" s="43" t="str">
        <f aca="false">IF(ISBLANK(Values!E112),"","👉 "&amp;Values!H112&amp; " "&amp;Values!$B$24 &amp;" "&amp;Values!$B$3)</f>
        <v/>
      </c>
      <c r="AV113" s="28" t="str">
        <f aca="false">IF(ISBLANK(Values!E112),"",Values!H112)</f>
        <v/>
      </c>
      <c r="BE113" s="27"/>
      <c r="BF113" s="27"/>
      <c r="BG113" s="27"/>
      <c r="BH113" s="27"/>
      <c r="CV113" s="1" t="str">
        <f aca="false">IF(ISBLANK(Values!E112),"",IF(Values!$B$36=options!$F$1,"Denmark", IF(Values!$B$36=options!$F$2, "Danemark",IF(Values!$B$36=options!$F$3, "Dänemark",IF(Values!$B$36=options!$F$4, "Danimarca",IF(Values!$B$36=options!$F$5, "Dinamarca",IF(Values!$B$36=options!$F$6, "Denemarken","" ) ) ) ) )))</f>
        <v/>
      </c>
      <c r="DO113" s="27"/>
      <c r="DP113" s="27"/>
      <c r="DS113" s="31"/>
      <c r="DY113" s="31"/>
      <c r="DZ113" s="31"/>
      <c r="EA113" s="31"/>
      <c r="EB113" s="31"/>
      <c r="EC113" s="31"/>
      <c r="ES113" s="1" t="str">
        <f aca="false">IF(ISBLANK(Values!E112),"","Amazon Tellus UPS")</f>
        <v/>
      </c>
    </row>
    <row r="114" customFormat="false" ht="15" hidden="false" customHeight="false" outlineLevel="0" collapsed="false">
      <c r="A114" s="27" t="str">
        <f aca="false">IF(ISBLANK(Values!E113),"",IF(Values!$B$37="EU","computercomponent","computer"))</f>
        <v/>
      </c>
      <c r="B114" s="37" t="str">
        <f aca="false">IF(ISBLANK(Values!E113),"",Values!F113)</f>
        <v/>
      </c>
      <c r="E114" s="31"/>
      <c r="F114" s="28" t="str">
        <f aca="false">IF(ISBLANK(Values!E113),"",IF(Values!J113,Values!H113 &amp;" "&amp;  Values!$B$1 &amp; " " &amp;Values!$B$3,Values!G113 &amp;" "&amp;  Values!$B$2 &amp; " " &amp;Values!$B$3))</f>
        <v/>
      </c>
      <c r="H114" s="27"/>
      <c r="I114" s="27" t="str">
        <f aca="false">IF(ISBLANK(Values!E113),"","4730574031")</f>
        <v/>
      </c>
      <c r="J114" s="39" t="str">
        <f aca="false">IF(ISBLANK(Values!E113),"",Values!F113 &amp; " variations")</f>
        <v/>
      </c>
      <c r="N114" s="41" t="str">
        <f aca="false">IF(ISBLANK(Values!$F113),"",Values!N113)</f>
        <v/>
      </c>
      <c r="O114" s="41" t="str">
        <f aca="false">IF(ISBLANK(Values!$F113),"",Values!O113)</f>
        <v/>
      </c>
      <c r="P114" s="41" t="str">
        <f aca="false">IF(ISBLANK(Values!$F113),"",Values!P113)</f>
        <v/>
      </c>
      <c r="Q114" s="41" t="str">
        <f aca="false">IF(ISBLANK(Values!$F113),"",Values!Q113)</f>
        <v/>
      </c>
      <c r="R114" s="41" t="str">
        <f aca="false">IF(ISBLANK(Values!$F113),"",Values!R113)</f>
        <v/>
      </c>
      <c r="S114" s="41" t="str">
        <f aca="false">IF(ISBLANK(Values!$F113),"",Values!S113)</f>
        <v/>
      </c>
      <c r="T114" s="41" t="str">
        <f aca="false">IF(ISBLANK(Values!$F113),"",Values!T113)</f>
        <v/>
      </c>
      <c r="U114" s="41" t="str">
        <f aca="false">IF(ISBLANK(Values!$F113),"",Values!U113)</f>
        <v/>
      </c>
      <c r="AA114" s="36"/>
      <c r="AI114" s="42" t="str">
        <f aca="false">IF(ISBLANK(Values!E113),"",IF(Values!I113,Values!$B$23,Values!$B$33))</f>
        <v/>
      </c>
      <c r="AJ114" s="43" t="str">
        <f aca="false">IF(ISBLANK(Values!E113),"","👉 "&amp;Values!H113&amp; " "&amp;Values!$B$24 &amp;" "&amp;Values!$B$3)</f>
        <v/>
      </c>
      <c r="AV114" s="28" t="str">
        <f aca="false">IF(ISBLANK(Values!E113),"",Values!H113)</f>
        <v/>
      </c>
      <c r="BE114" s="27"/>
      <c r="BF114" s="27"/>
      <c r="BG114" s="27"/>
      <c r="BH114" s="27"/>
      <c r="CV114" s="1" t="str">
        <f aca="false">IF(ISBLANK(Values!E113),"","DK")</f>
        <v/>
      </c>
      <c r="DO114" s="27"/>
      <c r="DP114" s="27"/>
      <c r="DS114" s="31"/>
      <c r="DY114" s="31"/>
      <c r="DZ114" s="31"/>
      <c r="EA114" s="31"/>
      <c r="EB114" s="31"/>
      <c r="EC114" s="31"/>
      <c r="ES114" s="1" t="str">
        <f aca="false">IF(ISBLANK(Values!E113),"","Amazon Tellus UPS")</f>
        <v/>
      </c>
    </row>
    <row r="115" customFormat="false" ht="15" hidden="false" customHeight="false" outlineLevel="0" collapsed="false">
      <c r="A115" s="27" t="str">
        <f aca="false">IF(ISBLANK(Values!E114),"",IF(Values!$B$37="EU","computercomponent","computer"))</f>
        <v/>
      </c>
      <c r="B115" s="37" t="str">
        <f aca="false">IF(ISBLANK(Values!E114),"",Values!F114)</f>
        <v/>
      </c>
      <c r="E115" s="31"/>
      <c r="F115" s="28" t="str">
        <f aca="false">IF(ISBLANK(Values!E114),"",IF(Values!J114,Values!H114 &amp;" "&amp;  Values!$B$1 &amp; " " &amp;Values!$B$3,Values!G114 &amp;" "&amp;  Values!$B$2 &amp; " " &amp;Values!$B$3))</f>
        <v/>
      </c>
      <c r="H115" s="27"/>
      <c r="I115" s="27" t="str">
        <f aca="false">IF(ISBLANK(Values!E114),"","4730574031")</f>
        <v/>
      </c>
      <c r="J115" s="39" t="str">
        <f aca="false">IF(ISBLANK(Values!E114),"",Values!F114 &amp; " variations")</f>
        <v/>
      </c>
      <c r="N115" s="41" t="str">
        <f aca="false">IF(ISBLANK(Values!$F114),"",Values!N114)</f>
        <v/>
      </c>
      <c r="O115" s="41" t="str">
        <f aca="false">IF(ISBLANK(Values!$F114),"",Values!O114)</f>
        <v/>
      </c>
      <c r="P115" s="41" t="str">
        <f aca="false">IF(ISBLANK(Values!$F114),"",Values!P114)</f>
        <v/>
      </c>
      <c r="Q115" s="41" t="str">
        <f aca="false">IF(ISBLANK(Values!$F114),"",Values!Q114)</f>
        <v/>
      </c>
      <c r="R115" s="41" t="str">
        <f aca="false">IF(ISBLANK(Values!$F114),"",Values!R114)</f>
        <v/>
      </c>
      <c r="S115" s="41" t="str">
        <f aca="false">IF(ISBLANK(Values!$F114),"",Values!S114)</f>
        <v/>
      </c>
      <c r="T115" s="41" t="str">
        <f aca="false">IF(ISBLANK(Values!$F114),"",Values!T114)</f>
        <v/>
      </c>
      <c r="U115" s="41" t="str">
        <f aca="false">IF(ISBLANK(Values!$F114),"",Values!U114)</f>
        <v/>
      </c>
      <c r="AA115" s="36"/>
      <c r="AI115" s="42" t="str">
        <f aca="false">IF(ISBLANK(Values!E114),"",IF(Values!I114,Values!$B$23,Values!$B$33))</f>
        <v/>
      </c>
      <c r="AJ115" s="43" t="str">
        <f aca="false">IF(ISBLANK(Values!E114),"","👉 "&amp;Values!H114&amp; " "&amp;Values!$B$24 &amp;" "&amp;Values!$B$3)</f>
        <v/>
      </c>
      <c r="AV115" s="28" t="str">
        <f aca="false">IF(ISBLANK(Values!E114),"",Values!H114)</f>
        <v/>
      </c>
      <c r="BE115" s="27"/>
      <c r="BF115" s="27"/>
      <c r="BG115" s="27"/>
      <c r="BH115" s="27"/>
      <c r="CV115" s="1" t="str">
        <f aca="false">IF(ISBLANK(Values!E114),"","DK")</f>
        <v/>
      </c>
      <c r="DO115" s="27"/>
      <c r="DP115" s="27"/>
      <c r="DS115" s="31"/>
      <c r="DY115" s="31"/>
      <c r="DZ115" s="31"/>
      <c r="EA115" s="31"/>
      <c r="EB115" s="31"/>
      <c r="EC115" s="31"/>
      <c r="ES115" s="1" t="str">
        <f aca="false">IF(ISBLANK(Values!E114),"","Amazon Tellus UPS")</f>
        <v/>
      </c>
    </row>
    <row r="116" customFormat="false" ht="15" hidden="false" customHeight="false" outlineLevel="0" collapsed="false">
      <c r="A116" s="27" t="str">
        <f aca="false">IF(ISBLANK(Values!E115),"",IF(Values!$B$37="EU","computercomponent","computer"))</f>
        <v/>
      </c>
      <c r="B116" s="37" t="str">
        <f aca="false">IF(ISBLANK(Values!E115),"",Values!F115)</f>
        <v/>
      </c>
      <c r="E116" s="31"/>
      <c r="F116" s="28" t="str">
        <f aca="false">IF(ISBLANK(Values!E115),"",IF(Values!J115,Values!H115 &amp;" "&amp;  Values!$B$1 &amp; " " &amp;Values!$B$3,Values!G115 &amp;" "&amp;  Values!$B$2 &amp; " " &amp;Values!$B$3))</f>
        <v/>
      </c>
      <c r="H116" s="27"/>
      <c r="I116" s="27" t="str">
        <f aca="false">IF(ISBLANK(Values!E115),"","4730574031")</f>
        <v/>
      </c>
      <c r="J116" s="39" t="str">
        <f aca="false">IF(ISBLANK(Values!E115),"",Values!F115 &amp; " variations")</f>
        <v/>
      </c>
      <c r="N116" s="41" t="str">
        <f aca="false">IF(ISBLANK(Values!$F115),"",Values!N115)</f>
        <v/>
      </c>
      <c r="O116" s="41" t="str">
        <f aca="false">IF(ISBLANK(Values!$F115),"",Values!O115)</f>
        <v/>
      </c>
      <c r="P116" s="41" t="str">
        <f aca="false">IF(ISBLANK(Values!$F115),"",Values!P115)</f>
        <v/>
      </c>
      <c r="Q116" s="41" t="str">
        <f aca="false">IF(ISBLANK(Values!$F115),"",Values!Q115)</f>
        <v/>
      </c>
      <c r="R116" s="41" t="str">
        <f aca="false">IF(ISBLANK(Values!$F115),"",Values!R115)</f>
        <v/>
      </c>
      <c r="S116" s="41" t="str">
        <f aca="false">IF(ISBLANK(Values!$F115),"",Values!S115)</f>
        <v/>
      </c>
      <c r="T116" s="41" t="str">
        <f aca="false">IF(ISBLANK(Values!$F115),"",Values!T115)</f>
        <v/>
      </c>
      <c r="U116" s="41" t="str">
        <f aca="false">IF(ISBLANK(Values!$F115),"",Values!U115)</f>
        <v/>
      </c>
      <c r="AA116" s="36"/>
      <c r="AI116" s="42" t="str">
        <f aca="false">IF(ISBLANK(Values!E115),"",IF(Values!I115,Values!$B$23,Values!$B$33))</f>
        <v/>
      </c>
      <c r="AJ116" s="43" t="str">
        <f aca="false">IF(ISBLANK(Values!E115),"","👉 "&amp;Values!H115&amp; " "&amp;Values!$B$24 &amp;" "&amp;Values!$B$3)</f>
        <v/>
      </c>
      <c r="AV116" s="28" t="str">
        <f aca="false">IF(ISBLANK(Values!E115),"",Values!H115)</f>
        <v/>
      </c>
      <c r="BE116" s="27"/>
      <c r="BF116" s="27"/>
      <c r="BG116" s="27"/>
      <c r="BH116" s="27"/>
      <c r="CV116" s="1" t="str">
        <f aca="false">IF(ISBLANK(Values!E115),"","DK")</f>
        <v/>
      </c>
      <c r="DO116" s="27"/>
      <c r="DP116" s="27"/>
      <c r="DS116" s="31"/>
      <c r="DY116" s="31"/>
      <c r="DZ116" s="31"/>
      <c r="EA116" s="31"/>
      <c r="EB116" s="31"/>
      <c r="EC116" s="31"/>
      <c r="ES116" s="1" t="str">
        <f aca="false">IF(ISBLANK(Values!E115),"","Amazon Tellus UPS")</f>
        <v/>
      </c>
    </row>
    <row r="117" customFormat="false" ht="15" hidden="false" customHeight="false" outlineLevel="0" collapsed="false">
      <c r="A117" s="27" t="str">
        <f aca="false">IF(ISBLANK(Values!E116),"",IF(Values!$B$37="EU","computercomponent","computer"))</f>
        <v/>
      </c>
      <c r="B117" s="37" t="str">
        <f aca="false">IF(ISBLANK(Values!E116),"",Values!F116)</f>
        <v/>
      </c>
      <c r="E117" s="31"/>
      <c r="F117" s="28" t="str">
        <f aca="false">IF(ISBLANK(Values!E116),"",IF(Values!J116,Values!H116 &amp;" "&amp;  Values!$B$1 &amp; " " &amp;Values!$B$3,Values!G116 &amp;" "&amp;  Values!$B$2 &amp; " " &amp;Values!$B$3))</f>
        <v/>
      </c>
      <c r="H117" s="27"/>
      <c r="I117" s="27" t="str">
        <f aca="false">IF(ISBLANK(Values!E116),"","4730574031")</f>
        <v/>
      </c>
      <c r="J117" s="39" t="str">
        <f aca="false">IF(ISBLANK(Values!E116),"",Values!F116 &amp; " variations")</f>
        <v/>
      </c>
      <c r="N117" s="41" t="str">
        <f aca="false">IF(ISBLANK(Values!$F116),"",Values!N116)</f>
        <v/>
      </c>
      <c r="O117" s="41" t="str">
        <f aca="false">IF(ISBLANK(Values!$F116),"",Values!O116)</f>
        <v/>
      </c>
      <c r="P117" s="41" t="str">
        <f aca="false">IF(ISBLANK(Values!$F116),"",Values!P116)</f>
        <v/>
      </c>
      <c r="Q117" s="41" t="str">
        <f aca="false">IF(ISBLANK(Values!$F116),"",Values!Q116)</f>
        <v/>
      </c>
      <c r="R117" s="41" t="str">
        <f aca="false">IF(ISBLANK(Values!$F116),"",Values!R116)</f>
        <v/>
      </c>
      <c r="S117" s="41" t="str">
        <f aca="false">IF(ISBLANK(Values!$F116),"",Values!S116)</f>
        <v/>
      </c>
      <c r="T117" s="41" t="str">
        <f aca="false">IF(ISBLANK(Values!$F116),"",Values!T116)</f>
        <v/>
      </c>
      <c r="U117" s="41" t="str">
        <f aca="false">IF(ISBLANK(Values!$F116),"",Values!U116)</f>
        <v/>
      </c>
      <c r="AA117" s="36"/>
      <c r="AI117" s="42" t="str">
        <f aca="false">IF(ISBLANK(Values!E116),"",IF(Values!I116,Values!$B$23,Values!$B$33))</f>
        <v/>
      </c>
      <c r="AJ117" s="43" t="str">
        <f aca="false">IF(ISBLANK(Values!E116),"","👉 "&amp;Values!H116&amp; " "&amp;Values!$B$24 &amp;" "&amp;Values!$B$3)</f>
        <v/>
      </c>
      <c r="AV117" s="28" t="str">
        <f aca="false">IF(ISBLANK(Values!E116),"",Values!H116)</f>
        <v/>
      </c>
      <c r="BE117" s="27"/>
      <c r="BF117" s="27"/>
      <c r="BG117" s="27"/>
      <c r="BH117" s="27"/>
      <c r="DO117" s="27"/>
      <c r="DP117" s="27"/>
      <c r="DS117" s="31"/>
      <c r="DY117" s="31"/>
      <c r="DZ117" s="31"/>
      <c r="EA117" s="31"/>
      <c r="EB117" s="31"/>
      <c r="EC117" s="31"/>
      <c r="ES117" s="1" t="str">
        <f aca="false">IF(ISBLANK(Values!E116),"","Amazon Tellus UPS")</f>
        <v/>
      </c>
    </row>
    <row r="118" customFormat="false" ht="15" hidden="false" customHeight="false" outlineLevel="0" collapsed="false">
      <c r="A118" s="27" t="str">
        <f aca="false">IF(ISBLANK(Values!E117),"",IF(Values!$B$37="EU","computercomponent","computer"))</f>
        <v/>
      </c>
      <c r="B118" s="37" t="str">
        <f aca="false">IF(ISBLANK(Values!E117),"",Values!F117)</f>
        <v/>
      </c>
      <c r="E118" s="31"/>
      <c r="F118" s="28" t="str">
        <f aca="false">IF(ISBLANK(Values!E117),"",IF(Values!J117,Values!H117 &amp;" "&amp;  Values!$B$1 &amp; " " &amp;Values!$B$3,Values!G117 &amp;" "&amp;  Values!$B$2 &amp; " " &amp;Values!$B$3))</f>
        <v/>
      </c>
      <c r="H118" s="27"/>
      <c r="I118" s="27" t="str">
        <f aca="false">IF(ISBLANK(Values!E117),"","4730574031")</f>
        <v/>
      </c>
      <c r="J118" s="39" t="str">
        <f aca="false">IF(ISBLANK(Values!E117),"",Values!F117 &amp; " variations")</f>
        <v/>
      </c>
      <c r="N118" s="41" t="str">
        <f aca="false">IF(ISBLANK(Values!$F117),"",Values!N117)</f>
        <v/>
      </c>
      <c r="O118" s="41" t="str">
        <f aca="false">IF(ISBLANK(Values!$F117),"",Values!O117)</f>
        <v/>
      </c>
      <c r="P118" s="41" t="str">
        <f aca="false">IF(ISBLANK(Values!$F117),"",Values!P117)</f>
        <v/>
      </c>
      <c r="Q118" s="41" t="str">
        <f aca="false">IF(ISBLANK(Values!$F117),"",Values!Q117)</f>
        <v/>
      </c>
      <c r="R118" s="41" t="str">
        <f aca="false">IF(ISBLANK(Values!$F117),"",Values!R117)</f>
        <v/>
      </c>
      <c r="S118" s="41" t="str">
        <f aca="false">IF(ISBLANK(Values!$F117),"",Values!S117)</f>
        <v/>
      </c>
      <c r="T118" s="41" t="str">
        <f aca="false">IF(ISBLANK(Values!$F117),"",Values!T117)</f>
        <v/>
      </c>
      <c r="U118" s="41" t="str">
        <f aca="false">IF(ISBLANK(Values!$F117),"",Values!U117)</f>
        <v/>
      </c>
      <c r="AA118" s="36"/>
      <c r="AI118" s="42" t="str">
        <f aca="false">IF(ISBLANK(Values!E117),"",IF(Values!I117,Values!$B$23,Values!$B$33))</f>
        <v/>
      </c>
      <c r="AJ118" s="43" t="str">
        <f aca="false">IF(ISBLANK(Values!E117),"","👉 "&amp;Values!H117&amp; " "&amp;Values!$B$24 &amp;" "&amp;Values!$B$3)</f>
        <v/>
      </c>
      <c r="AV118" s="28" t="str">
        <f aca="false">IF(ISBLANK(Values!E117),"",Values!H117)</f>
        <v/>
      </c>
      <c r="BE118" s="27"/>
      <c r="BF118" s="27"/>
      <c r="BG118" s="27"/>
      <c r="BH118" s="27"/>
      <c r="DO118" s="27"/>
      <c r="DP118" s="27"/>
      <c r="DS118" s="31"/>
      <c r="DY118" s="31"/>
      <c r="DZ118" s="31"/>
      <c r="EA118" s="31"/>
      <c r="EB118" s="31"/>
      <c r="EC118" s="31"/>
      <c r="ES118" s="1" t="str">
        <f aca="false">IF(ISBLANK(Values!E117),"","Amazon Tellus UPS")</f>
        <v/>
      </c>
    </row>
    <row r="119" customFormat="false" ht="15" hidden="false" customHeight="false" outlineLevel="0" collapsed="false">
      <c r="A119" s="27" t="str">
        <f aca="false">IF(ISBLANK(Values!E118),"",IF(Values!$B$37="EU","computercomponent","computer"))</f>
        <v/>
      </c>
      <c r="B119" s="37" t="str">
        <f aca="false">IF(ISBLANK(Values!E118),"",Values!F118)</f>
        <v/>
      </c>
      <c r="E119" s="31"/>
      <c r="F119" s="28" t="str">
        <f aca="false">IF(ISBLANK(Values!E118),"",IF(Values!J118,Values!H118 &amp;" "&amp;  Values!$B$1 &amp; " " &amp;Values!$B$3,Values!G118 &amp;" "&amp;  Values!$B$2 &amp; " " &amp;Values!$B$3))</f>
        <v/>
      </c>
      <c r="H119" s="27"/>
      <c r="I119" s="27" t="str">
        <f aca="false">IF(ISBLANK(Values!E118),"","4730574031")</f>
        <v/>
      </c>
      <c r="J119" s="39" t="str">
        <f aca="false">IF(ISBLANK(Values!E118),"",Values!F118 &amp; " variations")</f>
        <v/>
      </c>
      <c r="N119" s="41" t="str">
        <f aca="false">IF(ISBLANK(Values!$F118),"",Values!N118)</f>
        <v/>
      </c>
      <c r="O119" s="41" t="str">
        <f aca="false">IF(ISBLANK(Values!$F118),"",Values!O118)</f>
        <v/>
      </c>
      <c r="P119" s="41" t="str">
        <f aca="false">IF(ISBLANK(Values!$F118),"",Values!P118)</f>
        <v/>
      </c>
      <c r="Q119" s="41" t="str">
        <f aca="false">IF(ISBLANK(Values!$F118),"",Values!Q118)</f>
        <v/>
      </c>
      <c r="R119" s="41" t="str">
        <f aca="false">IF(ISBLANK(Values!$F118),"",Values!R118)</f>
        <v/>
      </c>
      <c r="S119" s="41" t="str">
        <f aca="false">IF(ISBLANK(Values!$F118),"",Values!S118)</f>
        <v/>
      </c>
      <c r="T119" s="41" t="str">
        <f aca="false">IF(ISBLANK(Values!$F118),"",Values!T118)</f>
        <v/>
      </c>
      <c r="U119" s="41" t="str">
        <f aca="false">IF(ISBLANK(Values!$F118),"",Values!U118)</f>
        <v/>
      </c>
      <c r="AA119" s="36"/>
      <c r="AI119" s="42" t="str">
        <f aca="false">IF(ISBLANK(Values!E118),"",IF(Values!I118,Values!$B$23,Values!$B$33))</f>
        <v/>
      </c>
      <c r="AJ119" s="43" t="str">
        <f aca="false">IF(ISBLANK(Values!E118),"","👉 "&amp;Values!H118&amp; " "&amp;Values!$B$24 &amp;" "&amp;Values!$B$3)</f>
        <v/>
      </c>
      <c r="AV119" s="28" t="str">
        <f aca="false">IF(ISBLANK(Values!E118),"",Values!H118)</f>
        <v/>
      </c>
      <c r="BE119" s="27"/>
      <c r="BF119" s="27"/>
      <c r="BG119" s="27"/>
      <c r="BH119" s="27"/>
      <c r="DO119" s="27"/>
      <c r="DP119" s="27"/>
      <c r="DS119" s="31"/>
      <c r="DY119" s="31"/>
      <c r="DZ119" s="31"/>
      <c r="EA119" s="31"/>
      <c r="EB119" s="31"/>
      <c r="EC119" s="31"/>
      <c r="ES119" s="1" t="str">
        <f aca="false">IF(ISBLANK(Values!E118),"","Amazon Tellus UPS")</f>
        <v/>
      </c>
    </row>
    <row r="120" customFormat="false" ht="15" hidden="false" customHeight="false" outlineLevel="0" collapsed="false">
      <c r="A120" s="27" t="str">
        <f aca="false">IF(ISBLANK(Values!E119),"",IF(Values!$B$37="EU","computercomponent","computer"))</f>
        <v/>
      </c>
      <c r="B120" s="37" t="str">
        <f aca="false">IF(ISBLANK(Values!E119),"",Values!F119)</f>
        <v/>
      </c>
      <c r="E120" s="31"/>
      <c r="F120" s="28" t="str">
        <f aca="false">IF(ISBLANK(Values!E119),"",IF(Values!J119,Values!H119 &amp;" "&amp;  Values!$B$1 &amp; " " &amp;Values!$B$3,Values!G119 &amp;" "&amp;  Values!$B$2 &amp; " " &amp;Values!$B$3))</f>
        <v/>
      </c>
      <c r="H120" s="27"/>
      <c r="I120" s="27" t="str">
        <f aca="false">IF(ISBLANK(Values!E119),"","4730574031")</f>
        <v/>
      </c>
      <c r="J120" s="39" t="str">
        <f aca="false">IF(ISBLANK(Values!E119),"",Values!F119 &amp; " variations")</f>
        <v/>
      </c>
      <c r="N120" s="41" t="str">
        <f aca="false">IF(ISBLANK(Values!$F119),"",Values!N119)</f>
        <v/>
      </c>
      <c r="O120" s="41" t="str">
        <f aca="false">IF(ISBLANK(Values!$F119),"",Values!O119)</f>
        <v/>
      </c>
      <c r="P120" s="41" t="str">
        <f aca="false">IF(ISBLANK(Values!$F119),"",Values!P119)</f>
        <v/>
      </c>
      <c r="Q120" s="41" t="str">
        <f aca="false">IF(ISBLANK(Values!$F119),"",Values!Q119)</f>
        <v/>
      </c>
      <c r="R120" s="41" t="str">
        <f aca="false">IF(ISBLANK(Values!$F119),"",Values!R119)</f>
        <v/>
      </c>
      <c r="S120" s="41" t="str">
        <f aca="false">IF(ISBLANK(Values!$F119),"",Values!S119)</f>
        <v/>
      </c>
      <c r="T120" s="41" t="str">
        <f aca="false">IF(ISBLANK(Values!$F119),"",Values!T119)</f>
        <v/>
      </c>
      <c r="U120" s="41" t="str">
        <f aca="false">IF(ISBLANK(Values!$F119),"",Values!U119)</f>
        <v/>
      </c>
      <c r="AA120" s="36"/>
      <c r="AI120" s="42" t="str">
        <f aca="false">IF(ISBLANK(Values!E119),"",IF(Values!I119,Values!$B$23,Values!$B$33))</f>
        <v/>
      </c>
      <c r="AJ120" s="43" t="str">
        <f aca="false">IF(ISBLANK(Values!E119),"","👉 "&amp;Values!H119&amp; " "&amp;Values!$B$24 &amp;" "&amp;Values!$B$3)</f>
        <v/>
      </c>
      <c r="AV120" s="28" t="str">
        <f aca="false">IF(ISBLANK(Values!E119),"",Values!H119)</f>
        <v/>
      </c>
      <c r="BE120" s="27"/>
      <c r="BF120" s="27"/>
      <c r="BG120" s="27"/>
      <c r="BH120" s="27"/>
      <c r="DO120" s="27"/>
      <c r="DP120" s="27"/>
      <c r="DS120" s="31"/>
      <c r="DY120" s="31"/>
      <c r="DZ120" s="31"/>
      <c r="EA120" s="31"/>
      <c r="EB120" s="31"/>
      <c r="EC120" s="31"/>
      <c r="ES120" s="1" t="str">
        <f aca="false">IF(ISBLANK(Values!E119),"","Amazon Tellus UPS")</f>
        <v/>
      </c>
    </row>
    <row r="121" customFormat="false" ht="15" hidden="false" customHeight="false" outlineLevel="0" collapsed="false">
      <c r="A121" s="27" t="str">
        <f aca="false">IF(ISBLANK(Values!E120),"",IF(Values!$B$37="EU","computercomponent","computer"))</f>
        <v/>
      </c>
      <c r="B121" s="37" t="str">
        <f aca="false">IF(ISBLANK(Values!E120),"",Values!F120)</f>
        <v/>
      </c>
      <c r="E121" s="31"/>
      <c r="F121" s="28" t="str">
        <f aca="false">IF(ISBLANK(Values!E120),"",IF(Values!J120,Values!H120 &amp;" "&amp;  Values!$B$1 &amp; " " &amp;Values!$B$3,Values!G120 &amp;" "&amp;  Values!$B$2 &amp; " " &amp;Values!$B$3))</f>
        <v/>
      </c>
      <c r="H121" s="27"/>
      <c r="I121" s="27" t="str">
        <f aca="false">IF(ISBLANK(Values!E120),"","4730574031")</f>
        <v/>
      </c>
      <c r="J121" s="39" t="str">
        <f aca="false">IF(ISBLANK(Values!E120),"",Values!F120 &amp; " variations")</f>
        <v/>
      </c>
      <c r="N121" s="41" t="str">
        <f aca="false">IF(ISBLANK(Values!$F120),"",Values!N120)</f>
        <v/>
      </c>
      <c r="O121" s="41" t="str">
        <f aca="false">IF(ISBLANK(Values!$F120),"",Values!O120)</f>
        <v/>
      </c>
      <c r="P121" s="41" t="str">
        <f aca="false">IF(ISBLANK(Values!$F120),"",Values!P120)</f>
        <v/>
      </c>
      <c r="Q121" s="41" t="str">
        <f aca="false">IF(ISBLANK(Values!$F120),"",Values!Q120)</f>
        <v/>
      </c>
      <c r="R121" s="41" t="str">
        <f aca="false">IF(ISBLANK(Values!$F120),"",Values!R120)</f>
        <v/>
      </c>
      <c r="S121" s="41" t="str">
        <f aca="false">IF(ISBLANK(Values!$F120),"",Values!S120)</f>
        <v/>
      </c>
      <c r="T121" s="41" t="str">
        <f aca="false">IF(ISBLANK(Values!$F120),"",Values!T120)</f>
        <v/>
      </c>
      <c r="U121" s="41" t="str">
        <f aca="false">IF(ISBLANK(Values!$F120),"",Values!U120)</f>
        <v/>
      </c>
      <c r="AA121" s="36"/>
      <c r="AI121" s="42" t="str">
        <f aca="false">IF(ISBLANK(Values!E120),"",IF(Values!I120,Values!$B$23,Values!$B$33))</f>
        <v/>
      </c>
      <c r="AJ121" s="43" t="str">
        <f aca="false">IF(ISBLANK(Values!E120),"","👉 "&amp;Values!H120&amp; " "&amp;Values!$B$24 &amp;" "&amp;Values!$B$3)</f>
        <v/>
      </c>
      <c r="AV121" s="28" t="str">
        <f aca="false">IF(ISBLANK(Values!E120),"",Values!H120)</f>
        <v/>
      </c>
      <c r="BE121" s="27"/>
      <c r="BF121" s="27"/>
      <c r="BG121" s="27"/>
      <c r="BH121" s="27"/>
      <c r="DO121" s="27"/>
      <c r="DP121" s="27"/>
      <c r="DS121" s="31"/>
      <c r="DY121" s="31"/>
      <c r="DZ121" s="31"/>
      <c r="EA121" s="31"/>
      <c r="EB121" s="31"/>
      <c r="EC121" s="31"/>
      <c r="ES121" s="1" t="str">
        <f aca="false">IF(ISBLANK(Values!E120),"","Amazon Tellus UPS")</f>
        <v/>
      </c>
    </row>
    <row r="122" customFormat="false" ht="15" hidden="false" customHeight="false" outlineLevel="0" collapsed="false">
      <c r="A122" s="27" t="str">
        <f aca="false">IF(ISBLANK(Values!E121),"",IF(Values!$B$37="EU","computercomponent","computer"))</f>
        <v/>
      </c>
      <c r="B122" s="37" t="str">
        <f aca="false">IF(ISBLANK(Values!E121),"",Values!F121)</f>
        <v/>
      </c>
      <c r="E122" s="31"/>
      <c r="F122" s="28" t="str">
        <f aca="false">IF(ISBLANK(Values!E121),"",IF(Values!J121,Values!H121 &amp;" "&amp;  Values!$B$1 &amp; " " &amp;Values!$B$3,Values!G121 &amp;" "&amp;  Values!$B$2 &amp; " " &amp;Values!$B$3))</f>
        <v/>
      </c>
      <c r="H122" s="27"/>
      <c r="I122" s="27" t="str">
        <f aca="false">IF(ISBLANK(Values!E121),"","4730574031")</f>
        <v/>
      </c>
      <c r="J122" s="39" t="str">
        <f aca="false">IF(ISBLANK(Values!E121),"",Values!F121 &amp; " variations")</f>
        <v/>
      </c>
      <c r="N122" s="41" t="str">
        <f aca="false">IF(ISBLANK(Values!$F121),"",Values!N121)</f>
        <v/>
      </c>
      <c r="O122" s="41" t="str">
        <f aca="false">IF(ISBLANK(Values!$F121),"",Values!O121)</f>
        <v/>
      </c>
      <c r="P122" s="41" t="str">
        <f aca="false">IF(ISBLANK(Values!$F121),"",Values!P121)</f>
        <v/>
      </c>
      <c r="Q122" s="41" t="str">
        <f aca="false">IF(ISBLANK(Values!$F121),"",Values!Q121)</f>
        <v/>
      </c>
      <c r="R122" s="41" t="str">
        <f aca="false">IF(ISBLANK(Values!$F121),"",Values!R121)</f>
        <v/>
      </c>
      <c r="S122" s="41" t="str">
        <f aca="false">IF(ISBLANK(Values!$F121),"",Values!S121)</f>
        <v/>
      </c>
      <c r="T122" s="41" t="str">
        <f aca="false">IF(ISBLANK(Values!$F121),"",Values!T121)</f>
        <v/>
      </c>
      <c r="U122" s="41" t="str">
        <f aca="false">IF(ISBLANK(Values!$F121),"",Values!U121)</f>
        <v/>
      </c>
      <c r="AA122" s="36"/>
      <c r="AI122" s="42" t="str">
        <f aca="false">IF(ISBLANK(Values!E121),"",IF(Values!I121,Values!$B$23,Values!$B$33))</f>
        <v/>
      </c>
      <c r="AJ122" s="43" t="str">
        <f aca="false">IF(ISBLANK(Values!E121),"","👉 "&amp;Values!H121&amp; " "&amp;Values!$B$24 &amp;" "&amp;Values!$B$3)</f>
        <v/>
      </c>
      <c r="AV122" s="28" t="str">
        <f aca="false">IF(ISBLANK(Values!E121),"",Values!H121)</f>
        <v/>
      </c>
      <c r="BE122" s="27"/>
      <c r="BF122" s="27"/>
      <c r="BG122" s="27"/>
      <c r="BH122" s="27"/>
      <c r="DO122" s="27"/>
      <c r="DP122" s="27"/>
      <c r="DS122" s="31"/>
      <c r="DY122" s="31"/>
      <c r="DZ122" s="31"/>
      <c r="EA122" s="31"/>
      <c r="EB122" s="31"/>
      <c r="EC122" s="31"/>
      <c r="ES122" s="1" t="str">
        <f aca="false">IF(ISBLANK(Values!E121),"","Amazon Tellus UPS")</f>
        <v/>
      </c>
    </row>
    <row r="123" customFormat="false" ht="15" hidden="false" customHeight="false" outlineLevel="0" collapsed="false">
      <c r="A123" s="27" t="str">
        <f aca="false">IF(ISBLANK(Values!E122),"",IF(Values!$B$37="EU","computercomponent","computer"))</f>
        <v/>
      </c>
      <c r="B123" s="37" t="str">
        <f aca="false">IF(ISBLANK(Values!E122),"",Values!F122)</f>
        <v/>
      </c>
      <c r="E123" s="31"/>
      <c r="F123" s="28" t="str">
        <f aca="false">IF(ISBLANK(Values!E122),"",IF(Values!J122,Values!H122 &amp;" "&amp;  Values!$B$1 &amp; " " &amp;Values!$B$3,Values!G122 &amp;" "&amp;  Values!$B$2 &amp; " " &amp;Values!$B$3))</f>
        <v/>
      </c>
      <c r="H123" s="27"/>
      <c r="I123" s="27" t="str">
        <f aca="false">IF(ISBLANK(Values!E122),"","4730574031")</f>
        <v/>
      </c>
      <c r="J123" s="39" t="str">
        <f aca="false">IF(ISBLANK(Values!E122),"",Values!F122 &amp; " variations")</f>
        <v/>
      </c>
      <c r="N123" s="41" t="str">
        <f aca="false">IF(ISBLANK(Values!$F122),"",Values!N122)</f>
        <v/>
      </c>
      <c r="O123" s="41" t="str">
        <f aca="false">IF(ISBLANK(Values!$F122),"",Values!O122)</f>
        <v/>
      </c>
      <c r="P123" s="41" t="str">
        <f aca="false">IF(ISBLANK(Values!$F122),"",Values!P122)</f>
        <v/>
      </c>
      <c r="Q123" s="41" t="str">
        <f aca="false">IF(ISBLANK(Values!$F122),"",Values!Q122)</f>
        <v/>
      </c>
      <c r="R123" s="41" t="str">
        <f aca="false">IF(ISBLANK(Values!$F122),"",Values!R122)</f>
        <v/>
      </c>
      <c r="S123" s="41" t="str">
        <f aca="false">IF(ISBLANK(Values!$F122),"",Values!S122)</f>
        <v/>
      </c>
      <c r="T123" s="41" t="str">
        <f aca="false">IF(ISBLANK(Values!$F122),"",Values!T122)</f>
        <v/>
      </c>
      <c r="U123" s="41" t="str">
        <f aca="false">IF(ISBLANK(Values!$F122),"",Values!U122)</f>
        <v/>
      </c>
      <c r="AA123" s="36"/>
      <c r="AJ123" s="43" t="str">
        <f aca="false">IF(ISBLANK(Values!E122),"","👉 "&amp;Values!H122&amp; " "&amp;Values!$B$24 &amp;" "&amp;Values!$B$3)</f>
        <v/>
      </c>
      <c r="AV123" s="28" t="str">
        <f aca="false">IF(ISBLANK(Values!E122),"",Values!H122)</f>
        <v/>
      </c>
      <c r="BE123" s="27"/>
      <c r="BF123" s="27"/>
      <c r="BG123" s="27"/>
      <c r="BH123" s="27"/>
      <c r="DO123" s="27"/>
      <c r="DP123" s="27"/>
      <c r="DS123" s="31"/>
      <c r="DY123" s="31"/>
      <c r="DZ123" s="31"/>
      <c r="EA123" s="31"/>
      <c r="EB123" s="31"/>
      <c r="EC123" s="31"/>
      <c r="ES123" s="1" t="str">
        <f aca="false">IF(ISBLANK(Values!E122),"","Amazon Tellus UPS")</f>
        <v/>
      </c>
    </row>
    <row r="124" customFormat="false" ht="15" hidden="false" customHeight="false" outlineLevel="0" collapsed="false">
      <c r="A124" s="27" t="str">
        <f aca="false">IF(ISBLANK(Values!E123),"",IF(Values!$B$37="EU","computercomponent","computer"))</f>
        <v/>
      </c>
      <c r="B124" s="37" t="str">
        <f aca="false">IF(ISBLANK(Values!E123),"",Values!F123)</f>
        <v/>
      </c>
      <c r="E124" s="31"/>
      <c r="F124" s="28" t="str">
        <f aca="false">IF(ISBLANK(Values!E123),"",IF(Values!J123,Values!H123 &amp;" "&amp;  Values!$B$1 &amp; " " &amp;Values!$B$3,Values!G123 &amp;" "&amp;  Values!$B$2 &amp; " " &amp;Values!$B$3))</f>
        <v/>
      </c>
      <c r="H124" s="27"/>
      <c r="I124" s="27" t="str">
        <f aca="false">IF(ISBLANK(Values!E123),"","4730574031")</f>
        <v/>
      </c>
      <c r="J124" s="39" t="str">
        <f aca="false">IF(ISBLANK(Values!E123),"",Values!F123 &amp; " variations")</f>
        <v/>
      </c>
      <c r="N124" s="41" t="str">
        <f aca="false">IF(ISBLANK(Values!$F123),"",Values!N123)</f>
        <v/>
      </c>
      <c r="O124" s="41" t="str">
        <f aca="false">IF(ISBLANK(Values!$F123),"",Values!O123)</f>
        <v/>
      </c>
      <c r="P124" s="41" t="str">
        <f aca="false">IF(ISBLANK(Values!$F123),"",Values!P123)</f>
        <v/>
      </c>
      <c r="Q124" s="41" t="str">
        <f aca="false">IF(ISBLANK(Values!$F123),"",Values!Q123)</f>
        <v/>
      </c>
      <c r="R124" s="41" t="str">
        <f aca="false">IF(ISBLANK(Values!$F123),"",Values!R123)</f>
        <v/>
      </c>
      <c r="S124" s="41" t="str">
        <f aca="false">IF(ISBLANK(Values!$F123),"",Values!S123)</f>
        <v/>
      </c>
      <c r="T124" s="41" t="str">
        <f aca="false">IF(ISBLANK(Values!$F123),"",Values!T123)</f>
        <v/>
      </c>
      <c r="U124" s="41" t="str">
        <f aca="false">IF(ISBLANK(Values!$F123),"",Values!U123)</f>
        <v/>
      </c>
      <c r="AA124" s="36"/>
      <c r="AJ124" s="43" t="str">
        <f aca="false">IF(ISBLANK(Values!E123),"","👉 "&amp;Values!H123&amp; " "&amp;Values!$B$24 &amp;" "&amp;Values!$B$3)</f>
        <v/>
      </c>
      <c r="AV124" s="28" t="str">
        <f aca="false">IF(ISBLANK(Values!E123),"",Values!H123)</f>
        <v/>
      </c>
      <c r="BE124" s="27"/>
      <c r="BF124" s="27"/>
      <c r="BG124" s="27"/>
      <c r="BH124" s="27"/>
      <c r="DO124" s="27"/>
      <c r="DP124" s="27"/>
      <c r="DS124" s="31"/>
      <c r="DY124" s="31"/>
      <c r="DZ124" s="31"/>
      <c r="EA124" s="31"/>
      <c r="EB124" s="31"/>
      <c r="EC124" s="31"/>
      <c r="ES124" s="1" t="str">
        <f aca="false">IF(ISBLANK(Values!E123),"","Amazon Tellus UPS")</f>
        <v/>
      </c>
    </row>
    <row r="125" customFormat="false" ht="15" hidden="false" customHeight="false" outlineLevel="0" collapsed="false">
      <c r="A125" s="27" t="str">
        <f aca="false">IF(ISBLANK(Values!E124),"",IF(Values!$B$37="EU","computercomponent","computer"))</f>
        <v/>
      </c>
      <c r="B125" s="37" t="str">
        <f aca="false">IF(ISBLANK(Values!E124),"",Values!F124)</f>
        <v/>
      </c>
      <c r="E125" s="31"/>
      <c r="F125" s="28" t="str">
        <f aca="false">IF(ISBLANK(Values!E124),"",IF(Values!J124,Values!H124 &amp;" "&amp;  Values!$B$1 &amp; " " &amp;Values!$B$3,Values!G124 &amp;" "&amp;  Values!$B$2 &amp; " " &amp;Values!$B$3))</f>
        <v/>
      </c>
      <c r="H125" s="27"/>
      <c r="I125" s="27" t="str">
        <f aca="false">IF(ISBLANK(Values!E124),"","4730574031")</f>
        <v/>
      </c>
      <c r="J125" s="39" t="str">
        <f aca="false">IF(ISBLANK(Values!E124),"",Values!F124 &amp; " variations")</f>
        <v/>
      </c>
      <c r="N125" s="41" t="str">
        <f aca="false">IF(ISBLANK(Values!$F124),"",Values!N124)</f>
        <v/>
      </c>
      <c r="O125" s="41" t="str">
        <f aca="false">IF(ISBLANK(Values!$F124),"",Values!O124)</f>
        <v/>
      </c>
      <c r="P125" s="41" t="str">
        <f aca="false">IF(ISBLANK(Values!$F124),"",Values!P124)</f>
        <v/>
      </c>
      <c r="Q125" s="41" t="str">
        <f aca="false">IF(ISBLANK(Values!$F124),"",Values!Q124)</f>
        <v/>
      </c>
      <c r="R125" s="41" t="str">
        <f aca="false">IF(ISBLANK(Values!$F124),"",Values!R124)</f>
        <v/>
      </c>
      <c r="S125" s="41" t="str">
        <f aca="false">IF(ISBLANK(Values!$F124),"",Values!S124)</f>
        <v/>
      </c>
      <c r="T125" s="41" t="str">
        <f aca="false">IF(ISBLANK(Values!$F124),"",Values!T124)</f>
        <v/>
      </c>
      <c r="U125" s="41" t="str">
        <f aca="false">IF(ISBLANK(Values!$F124),"",Values!U124)</f>
        <v/>
      </c>
      <c r="AA125" s="36"/>
      <c r="AJ125" s="43" t="str">
        <f aca="false">IF(ISBLANK(Values!E124),"","👉 "&amp;Values!H124&amp; " "&amp;Values!$B$24 &amp;" "&amp;Values!$B$3)</f>
        <v/>
      </c>
      <c r="AV125" s="28" t="str">
        <f aca="false">IF(ISBLANK(Values!E124),"",Values!H124)</f>
        <v/>
      </c>
      <c r="BE125" s="27"/>
      <c r="BF125" s="27"/>
      <c r="BG125" s="27"/>
      <c r="BH125" s="27"/>
      <c r="DO125" s="27"/>
      <c r="DP125" s="27"/>
      <c r="DS125" s="31"/>
      <c r="DY125" s="31"/>
      <c r="DZ125" s="31"/>
      <c r="EA125" s="31"/>
      <c r="EB125" s="31"/>
      <c r="EC125" s="31"/>
      <c r="ES125" s="1" t="str">
        <f aca="false">IF(ISBLANK(Values!E124),"","Amazon Tellus UPS")</f>
        <v/>
      </c>
    </row>
    <row r="126" customFormat="false" ht="15" hidden="false" customHeight="false" outlineLevel="0" collapsed="false">
      <c r="A126" s="27" t="str">
        <f aca="false">IF(ISBLANK(Values!E125),"",IF(Values!$B$37="EU","computercomponent","computer"))</f>
        <v/>
      </c>
      <c r="B126" s="37" t="str">
        <f aca="false">IF(ISBLANK(Values!E125),"",Values!F125)</f>
        <v/>
      </c>
      <c r="E126" s="31"/>
      <c r="F126" s="28" t="str">
        <f aca="false">IF(ISBLANK(Values!E125),"",IF(Values!J125,Values!H125 &amp;" "&amp;  Values!$B$1 &amp; " " &amp;Values!$B$3,Values!G125 &amp;" "&amp;  Values!$B$2 &amp; " " &amp;Values!$B$3))</f>
        <v/>
      </c>
      <c r="H126" s="27"/>
      <c r="I126" s="27" t="str">
        <f aca="false">IF(ISBLANK(Values!E125),"","4730574031")</f>
        <v/>
      </c>
      <c r="J126" s="39" t="str">
        <f aca="false">IF(ISBLANK(Values!E125),"",Values!F125 &amp; " variations")</f>
        <v/>
      </c>
      <c r="N126" s="41" t="str">
        <f aca="false">IF(ISBLANK(Values!$F125),"",Values!N125)</f>
        <v/>
      </c>
      <c r="O126" s="41" t="str">
        <f aca="false">IF(ISBLANK(Values!$F125),"",Values!O125)</f>
        <v/>
      </c>
      <c r="P126" s="41" t="str">
        <f aca="false">IF(ISBLANK(Values!$F125),"",Values!P125)</f>
        <v/>
      </c>
      <c r="Q126" s="41" t="str">
        <f aca="false">IF(ISBLANK(Values!$F125),"",Values!Q125)</f>
        <v/>
      </c>
      <c r="R126" s="41" t="str">
        <f aca="false">IF(ISBLANK(Values!$F125),"",Values!R125)</f>
        <v/>
      </c>
      <c r="S126" s="41" t="str">
        <f aca="false">IF(ISBLANK(Values!$F125),"",Values!S125)</f>
        <v/>
      </c>
      <c r="T126" s="41" t="str">
        <f aca="false">IF(ISBLANK(Values!$F125),"",Values!T125)</f>
        <v/>
      </c>
      <c r="U126" s="41" t="str">
        <f aca="false">IF(ISBLANK(Values!$F125),"",Values!U125)</f>
        <v/>
      </c>
      <c r="AA126" s="36"/>
      <c r="AJ126" s="43" t="str">
        <f aca="false">IF(ISBLANK(Values!E125),"","👉 "&amp;Values!H125&amp; " "&amp;Values!$B$24 &amp;" "&amp;Values!$B$3)</f>
        <v/>
      </c>
      <c r="AV126" s="28" t="str">
        <f aca="false">IF(ISBLANK(Values!E125),"",Values!H125)</f>
        <v/>
      </c>
      <c r="BE126" s="27"/>
      <c r="BF126" s="27"/>
      <c r="BG126" s="27"/>
      <c r="BH126" s="27"/>
      <c r="DO126" s="27"/>
      <c r="DP126" s="27"/>
      <c r="DS126" s="31"/>
      <c r="DY126" s="31"/>
      <c r="DZ126" s="31"/>
      <c r="EA126" s="31"/>
      <c r="EB126" s="31"/>
      <c r="EC126" s="31"/>
      <c r="ES126" s="1" t="str">
        <f aca="false">IF(ISBLANK(Values!E125),"","Amazon Tellus UPS")</f>
        <v/>
      </c>
    </row>
    <row r="127" customFormat="false" ht="15" hidden="false" customHeight="false" outlineLevel="0" collapsed="false">
      <c r="A127" s="27" t="str">
        <f aca="false">IF(ISBLANK(Values!E126),"",IF(Values!$B$37="EU","computercomponent","computer"))</f>
        <v/>
      </c>
      <c r="B127" s="37" t="str">
        <f aca="false">IF(ISBLANK(Values!E126),"",Values!F126)</f>
        <v/>
      </c>
      <c r="E127" s="31"/>
      <c r="F127" s="28" t="str">
        <f aca="false">IF(ISBLANK(Values!E126),"",IF(Values!J126,Values!H126 &amp;" "&amp;  Values!$B$1 &amp; " " &amp;Values!$B$3,Values!G126 &amp;" "&amp;  Values!$B$2 &amp; " " &amp;Values!$B$3))</f>
        <v/>
      </c>
      <c r="H127" s="27"/>
      <c r="I127" s="27" t="str">
        <f aca="false">IF(ISBLANK(Values!E126),"","4730574031")</f>
        <v/>
      </c>
      <c r="J127" s="39" t="str">
        <f aca="false">IF(ISBLANK(Values!E126),"",Values!F126 &amp; " variations")</f>
        <v/>
      </c>
      <c r="N127" s="41" t="str">
        <f aca="false">IF(ISBLANK(Values!$F126),"",Values!N126)</f>
        <v/>
      </c>
      <c r="O127" s="41" t="str">
        <f aca="false">IF(ISBLANK(Values!$F126),"",Values!O126)</f>
        <v/>
      </c>
      <c r="P127" s="41" t="str">
        <f aca="false">IF(ISBLANK(Values!$F126),"",Values!P126)</f>
        <v/>
      </c>
      <c r="Q127" s="41" t="str">
        <f aca="false">IF(ISBLANK(Values!$F126),"",Values!Q126)</f>
        <v/>
      </c>
      <c r="R127" s="41" t="str">
        <f aca="false">IF(ISBLANK(Values!$F126),"",Values!R126)</f>
        <v/>
      </c>
      <c r="S127" s="41" t="str">
        <f aca="false">IF(ISBLANK(Values!$F126),"",Values!S126)</f>
        <v/>
      </c>
      <c r="T127" s="41" t="str">
        <f aca="false">IF(ISBLANK(Values!$F126),"",Values!T126)</f>
        <v/>
      </c>
      <c r="U127" s="41" t="str">
        <f aca="false">IF(ISBLANK(Values!$F126),"",Values!U126)</f>
        <v/>
      </c>
      <c r="AA127" s="36"/>
      <c r="AJ127" s="43" t="str">
        <f aca="false">IF(ISBLANK(Values!E126),"","👉 "&amp;Values!H126&amp; " "&amp;Values!$B$24 &amp;" "&amp;Values!$B$3)</f>
        <v/>
      </c>
      <c r="AV127" s="28" t="str">
        <f aca="false">IF(ISBLANK(Values!E126),"",Values!H126)</f>
        <v/>
      </c>
      <c r="BE127" s="27"/>
      <c r="BF127" s="27"/>
      <c r="BG127" s="27"/>
      <c r="BH127" s="27"/>
      <c r="DO127" s="27"/>
      <c r="DP127" s="27"/>
      <c r="DS127" s="31"/>
      <c r="DY127" s="31"/>
      <c r="DZ127" s="31"/>
      <c r="EA127" s="31"/>
      <c r="EB127" s="31"/>
      <c r="EC127" s="31"/>
      <c r="ES127" s="1" t="str">
        <f aca="false">IF(ISBLANK(Values!E126),"","Amazon Tellus UPS")</f>
        <v/>
      </c>
    </row>
    <row r="128" customFormat="false" ht="15" hidden="false" customHeight="false" outlineLevel="0" collapsed="false">
      <c r="A128" s="27" t="str">
        <f aca="false">IF(ISBLANK(Values!E127),"",IF(Values!$B$37="EU","computercomponent","computer"))</f>
        <v/>
      </c>
      <c r="B128" s="37" t="str">
        <f aca="false">IF(ISBLANK(Values!E127),"",Values!F127)</f>
        <v/>
      </c>
      <c r="E128" s="31"/>
      <c r="F128" s="28" t="str">
        <f aca="false">IF(ISBLANK(Values!E127),"",IF(Values!J127,Values!H127 &amp;" "&amp;  Values!$B$1 &amp; " " &amp;Values!$B$3,Values!G127 &amp;" "&amp;  Values!$B$2 &amp; " " &amp;Values!$B$3))</f>
        <v/>
      </c>
      <c r="H128" s="27"/>
      <c r="I128" s="27" t="str">
        <f aca="false">IF(ISBLANK(Values!E127),"","4730574031")</f>
        <v/>
      </c>
      <c r="J128" s="39" t="str">
        <f aca="false">IF(ISBLANK(Values!E127),"",Values!F127 &amp; " variations")</f>
        <v/>
      </c>
      <c r="N128" s="41" t="str">
        <f aca="false">IF(ISBLANK(Values!$F127),"",Values!N127)</f>
        <v/>
      </c>
      <c r="O128" s="41" t="str">
        <f aca="false">IF(ISBLANK(Values!$F127),"",Values!O127)</f>
        <v/>
      </c>
      <c r="P128" s="41" t="str">
        <f aca="false">IF(ISBLANK(Values!$F127),"",Values!P127)</f>
        <v/>
      </c>
      <c r="Q128" s="41" t="str">
        <f aca="false">IF(ISBLANK(Values!$F127),"",Values!Q127)</f>
        <v/>
      </c>
      <c r="R128" s="41" t="str">
        <f aca="false">IF(ISBLANK(Values!$F127),"",Values!R127)</f>
        <v/>
      </c>
      <c r="S128" s="41" t="str">
        <f aca="false">IF(ISBLANK(Values!$F127),"",Values!S127)</f>
        <v/>
      </c>
      <c r="T128" s="41" t="str">
        <f aca="false">IF(ISBLANK(Values!$F127),"",Values!T127)</f>
        <v/>
      </c>
      <c r="U128" s="41" t="str">
        <f aca="false">IF(ISBLANK(Values!$F127),"",Values!U127)</f>
        <v/>
      </c>
      <c r="AA128" s="36"/>
      <c r="AJ128" s="43" t="str">
        <f aca="false">IF(ISBLANK(Values!E127),"","👉 "&amp;Values!H127&amp; " "&amp;Values!$B$24 &amp;" "&amp;Values!$B$3)</f>
        <v/>
      </c>
      <c r="AV128" s="28" t="str">
        <f aca="false">IF(ISBLANK(Values!E127),"",Values!H127)</f>
        <v/>
      </c>
      <c r="BE128" s="27"/>
      <c r="BF128" s="27"/>
      <c r="BG128" s="27"/>
      <c r="BH128" s="27"/>
      <c r="DO128" s="27"/>
      <c r="DP128" s="27"/>
      <c r="DS128" s="31"/>
      <c r="DY128" s="31"/>
      <c r="DZ128" s="31"/>
      <c r="EA128" s="31"/>
      <c r="EB128" s="31"/>
      <c r="EC128" s="31"/>
      <c r="ES128" s="1" t="str">
        <f aca="false">IF(ISBLANK(Values!E127),"","Amazon Tellus UPS")</f>
        <v/>
      </c>
    </row>
    <row r="129" customFormat="false" ht="15" hidden="false" customHeight="false" outlineLevel="0" collapsed="false">
      <c r="A129" s="27" t="str">
        <f aca="false">IF(ISBLANK(Values!E128),"",IF(Values!$B$37="EU","computercomponent","computer"))</f>
        <v/>
      </c>
      <c r="B129" s="37" t="str">
        <f aca="false">IF(ISBLANK(Values!E128),"",Values!F128)</f>
        <v/>
      </c>
      <c r="E129" s="31"/>
      <c r="F129" s="28" t="str">
        <f aca="false">IF(ISBLANK(Values!E128),"",IF(Values!J128,Values!H128 &amp;" "&amp;  Values!$B$1 &amp; " " &amp;Values!$B$3,Values!G128 &amp;" "&amp;  Values!$B$2 &amp; " " &amp;Values!$B$3))</f>
        <v/>
      </c>
      <c r="H129" s="27"/>
      <c r="I129" s="27" t="str">
        <f aca="false">IF(ISBLANK(Values!E128),"","4730574031")</f>
        <v/>
      </c>
      <c r="J129" s="39" t="str">
        <f aca="false">IF(ISBLANK(Values!E128),"",Values!F128 &amp; " variations")</f>
        <v/>
      </c>
      <c r="N129" s="41" t="str">
        <f aca="false">IF(ISBLANK(Values!$F128),"",Values!N128)</f>
        <v/>
      </c>
      <c r="O129" s="41" t="str">
        <f aca="false">IF(ISBLANK(Values!$F128),"",Values!O128)</f>
        <v/>
      </c>
      <c r="P129" s="41" t="str">
        <f aca="false">IF(ISBLANK(Values!$F128),"",Values!P128)</f>
        <v/>
      </c>
      <c r="Q129" s="41" t="str">
        <f aca="false">IF(ISBLANK(Values!$F128),"",Values!Q128)</f>
        <v/>
      </c>
      <c r="R129" s="41" t="str">
        <f aca="false">IF(ISBLANK(Values!$F128),"",Values!R128)</f>
        <v/>
      </c>
      <c r="S129" s="41" t="str">
        <f aca="false">IF(ISBLANK(Values!$F128),"",Values!S128)</f>
        <v/>
      </c>
      <c r="T129" s="41" t="str">
        <f aca="false">IF(ISBLANK(Values!$F128),"",Values!T128)</f>
        <v/>
      </c>
      <c r="U129" s="41" t="str">
        <f aca="false">IF(ISBLANK(Values!$F128),"",Values!U128)</f>
        <v/>
      </c>
      <c r="AA129" s="36"/>
      <c r="AJ129" s="43" t="str">
        <f aca="false">IF(ISBLANK(Values!E128),"","👉 "&amp;Values!H128&amp; " "&amp;Values!$B$24 &amp;" "&amp;Values!$B$3)</f>
        <v/>
      </c>
      <c r="AV129" s="28" t="str">
        <f aca="false">IF(ISBLANK(Values!E128),"",Values!H128)</f>
        <v/>
      </c>
      <c r="BE129" s="27"/>
      <c r="BF129" s="27"/>
      <c r="BG129" s="27"/>
      <c r="BH129" s="27"/>
      <c r="DO129" s="27"/>
      <c r="DP129" s="27"/>
      <c r="DS129" s="31"/>
      <c r="DY129" s="31"/>
      <c r="DZ129" s="31"/>
      <c r="EA129" s="31"/>
      <c r="EB129" s="31"/>
      <c r="EC129" s="31"/>
      <c r="ES129" s="1" t="str">
        <f aca="false">IF(ISBLANK(Values!E128),"","Amazon Tellus UPS")</f>
        <v/>
      </c>
    </row>
    <row r="130" customFormat="false" ht="15" hidden="false" customHeight="false" outlineLevel="0" collapsed="false">
      <c r="A130" s="27" t="str">
        <f aca="false">IF(ISBLANK(Values!E129),"",IF(Values!$B$37="EU","computercomponent","computer"))</f>
        <v/>
      </c>
      <c r="B130" s="37" t="str">
        <f aca="false">IF(ISBLANK(Values!E129),"",Values!F129)</f>
        <v/>
      </c>
      <c r="E130" s="31"/>
      <c r="F130" s="28" t="str">
        <f aca="false">IF(ISBLANK(Values!E129),"",IF(Values!J129,Values!H129 &amp;" "&amp;  Values!$B$1 &amp; " " &amp;Values!$B$3,Values!G129 &amp;" "&amp;  Values!$B$2 &amp; " " &amp;Values!$B$3))</f>
        <v/>
      </c>
      <c r="H130" s="27"/>
      <c r="I130" s="27" t="str">
        <f aca="false">IF(ISBLANK(Values!E129),"","4730574031")</f>
        <v/>
      </c>
      <c r="J130" s="39" t="str">
        <f aca="false">IF(ISBLANK(Values!E129),"",Values!F129 &amp; " variations")</f>
        <v/>
      </c>
      <c r="N130" s="41" t="str">
        <f aca="false">IF(ISBLANK(Values!$F129),"",Values!N129)</f>
        <v/>
      </c>
      <c r="O130" s="41" t="str">
        <f aca="false">IF(ISBLANK(Values!$F129),"",Values!O129)</f>
        <v/>
      </c>
      <c r="P130" s="41" t="str">
        <f aca="false">IF(ISBLANK(Values!$F129),"",Values!P129)</f>
        <v/>
      </c>
      <c r="Q130" s="41" t="str">
        <f aca="false">IF(ISBLANK(Values!$F129),"",Values!Q129)</f>
        <v/>
      </c>
      <c r="R130" s="41" t="str">
        <f aca="false">IF(ISBLANK(Values!$F129),"",Values!R129)</f>
        <v/>
      </c>
      <c r="S130" s="41" t="str">
        <f aca="false">IF(ISBLANK(Values!$F129),"",Values!S129)</f>
        <v/>
      </c>
      <c r="T130" s="41" t="str">
        <f aca="false">IF(ISBLANK(Values!$F129),"",Values!T129)</f>
        <v/>
      </c>
      <c r="U130" s="41" t="str">
        <f aca="false">IF(ISBLANK(Values!$F129),"",Values!U129)</f>
        <v/>
      </c>
      <c r="AA130" s="36"/>
      <c r="AJ130" s="43" t="str">
        <f aca="false">IF(ISBLANK(Values!E129),"","👉 "&amp;Values!H129&amp; " "&amp;Values!$B$24 &amp;" "&amp;Values!$B$3)</f>
        <v/>
      </c>
      <c r="AV130" s="28" t="str">
        <f aca="false">IF(ISBLANK(Values!E129),"",Values!H129)</f>
        <v/>
      </c>
      <c r="BE130" s="27"/>
      <c r="BF130" s="27"/>
      <c r="BG130" s="27"/>
      <c r="BH130" s="27"/>
      <c r="DO130" s="27"/>
      <c r="DP130" s="27"/>
      <c r="DS130" s="31"/>
      <c r="DY130" s="31"/>
      <c r="DZ130" s="31"/>
      <c r="EA130" s="31"/>
      <c r="EB130" s="31"/>
      <c r="EC130" s="31"/>
      <c r="ES130" s="1" t="str">
        <f aca="false">IF(ISBLANK(Values!E129),"","Amazon Tellus UPS")</f>
        <v/>
      </c>
    </row>
    <row r="131" customFormat="false" ht="15" hidden="false" customHeight="false" outlineLevel="0" collapsed="false">
      <c r="A131" s="27" t="str">
        <f aca="false">IF(ISBLANK(Values!E130),"",IF(Values!$B$37="EU","computercomponent","computer"))</f>
        <v/>
      </c>
      <c r="E131" s="31"/>
      <c r="F131" s="28" t="str">
        <f aca="false">IF(ISBLANK(Values!E130),"",IF(Values!J130,Values!H130 &amp;" "&amp;  Values!$B$1 &amp; " " &amp;Values!$B$3,Values!G130 &amp;" "&amp;  Values!$B$2 &amp; " " &amp;Values!$B$3))</f>
        <v/>
      </c>
      <c r="H131" s="27"/>
      <c r="I131" s="27" t="str">
        <f aca="false">IF(ISBLANK(Values!E130),"","4730574031")</f>
        <v/>
      </c>
      <c r="J131" s="39" t="str">
        <f aca="false">IF(ISBLANK(Values!E130),"",Values!F130 &amp; " variations")</f>
        <v/>
      </c>
      <c r="N131" s="41" t="str">
        <f aca="false">IF(ISBLANK(Values!$F130),"",Values!N130)</f>
        <v/>
      </c>
      <c r="O131" s="41" t="str">
        <f aca="false">IF(ISBLANK(Values!$F130),"",Values!O130)</f>
        <v/>
      </c>
      <c r="P131" s="41" t="str">
        <f aca="false">IF(ISBLANK(Values!$F130),"",Values!P130)</f>
        <v/>
      </c>
      <c r="Q131" s="41" t="str">
        <f aca="false">IF(ISBLANK(Values!$F130),"",Values!Q130)</f>
        <v/>
      </c>
      <c r="R131" s="41" t="str">
        <f aca="false">IF(ISBLANK(Values!$F130),"",Values!R130)</f>
        <v/>
      </c>
      <c r="S131" s="41" t="str">
        <f aca="false">IF(ISBLANK(Values!$F130),"",Values!S130)</f>
        <v/>
      </c>
      <c r="T131" s="41" t="str">
        <f aca="false">IF(ISBLANK(Values!$F130),"",Values!T130)</f>
        <v/>
      </c>
      <c r="U131" s="41" t="str">
        <f aca="false">IF(ISBLANK(Values!$F130),"",Values!U130)</f>
        <v/>
      </c>
      <c r="AA131" s="36"/>
      <c r="AJ131" s="43" t="str">
        <f aca="false">IF(ISBLANK(Values!E130),"","👉 "&amp;Values!H130&amp; " "&amp;Values!$B$24 &amp;" "&amp;Values!$B$3)</f>
        <v/>
      </c>
      <c r="AV131" s="28" t="str">
        <f aca="false">IF(ISBLANK(Values!E130),"",Values!H130)</f>
        <v/>
      </c>
      <c r="BE131" s="27"/>
      <c r="BF131" s="27"/>
      <c r="BG131" s="27"/>
      <c r="BH131" s="27"/>
      <c r="DO131" s="27"/>
      <c r="DP131" s="27"/>
      <c r="DS131" s="31"/>
      <c r="DY131" s="31"/>
      <c r="DZ131" s="31"/>
      <c r="EA131" s="31"/>
      <c r="EB131" s="31"/>
      <c r="EC131" s="31"/>
      <c r="ES131" s="1" t="str">
        <f aca="false">IF(ISBLANK(Values!E130),"","Amazon Tellus UPS")</f>
        <v/>
      </c>
    </row>
    <row r="132" customFormat="false" ht="15" hidden="false" customHeight="false" outlineLevel="0" collapsed="false">
      <c r="A132" s="27" t="str">
        <f aca="false">IF(ISBLANK(Values!E131),"",IF(Values!$B$37="EU","computercomponent","computer"))</f>
        <v/>
      </c>
      <c r="E132" s="31"/>
      <c r="H132" s="27"/>
      <c r="I132" s="27"/>
      <c r="J132" s="39" t="str">
        <f aca="false">IF(ISBLANK(Values!E131),"",Values!F131 &amp; " variations")</f>
        <v/>
      </c>
      <c r="N132" s="41" t="str">
        <f aca="false">IF(ISBLANK(Values!$F131),"",Values!N131)</f>
        <v/>
      </c>
      <c r="O132" s="41" t="str">
        <f aca="false">IF(ISBLANK(Values!$F131),"",Values!O131)</f>
        <v/>
      </c>
      <c r="P132" s="41" t="str">
        <f aca="false">IF(ISBLANK(Values!$F131),"",Values!P131)</f>
        <v/>
      </c>
      <c r="Q132" s="41" t="str">
        <f aca="false">IF(ISBLANK(Values!$F131),"",Values!Q131)</f>
        <v/>
      </c>
      <c r="R132" s="41" t="str">
        <f aca="false">IF(ISBLANK(Values!$F131),"",Values!R131)</f>
        <v/>
      </c>
      <c r="S132" s="41" t="str">
        <f aca="false">IF(ISBLANK(Values!$F131),"",Values!S131)</f>
        <v/>
      </c>
      <c r="T132" s="41" t="str">
        <f aca="false">IF(ISBLANK(Values!$F131),"",Values!T131)</f>
        <v/>
      </c>
      <c r="U132" s="41" t="str">
        <f aca="false">IF(ISBLANK(Values!$F131),"",Values!U131)</f>
        <v/>
      </c>
      <c r="AA132" s="36"/>
      <c r="AJ132" s="43" t="str">
        <f aca="false">IF(ISBLANK(Values!E131),"","👉 "&amp;Values!H131&amp; " "&amp;Values!$B$24 &amp;" "&amp;Values!$B$3)</f>
        <v/>
      </c>
      <c r="AV132" s="28" t="str">
        <f aca="false">IF(ISBLANK(Values!E131),"",Values!H131)</f>
        <v/>
      </c>
      <c r="BE132" s="27"/>
      <c r="BF132" s="27"/>
      <c r="BG132" s="27"/>
      <c r="BH132" s="27"/>
      <c r="DO132" s="27"/>
      <c r="DP132" s="27"/>
      <c r="DS132" s="31"/>
      <c r="DY132" s="31"/>
      <c r="DZ132" s="31"/>
      <c r="EA132" s="31"/>
      <c r="EB132" s="31"/>
      <c r="EC132" s="31"/>
      <c r="ES132" s="1" t="str">
        <f aca="false">IF(ISBLANK(Values!E131),"","Amazon Tellus UPS")</f>
        <v/>
      </c>
    </row>
    <row r="133" customFormat="false" ht="15" hidden="false" customHeight="false" outlineLevel="0" collapsed="false">
      <c r="A133" s="27" t="str">
        <f aca="false">IF(ISBLANK(Values!E132),"",IF(Values!$B$37="EU","computercomponent","computer"))</f>
        <v/>
      </c>
      <c r="E133" s="31"/>
      <c r="H133" s="27"/>
      <c r="I133" s="27"/>
      <c r="J133" s="39" t="str">
        <f aca="false">IF(ISBLANK(Values!E132),"",Values!F132 &amp; " variations")</f>
        <v/>
      </c>
      <c r="N133" s="41" t="str">
        <f aca="false">IF(ISBLANK(Values!$F132),"",Values!N132)</f>
        <v/>
      </c>
      <c r="O133" s="41" t="str">
        <f aca="false">IF(ISBLANK(Values!$F132),"",Values!O132)</f>
        <v/>
      </c>
      <c r="P133" s="41" t="str">
        <f aca="false">IF(ISBLANK(Values!$F132),"",Values!P132)</f>
        <v/>
      </c>
      <c r="Q133" s="41" t="str">
        <f aca="false">IF(ISBLANK(Values!$F132),"",Values!Q132)</f>
        <v/>
      </c>
      <c r="R133" s="41" t="str">
        <f aca="false">IF(ISBLANK(Values!$F132),"",Values!R132)</f>
        <v/>
      </c>
      <c r="S133" s="41" t="str">
        <f aca="false">IF(ISBLANK(Values!$F132),"",Values!S132)</f>
        <v/>
      </c>
      <c r="T133" s="41" t="str">
        <f aca="false">IF(ISBLANK(Values!$F132),"",Values!T132)</f>
        <v/>
      </c>
      <c r="U133" s="41" t="str">
        <f aca="false">IF(ISBLANK(Values!$F132),"",Values!U132)</f>
        <v/>
      </c>
      <c r="AA133" s="36"/>
      <c r="AJ133" s="43" t="str">
        <f aca="false">IF(ISBLANK(Values!E132),"","👉 "&amp;Values!H132&amp; " "&amp;Values!$B$24 &amp;" "&amp;Values!$B$3)</f>
        <v/>
      </c>
      <c r="AV133" s="28" t="str">
        <f aca="false">IF(ISBLANK(Values!E132),"",Values!H132)</f>
        <v/>
      </c>
      <c r="BE133" s="27"/>
      <c r="BF133" s="27"/>
      <c r="BG133" s="27"/>
      <c r="BH133" s="27"/>
      <c r="DO133" s="27"/>
      <c r="DP133" s="27"/>
      <c r="DS133" s="31"/>
      <c r="DY133" s="31"/>
      <c r="DZ133" s="31"/>
      <c r="EA133" s="31"/>
      <c r="EB133" s="31"/>
      <c r="EC133" s="31"/>
      <c r="ES133" s="1" t="str">
        <f aca="false">IF(ISBLANK(Values!E132),"","Amazon Tellus UPS")</f>
        <v/>
      </c>
    </row>
    <row r="134" customFormat="false" ht="15" hidden="false" customHeight="false" outlineLevel="0" collapsed="false">
      <c r="A134" s="27" t="str">
        <f aca="false">IF(ISBLANK(Values!E133),"",IF(Values!$B$37="EU","computercomponent","computer"))</f>
        <v/>
      </c>
      <c r="E134" s="31"/>
      <c r="H134" s="27"/>
      <c r="I134" s="27"/>
      <c r="J134" s="39" t="str">
        <f aca="false">IF(ISBLANK(Values!E133),"",Values!F133 &amp; " variations")</f>
        <v/>
      </c>
      <c r="N134" s="41" t="str">
        <f aca="false">IF(ISBLANK(Values!$F133),"",Values!N133)</f>
        <v/>
      </c>
      <c r="O134" s="41" t="str">
        <f aca="false">IF(ISBLANK(Values!$F133),"",Values!O133)</f>
        <v/>
      </c>
      <c r="P134" s="41" t="str">
        <f aca="false">IF(ISBLANK(Values!$F133),"",Values!P133)</f>
        <v/>
      </c>
      <c r="Q134" s="41" t="str">
        <f aca="false">IF(ISBLANK(Values!$F133),"",Values!Q133)</f>
        <v/>
      </c>
      <c r="R134" s="41" t="str">
        <f aca="false">IF(ISBLANK(Values!$F133),"",Values!R133)</f>
        <v/>
      </c>
      <c r="S134" s="41" t="str">
        <f aca="false">IF(ISBLANK(Values!$F133),"",Values!S133)</f>
        <v/>
      </c>
      <c r="T134" s="41" t="str">
        <f aca="false">IF(ISBLANK(Values!$F133),"",Values!T133)</f>
        <v/>
      </c>
      <c r="U134" s="41" t="str">
        <f aca="false">IF(ISBLANK(Values!$F133),"",Values!U133)</f>
        <v/>
      </c>
      <c r="AA134" s="36"/>
      <c r="AJ134" s="43" t="str">
        <f aca="false">IF(ISBLANK(Values!E133),"","👉 "&amp;Values!H133&amp; " "&amp;Values!$B$24 &amp;" "&amp;Values!$B$3)</f>
        <v/>
      </c>
      <c r="AV134" s="28" t="str">
        <f aca="false">IF(ISBLANK(Values!E133),"",Values!H133)</f>
        <v/>
      </c>
      <c r="BE134" s="27"/>
      <c r="BF134" s="27"/>
      <c r="BG134" s="27"/>
      <c r="BH134" s="27"/>
      <c r="DO134" s="27"/>
      <c r="DP134" s="27"/>
      <c r="DS134" s="31"/>
      <c r="DY134" s="31"/>
      <c r="DZ134" s="31"/>
      <c r="EA134" s="31"/>
      <c r="EB134" s="31"/>
      <c r="EC134" s="31"/>
      <c r="ES134" s="1" t="str">
        <f aca="false">IF(ISBLANK(Values!E133),"","Amazon Tellus UPS")</f>
        <v/>
      </c>
    </row>
    <row r="135" customFormat="false" ht="15" hidden="false" customHeight="false" outlineLevel="0" collapsed="false">
      <c r="A135" s="27" t="str">
        <f aca="false">IF(ISBLANK(Values!E134),"",IF(Values!$B$37="EU","computercomponent","computer"))</f>
        <v/>
      </c>
      <c r="E135" s="31"/>
      <c r="H135" s="27"/>
      <c r="I135" s="27"/>
      <c r="J135" s="39" t="str">
        <f aca="false">IF(ISBLANK(Values!E134),"",Values!F134 &amp; " variations")</f>
        <v/>
      </c>
      <c r="N135" s="41" t="str">
        <f aca="false">IF(ISBLANK(Values!$F134),"",Values!N134)</f>
        <v/>
      </c>
      <c r="O135" s="41" t="str">
        <f aca="false">IF(ISBLANK(Values!$F134),"",Values!O134)</f>
        <v/>
      </c>
      <c r="P135" s="41" t="str">
        <f aca="false">IF(ISBLANK(Values!$F134),"",Values!P134)</f>
        <v/>
      </c>
      <c r="Q135" s="41" t="str">
        <f aca="false">IF(ISBLANK(Values!$F134),"",Values!Q134)</f>
        <v/>
      </c>
      <c r="R135" s="41" t="str">
        <f aca="false">IF(ISBLANK(Values!$F134),"",Values!R134)</f>
        <v/>
      </c>
      <c r="S135" s="41" t="str">
        <f aca="false">IF(ISBLANK(Values!$F134),"",Values!S134)</f>
        <v/>
      </c>
      <c r="T135" s="41" t="str">
        <f aca="false">IF(ISBLANK(Values!$F134),"",Values!T134)</f>
        <v/>
      </c>
      <c r="U135" s="41" t="str">
        <f aca="false">IF(ISBLANK(Values!$F134),"",Values!U134)</f>
        <v/>
      </c>
      <c r="AA135" s="36"/>
      <c r="AV135" s="28" t="str">
        <f aca="false">IF(ISBLANK(Values!E134),"",Values!H134)</f>
        <v/>
      </c>
      <c r="BE135" s="27"/>
      <c r="BF135" s="27"/>
      <c r="BG135" s="27"/>
      <c r="BH135" s="27"/>
      <c r="DO135" s="27"/>
      <c r="DP135" s="27"/>
      <c r="DS135" s="31"/>
      <c r="DY135" s="31"/>
      <c r="DZ135" s="31"/>
      <c r="EA135" s="31"/>
      <c r="EB135" s="31"/>
      <c r="EC135" s="31"/>
      <c r="ES135" s="1" t="str">
        <f aca="false">IF(ISBLANK(Values!E134),"","Amazon Tellus UPS")</f>
        <v/>
      </c>
    </row>
    <row r="136" customFormat="false" ht="15" hidden="false" customHeight="false" outlineLevel="0" collapsed="false">
      <c r="A136" s="27"/>
      <c r="E136" s="31"/>
      <c r="H136" s="27"/>
      <c r="I136" s="27"/>
      <c r="J136" s="39" t="str">
        <f aca="false">IF(ISBLANK(Values!E135),"",Values!F135 &amp; " variations")</f>
        <v/>
      </c>
      <c r="N136" s="41" t="str">
        <f aca="false">IF(ISBLANK(Values!$F135),"",Values!N135)</f>
        <v/>
      </c>
      <c r="O136" s="41" t="str">
        <f aca="false">IF(ISBLANK(Values!$F135),"",Values!O135)</f>
        <v/>
      </c>
      <c r="P136" s="41" t="str">
        <f aca="false">IF(ISBLANK(Values!$F135),"",Values!P135)</f>
        <v/>
      </c>
      <c r="Q136" s="41" t="str">
        <f aca="false">IF(ISBLANK(Values!$F135),"",Values!Q135)</f>
        <v/>
      </c>
      <c r="R136" s="41" t="str">
        <f aca="false">IF(ISBLANK(Values!$F135),"",Values!R135)</f>
        <v/>
      </c>
      <c r="S136" s="41" t="str">
        <f aca="false">IF(ISBLANK(Values!$F135),"",Values!S135)</f>
        <v/>
      </c>
      <c r="T136" s="41" t="str">
        <f aca="false">IF(ISBLANK(Values!$F135),"",Values!T135)</f>
        <v/>
      </c>
      <c r="U136" s="41" t="str">
        <f aca="false">IF(ISBLANK(Values!$F135),"",Values!U135)</f>
        <v/>
      </c>
      <c r="AA136" s="36"/>
      <c r="AV136" s="28" t="str">
        <f aca="false">IF(ISBLANK(Values!E135),"",Values!H135)</f>
        <v/>
      </c>
      <c r="BE136" s="27"/>
      <c r="BF136" s="27"/>
      <c r="BG136" s="27"/>
      <c r="BH136" s="27"/>
      <c r="DO136" s="27"/>
      <c r="DP136" s="27"/>
      <c r="DS136" s="31"/>
      <c r="DY136" s="31"/>
      <c r="DZ136" s="31"/>
      <c r="EA136" s="31"/>
      <c r="EB136" s="31"/>
      <c r="EC136" s="31"/>
      <c r="ES136" s="1" t="str">
        <f aca="false">IF(ISBLANK(Values!E135),"","Amazon Tellus UPS")</f>
        <v/>
      </c>
    </row>
    <row r="137" customFormat="false" ht="15" hidden="false" customHeight="false" outlineLevel="0" collapsed="false">
      <c r="A137" s="27"/>
      <c r="E137" s="31"/>
      <c r="H137" s="27"/>
      <c r="I137" s="27"/>
      <c r="J137" s="39" t="str">
        <f aca="false">IF(ISBLANK(Values!E136),"",Values!F136 &amp; " variations")</f>
        <v/>
      </c>
      <c r="N137" s="41" t="str">
        <f aca="false">IF(ISBLANK(Values!$F136),"",Values!N136)</f>
        <v/>
      </c>
      <c r="O137" s="41" t="str">
        <f aca="false">IF(ISBLANK(Values!$F136),"",Values!O136)</f>
        <v/>
      </c>
      <c r="P137" s="41" t="str">
        <f aca="false">IF(ISBLANK(Values!$F136),"",Values!P136)</f>
        <v/>
      </c>
      <c r="Q137" s="41" t="str">
        <f aca="false">IF(ISBLANK(Values!$F136),"",Values!Q136)</f>
        <v/>
      </c>
      <c r="R137" s="41" t="str">
        <f aca="false">IF(ISBLANK(Values!$F136),"",Values!R136)</f>
        <v/>
      </c>
      <c r="S137" s="41" t="str">
        <f aca="false">IF(ISBLANK(Values!$F136),"",Values!S136)</f>
        <v/>
      </c>
      <c r="T137" s="41" t="str">
        <f aca="false">IF(ISBLANK(Values!$F136),"",Values!T136)</f>
        <v/>
      </c>
      <c r="U137" s="41" t="str">
        <f aca="false">IF(ISBLANK(Values!$F136),"",Values!U136)</f>
        <v/>
      </c>
      <c r="AA137" s="36"/>
      <c r="AV137" s="28" t="str">
        <f aca="false">IF(ISBLANK(Values!E136),"",Values!H136)</f>
        <v/>
      </c>
      <c r="BE137" s="27"/>
      <c r="BF137" s="27"/>
      <c r="BG137" s="27"/>
      <c r="BH137" s="27"/>
      <c r="DO137" s="27"/>
      <c r="DP137" s="27"/>
      <c r="DS137" s="31"/>
      <c r="DY137" s="31"/>
      <c r="DZ137" s="31"/>
      <c r="EA137" s="31"/>
      <c r="EB137" s="31"/>
      <c r="EC137" s="31"/>
      <c r="ES137" s="1" t="str">
        <f aca="false">IF(ISBLANK(Values!E136),"","Amazon Tellus UPS")</f>
        <v/>
      </c>
    </row>
    <row r="138" customFormat="false" ht="15" hidden="false" customHeight="false" outlineLevel="0" collapsed="false">
      <c r="A138" s="27"/>
      <c r="E138" s="31"/>
      <c r="H138" s="27"/>
      <c r="I138" s="27"/>
      <c r="J138" s="39" t="str">
        <f aca="false">IF(ISBLANK(Values!E137),"",Values!F137 &amp; " variations")</f>
        <v/>
      </c>
      <c r="N138" s="41" t="str">
        <f aca="false">IF(ISBLANK(Values!$F137),"",Values!N137)</f>
        <v/>
      </c>
      <c r="O138" s="41" t="str">
        <f aca="false">IF(ISBLANK(Values!$F137),"",Values!O137)</f>
        <v/>
      </c>
      <c r="P138" s="41" t="str">
        <f aca="false">IF(ISBLANK(Values!$F137),"",Values!P137)</f>
        <v/>
      </c>
      <c r="Q138" s="41" t="str">
        <f aca="false">IF(ISBLANK(Values!$F137),"",Values!Q137)</f>
        <v/>
      </c>
      <c r="R138" s="41" t="str">
        <f aca="false">IF(ISBLANK(Values!$F137),"",Values!R137)</f>
        <v/>
      </c>
      <c r="S138" s="41" t="str">
        <f aca="false">IF(ISBLANK(Values!$F137),"",Values!S137)</f>
        <v/>
      </c>
      <c r="T138" s="41" t="str">
        <f aca="false">IF(ISBLANK(Values!$F137),"",Values!T137)</f>
        <v/>
      </c>
      <c r="U138" s="41" t="str">
        <f aca="false">IF(ISBLANK(Values!$F137),"",Values!U137)</f>
        <v/>
      </c>
      <c r="AA138" s="36"/>
      <c r="AV138" s="28" t="str">
        <f aca="false">IF(ISBLANK(Values!E137),"",Values!H137)</f>
        <v/>
      </c>
      <c r="BE138" s="27"/>
      <c r="BF138" s="27"/>
      <c r="BG138" s="27"/>
      <c r="BH138" s="27"/>
      <c r="DO138" s="27"/>
      <c r="DP138" s="27"/>
      <c r="DS138" s="31"/>
      <c r="DY138" s="31"/>
      <c r="DZ138" s="31"/>
      <c r="EA138" s="31"/>
      <c r="EB138" s="31"/>
      <c r="EC138" s="31"/>
      <c r="ES138" s="1" t="str">
        <f aca="false">IF(ISBLANK(Values!E137),"","Amazon Tellus UPS")</f>
        <v/>
      </c>
    </row>
    <row r="139" customFormat="false" ht="15" hidden="false" customHeight="false" outlineLevel="0" collapsed="false">
      <c r="A139" s="27"/>
      <c r="E139" s="31"/>
      <c r="H139" s="27"/>
      <c r="I139" s="27"/>
      <c r="J139" s="39" t="str">
        <f aca="false">IF(ISBLANK(Values!E138),"",Values!F138 &amp; " variations")</f>
        <v/>
      </c>
      <c r="N139" s="41" t="str">
        <f aca="false">IF(ISBLANK(Values!$F138),"",Values!N138)</f>
        <v/>
      </c>
      <c r="O139" s="41" t="str">
        <f aca="false">IF(ISBLANK(Values!$F138),"",Values!O138)</f>
        <v/>
      </c>
      <c r="P139" s="41" t="str">
        <f aca="false">IF(ISBLANK(Values!$F138),"",Values!P138)</f>
        <v/>
      </c>
      <c r="Q139" s="41" t="str">
        <f aca="false">IF(ISBLANK(Values!$F138),"",Values!Q138)</f>
        <v/>
      </c>
      <c r="R139" s="41" t="str">
        <f aca="false">IF(ISBLANK(Values!$F138),"",Values!R138)</f>
        <v/>
      </c>
      <c r="S139" s="41" t="str">
        <f aca="false">IF(ISBLANK(Values!$F138),"",Values!S138)</f>
        <v/>
      </c>
      <c r="T139" s="41" t="str">
        <f aca="false">IF(ISBLANK(Values!$F138),"",Values!T138)</f>
        <v/>
      </c>
      <c r="U139" s="41" t="str">
        <f aca="false">IF(ISBLANK(Values!$F138),"",Values!U138)</f>
        <v/>
      </c>
      <c r="AA139" s="36"/>
      <c r="AV139" s="28" t="str">
        <f aca="false">IF(ISBLANK(Values!E138),"",Values!H138)</f>
        <v/>
      </c>
      <c r="BE139" s="27"/>
      <c r="BF139" s="27"/>
      <c r="BG139" s="27"/>
      <c r="BH139" s="27"/>
      <c r="DO139" s="27"/>
      <c r="DP139" s="27"/>
      <c r="DS139" s="31"/>
      <c r="DY139" s="31"/>
      <c r="DZ139" s="31"/>
      <c r="EA139" s="31"/>
      <c r="EB139" s="31"/>
      <c r="EC139" s="31"/>
      <c r="ES139" s="1" t="str">
        <f aca="false">IF(ISBLANK(Values!E138),"","Amazon Tellus UPS")</f>
        <v/>
      </c>
    </row>
    <row r="140" customFormat="false" ht="15" hidden="false" customHeight="false" outlineLevel="0" collapsed="false">
      <c r="A140" s="27"/>
      <c r="E140" s="31"/>
      <c r="H140" s="27"/>
      <c r="I140" s="27"/>
      <c r="J140" s="39" t="str">
        <f aca="false">IF(ISBLANK(Values!E139),"",Values!F139 &amp; " variations")</f>
        <v/>
      </c>
      <c r="N140" s="41" t="str">
        <f aca="false">IF(ISBLANK(Values!$F139),"",Values!N139)</f>
        <v/>
      </c>
      <c r="O140" s="41" t="str">
        <f aca="false">IF(ISBLANK(Values!$F139),"",Values!O139)</f>
        <v/>
      </c>
      <c r="P140" s="41" t="str">
        <f aca="false">IF(ISBLANK(Values!$F139),"",Values!P139)</f>
        <v/>
      </c>
      <c r="Q140" s="41" t="str">
        <f aca="false">IF(ISBLANK(Values!$F139),"",Values!Q139)</f>
        <v/>
      </c>
      <c r="R140" s="41" t="str">
        <f aca="false">IF(ISBLANK(Values!$F139),"",Values!R139)</f>
        <v/>
      </c>
      <c r="S140" s="41" t="str">
        <f aca="false">IF(ISBLANK(Values!$F139),"",Values!S139)</f>
        <v/>
      </c>
      <c r="T140" s="41" t="str">
        <f aca="false">IF(ISBLANK(Values!$F139),"",Values!T139)</f>
        <v/>
      </c>
      <c r="U140" s="41" t="str">
        <f aca="false">IF(ISBLANK(Values!$F139),"",Values!U139)</f>
        <v/>
      </c>
      <c r="AA140" s="36"/>
      <c r="AV140" s="28" t="str">
        <f aca="false">IF(ISBLANK(Values!E139),"",Values!H139)</f>
        <v/>
      </c>
      <c r="BE140" s="27"/>
      <c r="BF140" s="27"/>
      <c r="BG140" s="27"/>
      <c r="BH140" s="27"/>
      <c r="DO140" s="27"/>
      <c r="DP140" s="27"/>
      <c r="DS140" s="31"/>
      <c r="DY140" s="31"/>
      <c r="DZ140" s="31"/>
      <c r="EA140" s="31"/>
      <c r="EB140" s="31"/>
      <c r="EC140" s="31"/>
      <c r="ES140" s="1" t="str">
        <f aca="false">IF(ISBLANK(Values!E139),"","Amazon Tellus UPS")</f>
        <v/>
      </c>
    </row>
    <row r="141" customFormat="false" ht="15" hidden="false" customHeight="false" outlineLevel="0" collapsed="false">
      <c r="A141" s="27"/>
      <c r="E141" s="31"/>
      <c r="H141" s="27"/>
      <c r="I141" s="27"/>
      <c r="J141" s="39" t="str">
        <f aca="false">IF(ISBLANK(Values!E140),"",Values!F140 &amp; " variations")</f>
        <v/>
      </c>
      <c r="N141" s="41" t="str">
        <f aca="false">IF(ISBLANK(Values!$F140),"",Values!N140)</f>
        <v/>
      </c>
      <c r="O141" s="41" t="str">
        <f aca="false">IF(ISBLANK(Values!$F140),"",Values!O140)</f>
        <v/>
      </c>
      <c r="P141" s="41" t="str">
        <f aca="false">IF(ISBLANK(Values!$F140),"",Values!P140)</f>
        <v/>
      </c>
      <c r="Q141" s="41" t="str">
        <f aca="false">IF(ISBLANK(Values!$F140),"",Values!Q140)</f>
        <v/>
      </c>
      <c r="R141" s="41" t="str">
        <f aca="false">IF(ISBLANK(Values!$F140),"",Values!R140)</f>
        <v/>
      </c>
      <c r="S141" s="41" t="str">
        <f aca="false">IF(ISBLANK(Values!$F140),"",Values!S140)</f>
        <v/>
      </c>
      <c r="T141" s="41" t="str">
        <f aca="false">IF(ISBLANK(Values!$F140),"",Values!T140)</f>
        <v/>
      </c>
      <c r="U141" s="41" t="str">
        <f aca="false">IF(ISBLANK(Values!$F140),"",Values!U140)</f>
        <v/>
      </c>
      <c r="AA141" s="36"/>
      <c r="AV141" s="28" t="str">
        <f aca="false">IF(ISBLANK(Values!E140),"",Values!H140)</f>
        <v/>
      </c>
      <c r="BE141" s="27"/>
      <c r="BF141" s="27"/>
      <c r="BG141" s="27"/>
      <c r="BH141" s="27"/>
      <c r="DO141" s="27"/>
      <c r="DP141" s="27"/>
      <c r="DS141" s="31"/>
      <c r="DY141" s="31"/>
      <c r="DZ141" s="31"/>
      <c r="EA141" s="31"/>
      <c r="EB141" s="31"/>
      <c r="EC141" s="31"/>
      <c r="ES141" s="1" t="str">
        <f aca="false">IF(ISBLANK(Values!E140),"","Amazon Tellus UPS")</f>
        <v/>
      </c>
    </row>
    <row r="142" customFormat="false" ht="15" hidden="false" customHeight="false" outlineLevel="0" collapsed="false">
      <c r="A142" s="27"/>
      <c r="E142" s="31"/>
      <c r="H142" s="27"/>
      <c r="I142" s="27"/>
      <c r="J142" s="39" t="str">
        <f aca="false">IF(ISBLANK(Values!E141),"",Values!F141 &amp; " variations")</f>
        <v/>
      </c>
      <c r="N142" s="41" t="str">
        <f aca="false">IF(ISBLANK(Values!$F141),"",Values!N141)</f>
        <v/>
      </c>
      <c r="O142" s="41" t="str">
        <f aca="false">IF(ISBLANK(Values!$F141),"",Values!O141)</f>
        <v/>
      </c>
      <c r="P142" s="41" t="str">
        <f aca="false">IF(ISBLANK(Values!$F141),"",Values!P141)</f>
        <v/>
      </c>
      <c r="Q142" s="41" t="str">
        <f aca="false">IF(ISBLANK(Values!$F141),"",Values!Q141)</f>
        <v/>
      </c>
      <c r="R142" s="41" t="str">
        <f aca="false">IF(ISBLANK(Values!$F141),"",Values!R141)</f>
        <v/>
      </c>
      <c r="S142" s="41" t="str">
        <f aca="false">IF(ISBLANK(Values!$F141),"",Values!S141)</f>
        <v/>
      </c>
      <c r="T142" s="41" t="str">
        <f aca="false">IF(ISBLANK(Values!$F141),"",Values!T141)</f>
        <v/>
      </c>
      <c r="U142" s="41" t="str">
        <f aca="false">IF(ISBLANK(Values!$F141),"",Values!U141)</f>
        <v/>
      </c>
      <c r="AA142" s="36"/>
      <c r="AV142" s="28" t="str">
        <f aca="false">IF(ISBLANK(Values!E141),"",Values!H141)</f>
        <v/>
      </c>
      <c r="BE142" s="27"/>
      <c r="BF142" s="27"/>
      <c r="BG142" s="27"/>
      <c r="BH142" s="27"/>
      <c r="DO142" s="27"/>
      <c r="DP142" s="27"/>
      <c r="DS142" s="31"/>
      <c r="DY142" s="31"/>
      <c r="DZ142" s="31"/>
      <c r="EA142" s="31"/>
      <c r="EB142" s="31"/>
      <c r="EC142" s="31"/>
      <c r="ES142" s="1" t="str">
        <f aca="false">IF(ISBLANK(Values!E141),"","Amazon Tellus UPS")</f>
        <v/>
      </c>
    </row>
    <row r="143" customFormat="false" ht="15" hidden="false" customHeight="false" outlineLevel="0" collapsed="false">
      <c r="A143" s="27"/>
      <c r="E143" s="31"/>
      <c r="H143" s="27"/>
      <c r="I143" s="27"/>
      <c r="J143" s="39" t="str">
        <f aca="false">IF(ISBLANK(Values!E142),"",Values!F142 &amp; " variations")</f>
        <v/>
      </c>
      <c r="N143" s="41" t="str">
        <f aca="false">IF(ISBLANK(Values!$F142),"",Values!N142)</f>
        <v/>
      </c>
      <c r="O143" s="41" t="str">
        <f aca="false">IF(ISBLANK(Values!$F142),"",Values!O142)</f>
        <v/>
      </c>
      <c r="P143" s="41" t="str">
        <f aca="false">IF(ISBLANK(Values!$F142),"",Values!P142)</f>
        <v/>
      </c>
      <c r="Q143" s="41" t="str">
        <f aca="false">IF(ISBLANK(Values!$F142),"",Values!Q142)</f>
        <v/>
      </c>
      <c r="R143" s="41" t="str">
        <f aca="false">IF(ISBLANK(Values!$F142),"",Values!R142)</f>
        <v/>
      </c>
      <c r="S143" s="41" t="str">
        <f aca="false">IF(ISBLANK(Values!$F142),"",Values!S142)</f>
        <v/>
      </c>
      <c r="T143" s="41" t="str">
        <f aca="false">IF(ISBLANK(Values!$F142),"",Values!T142)</f>
        <v/>
      </c>
      <c r="U143" s="41" t="str">
        <f aca="false">IF(ISBLANK(Values!$F142),"",Values!U142)</f>
        <v/>
      </c>
      <c r="AA143" s="36"/>
      <c r="AV143" s="28" t="str">
        <f aca="false">IF(ISBLANK(Values!E142),"",Values!H142)</f>
        <v/>
      </c>
      <c r="BE143" s="27"/>
      <c r="BF143" s="27"/>
      <c r="BG143" s="27"/>
      <c r="BH143" s="27"/>
      <c r="DO143" s="27"/>
      <c r="DP143" s="27"/>
      <c r="DS143" s="31"/>
      <c r="DY143" s="31"/>
      <c r="DZ143" s="31"/>
      <c r="EA143" s="31"/>
      <c r="EB143" s="31"/>
      <c r="EC143" s="31"/>
    </row>
    <row r="144" customFormat="false" ht="15" hidden="false" customHeight="false" outlineLevel="0" collapsed="false">
      <c r="A144" s="27"/>
      <c r="E144" s="31"/>
      <c r="H144" s="27"/>
      <c r="I144" s="27"/>
      <c r="J144" s="39" t="str">
        <f aca="false">IF(ISBLANK(Values!E143),"",Values!F143 &amp; " variations")</f>
        <v/>
      </c>
      <c r="N144" s="41" t="str">
        <f aca="false">IF(ISBLANK(Values!$F143),"",Values!N143)</f>
        <v/>
      </c>
      <c r="O144" s="41" t="str">
        <f aca="false">IF(ISBLANK(Values!$F143),"",Values!O143)</f>
        <v/>
      </c>
      <c r="P144" s="41" t="str">
        <f aca="false">IF(ISBLANK(Values!$F143),"",Values!P143)</f>
        <v/>
      </c>
      <c r="Q144" s="41" t="str">
        <f aca="false">IF(ISBLANK(Values!$F143),"",Values!Q143)</f>
        <v/>
      </c>
      <c r="R144" s="41" t="str">
        <f aca="false">IF(ISBLANK(Values!$F143),"",Values!R143)</f>
        <v/>
      </c>
      <c r="S144" s="41" t="str">
        <f aca="false">IF(ISBLANK(Values!$F143),"",Values!S143)</f>
        <v/>
      </c>
      <c r="T144" s="41" t="str">
        <f aca="false">IF(ISBLANK(Values!$F143),"",Values!T143)</f>
        <v/>
      </c>
      <c r="U144" s="41" t="str">
        <f aca="false">IF(ISBLANK(Values!$F143),"",Values!U143)</f>
        <v/>
      </c>
      <c r="AA144" s="36"/>
      <c r="AV144" s="28" t="str">
        <f aca="false">IF(ISBLANK(Values!E143),"",Values!H143)</f>
        <v/>
      </c>
      <c r="BE144" s="27"/>
      <c r="BF144" s="27"/>
      <c r="BG144" s="27"/>
      <c r="BH144" s="27"/>
      <c r="DO144" s="27"/>
      <c r="DP144" s="27"/>
      <c r="DS144" s="31"/>
      <c r="DY144" s="31"/>
      <c r="DZ144" s="31"/>
      <c r="EA144" s="31"/>
      <c r="EB144" s="31"/>
      <c r="EC144" s="31"/>
    </row>
    <row r="145" customFormat="false" ht="15" hidden="false" customHeight="false" outlineLevel="0" collapsed="false">
      <c r="A145" s="27"/>
      <c r="E145" s="31"/>
      <c r="H145" s="27"/>
      <c r="I145" s="27"/>
      <c r="J145" s="39" t="str">
        <f aca="false">IF(ISBLANK(Values!E144),"",Values!F144 &amp; " variations")</f>
        <v/>
      </c>
      <c r="N145" s="41" t="str">
        <f aca="false">IF(ISBLANK(Values!$F144),"",Values!N144)</f>
        <v/>
      </c>
      <c r="O145" s="41" t="str">
        <f aca="false">IF(ISBLANK(Values!$F144),"",Values!O144)</f>
        <v/>
      </c>
      <c r="P145" s="41" t="str">
        <f aca="false">IF(ISBLANK(Values!$F144),"",Values!P144)</f>
        <v/>
      </c>
      <c r="Q145" s="41" t="str">
        <f aca="false">IF(ISBLANK(Values!$F144),"",Values!Q144)</f>
        <v/>
      </c>
      <c r="R145" s="41" t="str">
        <f aca="false">IF(ISBLANK(Values!$F144),"",Values!R144)</f>
        <v/>
      </c>
      <c r="S145" s="41" t="str">
        <f aca="false">IF(ISBLANK(Values!$F144),"",Values!S144)</f>
        <v/>
      </c>
      <c r="T145" s="41" t="str">
        <f aca="false">IF(ISBLANK(Values!$F144),"",Values!T144)</f>
        <v/>
      </c>
      <c r="U145" s="41" t="str">
        <f aca="false">IF(ISBLANK(Values!$F144),"",Values!U144)</f>
        <v/>
      </c>
      <c r="AA145" s="36"/>
      <c r="AV145" s="28" t="str">
        <f aca="false">IF(ISBLANK(Values!E144),"",Values!H144)</f>
        <v/>
      </c>
      <c r="BE145" s="27"/>
      <c r="BF145" s="27"/>
      <c r="BG145" s="27"/>
      <c r="BH145" s="27"/>
      <c r="DO145" s="27"/>
      <c r="DP145" s="27"/>
      <c r="DS145" s="31"/>
      <c r="DY145" s="31"/>
      <c r="DZ145" s="31"/>
      <c r="EA145" s="31"/>
      <c r="EB145" s="31"/>
      <c r="EC145" s="31"/>
    </row>
    <row r="146" customFormat="false" ht="15" hidden="false" customHeight="false" outlineLevel="0" collapsed="false">
      <c r="A146" s="27"/>
      <c r="E146" s="31"/>
      <c r="H146" s="27"/>
      <c r="I146" s="27"/>
      <c r="J146" s="39" t="str">
        <f aca="false">IF(ISBLANK(Values!E145),"",Values!F145 &amp; " variations")</f>
        <v/>
      </c>
      <c r="N146" s="41" t="str">
        <f aca="false">IF(ISBLANK(Values!$F145),"",Values!N145)</f>
        <v/>
      </c>
      <c r="O146" s="41" t="str">
        <f aca="false">IF(ISBLANK(Values!$F145),"",Values!O145)</f>
        <v/>
      </c>
      <c r="P146" s="41" t="str">
        <f aca="false">IF(ISBLANK(Values!$F145),"",Values!P145)</f>
        <v/>
      </c>
      <c r="Q146" s="41" t="str">
        <f aca="false">IF(ISBLANK(Values!$F145),"",Values!Q145)</f>
        <v/>
      </c>
      <c r="R146" s="41" t="str">
        <f aca="false">IF(ISBLANK(Values!$F145),"",Values!R145)</f>
        <v/>
      </c>
      <c r="S146" s="41" t="str">
        <f aca="false">IF(ISBLANK(Values!$F145),"",Values!S145)</f>
        <v/>
      </c>
      <c r="T146" s="41" t="str">
        <f aca="false">IF(ISBLANK(Values!$F145),"",Values!T145)</f>
        <v/>
      </c>
      <c r="U146" s="41" t="str">
        <f aca="false">IF(ISBLANK(Values!$F145),"",Values!U145)</f>
        <v/>
      </c>
      <c r="AA146" s="36"/>
      <c r="AV146" s="28" t="str">
        <f aca="false">IF(ISBLANK(Values!E145),"",Values!H145)</f>
        <v/>
      </c>
      <c r="BE146" s="27"/>
      <c r="BF146" s="27"/>
      <c r="BG146" s="27"/>
      <c r="BH146" s="27"/>
      <c r="DO146" s="27"/>
      <c r="DP146" s="27"/>
      <c r="DS146" s="31"/>
      <c r="DY146" s="31"/>
      <c r="DZ146" s="31"/>
      <c r="EA146" s="31"/>
      <c r="EB146" s="31"/>
      <c r="EC146" s="31"/>
    </row>
    <row r="147" customFormat="false" ht="15" hidden="false" customHeight="false" outlineLevel="0" collapsed="false">
      <c r="A147" s="27"/>
      <c r="E147" s="31"/>
      <c r="H147" s="27"/>
      <c r="I147" s="27"/>
      <c r="J147" s="39" t="str">
        <f aca="false">IF(ISBLANK(Values!E146),"",Values!F146 &amp; " variations")</f>
        <v/>
      </c>
      <c r="N147" s="41" t="str">
        <f aca="false">IF(ISBLANK(Values!$F146),"",Values!N146)</f>
        <v/>
      </c>
      <c r="O147" s="41" t="str">
        <f aca="false">IF(ISBLANK(Values!$F146),"",Values!O146)</f>
        <v/>
      </c>
      <c r="P147" s="41" t="str">
        <f aca="false">IF(ISBLANK(Values!$F146),"",Values!P146)</f>
        <v/>
      </c>
      <c r="Q147" s="41" t="str">
        <f aca="false">IF(ISBLANK(Values!$F146),"",Values!Q146)</f>
        <v/>
      </c>
      <c r="R147" s="41" t="str">
        <f aca="false">IF(ISBLANK(Values!$F146),"",Values!R146)</f>
        <v/>
      </c>
      <c r="S147" s="41" t="str">
        <f aca="false">IF(ISBLANK(Values!$F146),"",Values!S146)</f>
        <v/>
      </c>
      <c r="T147" s="41" t="str">
        <f aca="false">IF(ISBLANK(Values!$F146),"",Values!T146)</f>
        <v/>
      </c>
      <c r="U147" s="41" t="str">
        <f aca="false">IF(ISBLANK(Values!$F146),"",Values!U146)</f>
        <v/>
      </c>
      <c r="AA147" s="36"/>
      <c r="AV147" s="28" t="str">
        <f aca="false">IF(ISBLANK(Values!E146),"",Values!H146)</f>
        <v/>
      </c>
      <c r="BE147" s="27"/>
      <c r="BF147" s="27"/>
      <c r="BG147" s="27"/>
      <c r="BH147" s="27"/>
      <c r="DO147" s="27"/>
      <c r="DP147" s="27"/>
      <c r="DS147" s="31"/>
      <c r="DY147" s="31"/>
      <c r="DZ147" s="31"/>
      <c r="EA147" s="31"/>
      <c r="EB147" s="31"/>
      <c r="EC147" s="31"/>
    </row>
    <row r="148" customFormat="false" ht="15" hidden="false" customHeight="false" outlineLevel="0" collapsed="false">
      <c r="A148" s="27"/>
      <c r="E148" s="31"/>
      <c r="H148" s="27"/>
      <c r="I148" s="27"/>
      <c r="J148" s="39" t="str">
        <f aca="false">IF(ISBLANK(Values!E147),"",Values!F147 &amp; " variations")</f>
        <v/>
      </c>
      <c r="N148" s="41" t="str">
        <f aca="false">IF(ISBLANK(Values!$F147),"",Values!N147)</f>
        <v/>
      </c>
      <c r="O148" s="41" t="str">
        <f aca="false">IF(ISBLANK(Values!$F147),"",Values!O147)</f>
        <v/>
      </c>
      <c r="P148" s="41" t="str">
        <f aca="false">IF(ISBLANK(Values!$F147),"",Values!P147)</f>
        <v/>
      </c>
      <c r="Q148" s="41" t="str">
        <f aca="false">IF(ISBLANK(Values!$F147),"",Values!Q147)</f>
        <v/>
      </c>
      <c r="R148" s="41" t="str">
        <f aca="false">IF(ISBLANK(Values!$F147),"",Values!R147)</f>
        <v/>
      </c>
      <c r="S148" s="41" t="str">
        <f aca="false">IF(ISBLANK(Values!$F147),"",Values!S147)</f>
        <v/>
      </c>
      <c r="T148" s="41" t="str">
        <f aca="false">IF(ISBLANK(Values!$F147),"",Values!T147)</f>
        <v/>
      </c>
      <c r="U148" s="41" t="str">
        <f aca="false">IF(ISBLANK(Values!$F147),"",Values!U147)</f>
        <v/>
      </c>
      <c r="AA148" s="36"/>
      <c r="AV148" s="28" t="str">
        <f aca="false">IF(ISBLANK(Values!E147),"",Values!H147)</f>
        <v/>
      </c>
      <c r="BE148" s="27"/>
      <c r="BF148" s="27"/>
      <c r="BG148" s="27"/>
      <c r="BH148" s="27"/>
      <c r="DO148" s="27"/>
      <c r="DP148" s="27"/>
      <c r="DS148" s="31"/>
      <c r="DY148" s="31"/>
      <c r="DZ148" s="31"/>
      <c r="EA148" s="31"/>
      <c r="EB148" s="31"/>
      <c r="EC148" s="31"/>
    </row>
    <row r="149" customFormat="false" ht="15" hidden="false" customHeight="false" outlineLevel="0" collapsed="false">
      <c r="A149" s="27"/>
      <c r="E149" s="31"/>
      <c r="H149" s="27"/>
      <c r="I149" s="27"/>
      <c r="J149" s="39" t="str">
        <f aca="false">IF(ISBLANK(Values!E148),"",Values!F148 &amp; " variations")</f>
        <v/>
      </c>
      <c r="N149" s="41" t="str">
        <f aca="false">IF(ISBLANK(Values!$F148),"",Values!N148)</f>
        <v/>
      </c>
      <c r="O149" s="41" t="str">
        <f aca="false">IF(ISBLANK(Values!$F148),"",Values!O148)</f>
        <v/>
      </c>
      <c r="P149" s="41" t="str">
        <f aca="false">IF(ISBLANK(Values!$F148),"",Values!P148)</f>
        <v/>
      </c>
      <c r="Q149" s="41" t="str">
        <f aca="false">IF(ISBLANK(Values!$F148),"",Values!Q148)</f>
        <v/>
      </c>
      <c r="R149" s="41" t="str">
        <f aca="false">IF(ISBLANK(Values!$F148),"",Values!R148)</f>
        <v/>
      </c>
      <c r="S149" s="41" t="str">
        <f aca="false">IF(ISBLANK(Values!$F148),"",Values!S148)</f>
        <v/>
      </c>
      <c r="T149" s="41" t="str">
        <f aca="false">IF(ISBLANK(Values!$F148),"",Values!T148)</f>
        <v/>
      </c>
      <c r="U149" s="41" t="str">
        <f aca="false">IF(ISBLANK(Values!$F148),"",Values!U148)</f>
        <v/>
      </c>
      <c r="AA149" s="36"/>
      <c r="AV149" s="28" t="str">
        <f aca="false">IF(ISBLANK(Values!E148),"",Values!H148)</f>
        <v/>
      </c>
      <c r="BE149" s="27"/>
      <c r="BF149" s="27"/>
      <c r="BG149" s="27"/>
      <c r="BH149" s="27"/>
      <c r="DO149" s="27"/>
      <c r="DP149" s="27"/>
      <c r="DS149" s="31"/>
      <c r="DY149" s="31"/>
      <c r="DZ149" s="31"/>
      <c r="EA149" s="31"/>
      <c r="EB149" s="31"/>
      <c r="EC149" s="31"/>
    </row>
    <row r="150" customFormat="false" ht="15" hidden="false" customHeight="false" outlineLevel="0" collapsed="false">
      <c r="A150" s="27"/>
      <c r="E150" s="31"/>
      <c r="H150" s="27"/>
      <c r="I150" s="27"/>
      <c r="J150" s="39" t="str">
        <f aca="false">IF(ISBLANK(Values!E149),"",Values!F149 &amp; " variations")</f>
        <v/>
      </c>
      <c r="N150" s="41" t="str">
        <f aca="false">IF(ISBLANK(Values!$F149),"",Values!N149)</f>
        <v/>
      </c>
      <c r="O150" s="41" t="str">
        <f aca="false">IF(ISBLANK(Values!$F149),"",Values!O149)</f>
        <v/>
      </c>
      <c r="P150" s="41" t="str">
        <f aca="false">IF(ISBLANK(Values!$F149),"",Values!P149)</f>
        <v/>
      </c>
      <c r="Q150" s="41" t="str">
        <f aca="false">IF(ISBLANK(Values!$F149),"",Values!Q149)</f>
        <v/>
      </c>
      <c r="R150" s="41" t="str">
        <f aca="false">IF(ISBLANK(Values!$F149),"",Values!R149)</f>
        <v/>
      </c>
      <c r="S150" s="41" t="str">
        <f aca="false">IF(ISBLANK(Values!$F149),"",Values!S149)</f>
        <v/>
      </c>
      <c r="T150" s="41" t="str">
        <f aca="false">IF(ISBLANK(Values!$F149),"",Values!T149)</f>
        <v/>
      </c>
      <c r="U150" s="41" t="str">
        <f aca="false">IF(ISBLANK(Values!$F149),"",Values!U149)</f>
        <v/>
      </c>
      <c r="AA150" s="36"/>
      <c r="AV150" s="28" t="str">
        <f aca="false">IF(ISBLANK(Values!E149),"",Values!H149)</f>
        <v/>
      </c>
      <c r="BE150" s="27"/>
      <c r="BF150" s="27"/>
      <c r="BG150" s="27"/>
      <c r="BH150" s="27"/>
      <c r="DO150" s="27"/>
      <c r="DP150" s="27"/>
      <c r="DS150" s="31"/>
      <c r="DY150" s="31"/>
      <c r="DZ150" s="31"/>
      <c r="EA150" s="31"/>
      <c r="EB150" s="31"/>
      <c r="EC150" s="31"/>
    </row>
    <row r="151" customFormat="false" ht="15" hidden="false" customHeight="false" outlineLevel="0" collapsed="false">
      <c r="A151" s="27"/>
      <c r="E151" s="31"/>
      <c r="H151" s="27"/>
      <c r="I151" s="27"/>
      <c r="J151" s="39" t="str">
        <f aca="false">IF(ISBLANK(Values!E150),"",Values!F150 &amp; " variations")</f>
        <v/>
      </c>
      <c r="N151" s="41" t="str">
        <f aca="false">IF(ISBLANK(Values!$F150),"",Values!N150)</f>
        <v/>
      </c>
      <c r="O151" s="41" t="str">
        <f aca="false">IF(ISBLANK(Values!$F150),"",Values!O150)</f>
        <v/>
      </c>
      <c r="P151" s="41" t="str">
        <f aca="false">IF(ISBLANK(Values!$F150),"",Values!P150)</f>
        <v/>
      </c>
      <c r="Q151" s="41" t="str">
        <f aca="false">IF(ISBLANK(Values!$F150),"",Values!Q150)</f>
        <v/>
      </c>
      <c r="R151" s="41" t="str">
        <f aca="false">IF(ISBLANK(Values!$F150),"",Values!R150)</f>
        <v/>
      </c>
      <c r="S151" s="41" t="str">
        <f aca="false">IF(ISBLANK(Values!$F150),"",Values!S150)</f>
        <v/>
      </c>
      <c r="T151" s="41" t="str">
        <f aca="false">IF(ISBLANK(Values!$F150),"",Values!T150)</f>
        <v/>
      </c>
      <c r="U151" s="41" t="str">
        <f aca="false">IF(ISBLANK(Values!$F150),"",Values!U150)</f>
        <v/>
      </c>
      <c r="AA151" s="36"/>
      <c r="AV151" s="28" t="str">
        <f aca="false">IF(ISBLANK(Values!E150),"",Values!H150)</f>
        <v/>
      </c>
      <c r="BE151" s="27"/>
      <c r="BF151" s="27"/>
      <c r="BG151" s="27"/>
      <c r="BH151" s="27"/>
      <c r="DO151" s="27"/>
      <c r="DP151" s="27"/>
      <c r="DS151" s="31"/>
      <c r="DY151" s="31"/>
      <c r="DZ151" s="31"/>
      <c r="EA151" s="31"/>
      <c r="EB151" s="31"/>
      <c r="EC151" s="31"/>
    </row>
    <row r="152" customFormat="false" ht="15" hidden="false" customHeight="false" outlineLevel="0" collapsed="false">
      <c r="A152" s="27"/>
      <c r="E152" s="31"/>
      <c r="H152" s="27"/>
      <c r="I152" s="27"/>
      <c r="J152" s="39" t="str">
        <f aca="false">IF(ISBLANK(Values!E151),"",Values!F151 &amp; " variations")</f>
        <v/>
      </c>
      <c r="N152" s="41" t="str">
        <f aca="false">IF(ISBLANK(Values!$F151),"",Values!N151)</f>
        <v/>
      </c>
      <c r="O152" s="41" t="str">
        <f aca="false">IF(ISBLANK(Values!$F151),"",Values!O151)</f>
        <v/>
      </c>
      <c r="P152" s="41" t="str">
        <f aca="false">IF(ISBLANK(Values!$F151),"",Values!P151)</f>
        <v/>
      </c>
      <c r="Q152" s="41" t="str">
        <f aca="false">IF(ISBLANK(Values!$F151),"",Values!Q151)</f>
        <v/>
      </c>
      <c r="R152" s="41" t="str">
        <f aca="false">IF(ISBLANK(Values!$F151),"",Values!R151)</f>
        <v/>
      </c>
      <c r="S152" s="41" t="str">
        <f aca="false">IF(ISBLANK(Values!$F151),"",Values!S151)</f>
        <v/>
      </c>
      <c r="T152" s="41" t="str">
        <f aca="false">IF(ISBLANK(Values!$F151),"",Values!T151)</f>
        <v/>
      </c>
      <c r="U152" s="41" t="str">
        <f aca="false">IF(ISBLANK(Values!$F151),"",Values!U151)</f>
        <v/>
      </c>
      <c r="AA152" s="36"/>
      <c r="AV152" s="28" t="str">
        <f aca="false">IF(ISBLANK(Values!E151),"",Values!H151)</f>
        <v/>
      </c>
      <c r="BE152" s="27"/>
      <c r="BF152" s="27"/>
      <c r="BG152" s="27"/>
      <c r="BH152" s="27"/>
      <c r="DO152" s="27"/>
      <c r="DP152" s="27"/>
      <c r="DS152" s="31"/>
      <c r="DY152" s="31"/>
      <c r="DZ152" s="31"/>
      <c r="EA152" s="31"/>
      <c r="EB152" s="31"/>
      <c r="EC152" s="31"/>
    </row>
    <row r="153" customFormat="false" ht="15" hidden="false" customHeight="false" outlineLevel="0" collapsed="false">
      <c r="A153" s="27"/>
      <c r="E153" s="31"/>
      <c r="H153" s="27"/>
      <c r="I153" s="27"/>
      <c r="J153" s="39" t="str">
        <f aca="false">IF(ISBLANK(Values!E152),"",Values!F152 &amp; " variations")</f>
        <v/>
      </c>
      <c r="N153" s="41" t="str">
        <f aca="false">IF(ISBLANK(Values!$F152),"",Values!N152)</f>
        <v/>
      </c>
      <c r="O153" s="41" t="str">
        <f aca="false">IF(ISBLANK(Values!$F152),"",Values!O152)</f>
        <v/>
      </c>
      <c r="P153" s="41" t="str">
        <f aca="false">IF(ISBLANK(Values!$F152),"",Values!P152)</f>
        <v/>
      </c>
      <c r="Q153" s="41" t="str">
        <f aca="false">IF(ISBLANK(Values!$F152),"",Values!Q152)</f>
        <v/>
      </c>
      <c r="R153" s="41" t="str">
        <f aca="false">IF(ISBLANK(Values!$F152),"",Values!R152)</f>
        <v/>
      </c>
      <c r="S153" s="41" t="str">
        <f aca="false">IF(ISBLANK(Values!$F152),"",Values!S152)</f>
        <v/>
      </c>
      <c r="T153" s="41" t="str">
        <f aca="false">IF(ISBLANK(Values!$F152),"",Values!T152)</f>
        <v/>
      </c>
      <c r="U153" s="41" t="str">
        <f aca="false">IF(ISBLANK(Values!$F152),"",Values!U152)</f>
        <v/>
      </c>
      <c r="AA153" s="36"/>
      <c r="AV153" s="28" t="str">
        <f aca="false">IF(ISBLANK(Values!E152),"",Values!H152)</f>
        <v/>
      </c>
      <c r="BE153" s="27"/>
      <c r="BF153" s="27"/>
      <c r="BG153" s="27"/>
      <c r="BH153" s="27"/>
      <c r="DO153" s="27"/>
      <c r="DP153" s="27"/>
      <c r="DS153" s="31"/>
      <c r="DY153" s="31"/>
      <c r="DZ153" s="31"/>
      <c r="EA153" s="31"/>
      <c r="EB153" s="31"/>
      <c r="EC153" s="31"/>
    </row>
    <row r="154" customFormat="false" ht="15" hidden="false" customHeight="false" outlineLevel="0" collapsed="false">
      <c r="A154" s="27"/>
      <c r="E154" s="31"/>
      <c r="H154" s="27"/>
      <c r="I154" s="27"/>
      <c r="J154" s="39" t="str">
        <f aca="false">IF(ISBLANK(Values!E153),"",Values!F153 &amp; " variations")</f>
        <v/>
      </c>
      <c r="N154" s="41" t="str">
        <f aca="false">IF(ISBLANK(Values!$F153),"",Values!N153)</f>
        <v/>
      </c>
      <c r="O154" s="41" t="str">
        <f aca="false">IF(ISBLANK(Values!$F153),"",Values!O153)</f>
        <v/>
      </c>
      <c r="P154" s="41" t="str">
        <f aca="false">IF(ISBLANK(Values!$F153),"",Values!P153)</f>
        <v/>
      </c>
      <c r="Q154" s="41" t="str">
        <f aca="false">IF(ISBLANK(Values!$F153),"",Values!Q153)</f>
        <v/>
      </c>
      <c r="R154" s="41" t="str">
        <f aca="false">IF(ISBLANK(Values!$F153),"",Values!R153)</f>
        <v/>
      </c>
      <c r="S154" s="41" t="str">
        <f aca="false">IF(ISBLANK(Values!$F153),"",Values!S153)</f>
        <v/>
      </c>
      <c r="T154" s="41" t="str">
        <f aca="false">IF(ISBLANK(Values!$F153),"",Values!T153)</f>
        <v/>
      </c>
      <c r="U154" s="41" t="str">
        <f aca="false">IF(ISBLANK(Values!$F153),"",Values!U153)</f>
        <v/>
      </c>
      <c r="AA154" s="36"/>
      <c r="AV154" s="28" t="str">
        <f aca="false">IF(ISBLANK(Values!E153),"",Values!H153)</f>
        <v/>
      </c>
      <c r="BE154" s="27"/>
      <c r="BF154" s="27"/>
      <c r="BG154" s="27"/>
      <c r="BH154" s="27"/>
      <c r="DO154" s="27"/>
      <c r="DP154" s="27"/>
      <c r="DS154" s="31"/>
      <c r="DY154" s="31"/>
      <c r="DZ154" s="31"/>
      <c r="EA154" s="31"/>
      <c r="EB154" s="31"/>
      <c r="EC154" s="31"/>
    </row>
    <row r="155" customFormat="false" ht="15" hidden="false" customHeight="false" outlineLevel="0" collapsed="false">
      <c r="A155" s="27"/>
      <c r="E155" s="31"/>
      <c r="H155" s="27"/>
      <c r="I155" s="27"/>
      <c r="J155" s="39" t="str">
        <f aca="false">IF(ISBLANK(Values!E154),"",Values!F154 &amp; " variations")</f>
        <v/>
      </c>
      <c r="N155" s="41" t="str">
        <f aca="false">IF(ISBLANK(Values!$F154),"",Values!N154)</f>
        <v/>
      </c>
      <c r="O155" s="41" t="str">
        <f aca="false">IF(ISBLANK(Values!$F154),"",Values!O154)</f>
        <v/>
      </c>
      <c r="P155" s="41" t="str">
        <f aca="false">IF(ISBLANK(Values!$F154),"",Values!P154)</f>
        <v/>
      </c>
      <c r="Q155" s="41" t="str">
        <f aca="false">IF(ISBLANK(Values!$F154),"",Values!Q154)</f>
        <v/>
      </c>
      <c r="R155" s="41" t="str">
        <f aca="false">IF(ISBLANK(Values!$F154),"",Values!R154)</f>
        <v/>
      </c>
      <c r="S155" s="41" t="str">
        <f aca="false">IF(ISBLANK(Values!$F154),"",Values!S154)</f>
        <v/>
      </c>
      <c r="T155" s="41" t="str">
        <f aca="false">IF(ISBLANK(Values!$F154),"",Values!T154)</f>
        <v/>
      </c>
      <c r="U155" s="41" t="str">
        <f aca="false">IF(ISBLANK(Values!$F154),"",Values!U154)</f>
        <v/>
      </c>
      <c r="AA155" s="36"/>
      <c r="AV155" s="28" t="str">
        <f aca="false">IF(ISBLANK(Values!E154),"",Values!H154)</f>
        <v/>
      </c>
      <c r="BE155" s="27"/>
      <c r="BF155" s="27"/>
      <c r="BG155" s="27"/>
      <c r="BH155" s="27"/>
      <c r="DO155" s="27"/>
      <c r="DP155" s="27"/>
      <c r="DS155" s="31"/>
      <c r="DY155" s="31"/>
      <c r="DZ155" s="31"/>
      <c r="EA155" s="31"/>
      <c r="EB155" s="31"/>
      <c r="EC155" s="31"/>
    </row>
    <row r="156" customFormat="false" ht="15" hidden="false" customHeight="false" outlineLevel="0" collapsed="false">
      <c r="A156" s="27"/>
      <c r="E156" s="31"/>
      <c r="H156" s="27"/>
      <c r="I156" s="27"/>
      <c r="J156" s="39" t="str">
        <f aca="false">IF(ISBLANK(Values!E155),"",Values!F155 &amp; " variations")</f>
        <v/>
      </c>
      <c r="N156" s="41" t="str">
        <f aca="false">IF(ISBLANK(Values!$F155),"",Values!N155)</f>
        <v/>
      </c>
      <c r="O156" s="41" t="str">
        <f aca="false">IF(ISBLANK(Values!$F155),"",Values!O155)</f>
        <v/>
      </c>
      <c r="P156" s="41" t="str">
        <f aca="false">IF(ISBLANK(Values!$F155),"",Values!P155)</f>
        <v/>
      </c>
      <c r="Q156" s="41" t="str">
        <f aca="false">IF(ISBLANK(Values!$F155),"",Values!Q155)</f>
        <v/>
      </c>
      <c r="R156" s="41" t="str">
        <f aca="false">IF(ISBLANK(Values!$F155),"",Values!R155)</f>
        <v/>
      </c>
      <c r="S156" s="41" t="str">
        <f aca="false">IF(ISBLANK(Values!$F155),"",Values!S155)</f>
        <v/>
      </c>
      <c r="T156" s="41" t="str">
        <f aca="false">IF(ISBLANK(Values!$F155),"",Values!T155)</f>
        <v/>
      </c>
      <c r="U156" s="41" t="str">
        <f aca="false">IF(ISBLANK(Values!$F155),"",Values!U155)</f>
        <v/>
      </c>
      <c r="AA156" s="36"/>
      <c r="AV156" s="28" t="str">
        <f aca="false">IF(ISBLANK(Values!E155),"",Values!H155)</f>
        <v/>
      </c>
      <c r="BE156" s="27"/>
      <c r="BF156" s="27"/>
      <c r="BG156" s="27"/>
      <c r="BH156" s="27"/>
      <c r="DO156" s="27"/>
      <c r="DP156" s="27"/>
      <c r="DS156" s="31"/>
      <c r="DY156" s="31"/>
      <c r="DZ156" s="31"/>
      <c r="EA156" s="31"/>
      <c r="EB156" s="31"/>
      <c r="EC156" s="31"/>
    </row>
    <row r="157" customFormat="false" ht="15" hidden="false" customHeight="false" outlineLevel="0" collapsed="false">
      <c r="A157" s="27"/>
      <c r="E157" s="31"/>
      <c r="H157" s="27"/>
      <c r="I157" s="27"/>
      <c r="J157" s="39" t="str">
        <f aca="false">IF(ISBLANK(Values!E156),"",Values!F156 &amp; " variations")</f>
        <v/>
      </c>
      <c r="N157" s="41" t="str">
        <f aca="false">IF(ISBLANK(Values!$F156),"",Values!N156)</f>
        <v/>
      </c>
      <c r="O157" s="41" t="str">
        <f aca="false">IF(ISBLANK(Values!$F156),"",Values!O156)</f>
        <v/>
      </c>
      <c r="P157" s="41" t="str">
        <f aca="false">IF(ISBLANK(Values!$F156),"",Values!P156)</f>
        <v/>
      </c>
      <c r="Q157" s="41" t="str">
        <f aca="false">IF(ISBLANK(Values!$F156),"",Values!Q156)</f>
        <v/>
      </c>
      <c r="R157" s="41" t="str">
        <f aca="false">IF(ISBLANK(Values!$F156),"",Values!R156)</f>
        <v/>
      </c>
      <c r="S157" s="41" t="str">
        <f aca="false">IF(ISBLANK(Values!$F156),"",Values!S156)</f>
        <v/>
      </c>
      <c r="T157" s="41" t="str">
        <f aca="false">IF(ISBLANK(Values!$F156),"",Values!T156)</f>
        <v/>
      </c>
      <c r="U157" s="41" t="str">
        <f aca="false">IF(ISBLANK(Values!$F156),"",Values!U156)</f>
        <v/>
      </c>
      <c r="AA157" s="36"/>
      <c r="AV157" s="28" t="str">
        <f aca="false">IF(ISBLANK(Values!E156),"",Values!H156)</f>
        <v/>
      </c>
      <c r="BE157" s="27"/>
      <c r="BF157" s="27"/>
      <c r="BG157" s="27"/>
      <c r="BH157" s="27"/>
      <c r="DO157" s="27"/>
      <c r="DP157" s="27"/>
      <c r="DS157" s="31"/>
      <c r="DY157" s="31"/>
      <c r="DZ157" s="31"/>
      <c r="EA157" s="31"/>
      <c r="EB157" s="31"/>
      <c r="EC157" s="31"/>
    </row>
    <row r="158" customFormat="false" ht="15" hidden="false" customHeight="false" outlineLevel="0" collapsed="false">
      <c r="A158" s="27"/>
      <c r="E158" s="31"/>
      <c r="H158" s="27"/>
      <c r="I158" s="27"/>
      <c r="J158" s="39" t="str">
        <f aca="false">IF(ISBLANK(Values!E157),"",Values!F157 &amp; " variations")</f>
        <v/>
      </c>
      <c r="N158" s="41" t="str">
        <f aca="false">IF(ISBLANK(Values!$F157),"",Values!N157)</f>
        <v/>
      </c>
      <c r="O158" s="41" t="str">
        <f aca="false">IF(ISBLANK(Values!$F157),"",Values!O157)</f>
        <v/>
      </c>
      <c r="P158" s="41" t="str">
        <f aca="false">IF(ISBLANK(Values!$F157),"",Values!P157)</f>
        <v/>
      </c>
      <c r="Q158" s="41" t="str">
        <f aca="false">IF(ISBLANK(Values!$F157),"",Values!Q157)</f>
        <v/>
      </c>
      <c r="R158" s="41" t="str">
        <f aca="false">IF(ISBLANK(Values!$F157),"",Values!R157)</f>
        <v/>
      </c>
      <c r="S158" s="41" t="str">
        <f aca="false">IF(ISBLANK(Values!$F157),"",Values!S157)</f>
        <v/>
      </c>
      <c r="T158" s="41" t="str">
        <f aca="false">IF(ISBLANK(Values!$F157),"",Values!T157)</f>
        <v/>
      </c>
      <c r="U158" s="41" t="str">
        <f aca="false">IF(ISBLANK(Values!$F157),"",Values!U157)</f>
        <v/>
      </c>
      <c r="AA158" s="36"/>
      <c r="AV158" s="28" t="str">
        <f aca="false">IF(ISBLANK(Values!E157),"",Values!H157)</f>
        <v/>
      </c>
      <c r="BE158" s="27"/>
      <c r="BF158" s="27"/>
      <c r="BG158" s="27"/>
      <c r="BH158" s="27"/>
      <c r="DO158" s="27"/>
      <c r="DP158" s="27"/>
      <c r="DS158" s="31"/>
      <c r="DY158" s="31"/>
      <c r="DZ158" s="31"/>
      <c r="EA158" s="31"/>
      <c r="EB158" s="31"/>
      <c r="EC158" s="31"/>
    </row>
    <row r="159" customFormat="false" ht="13.8" hidden="false" customHeight="false" outlineLevel="0" collapsed="false">
      <c r="A159" s="27"/>
      <c r="E159" s="31"/>
      <c r="H159" s="27"/>
      <c r="I159" s="27"/>
      <c r="N159" s="41" t="str">
        <f aca="false">IF(ISBLANK(Values!$F158),"",Values!N158)</f>
        <v/>
      </c>
      <c r="O159" s="41" t="str">
        <f aca="false">IF(ISBLANK(Values!$F158),"",Values!O158)</f>
        <v/>
      </c>
      <c r="P159" s="41" t="str">
        <f aca="false">IF(ISBLANK(Values!$F158),"",Values!P158)</f>
        <v/>
      </c>
      <c r="Q159" s="41" t="str">
        <f aca="false">IF(ISBLANK(Values!$F158),"",Values!Q158)</f>
        <v/>
      </c>
      <c r="R159" s="41" t="str">
        <f aca="false">IF(ISBLANK(Values!$F158),"",Values!R158)</f>
        <v/>
      </c>
      <c r="S159" s="41" t="str">
        <f aca="false">IF(ISBLANK(Values!$F158),"",Values!S158)</f>
        <v/>
      </c>
      <c r="T159" s="41" t="str">
        <f aca="false">IF(ISBLANK(Values!$F158),"",Values!T158)</f>
        <v/>
      </c>
      <c r="U159" s="41" t="str">
        <f aca="false">IF(ISBLANK(Values!$F158),"",Values!U158)</f>
        <v/>
      </c>
      <c r="AA159" s="36"/>
      <c r="AV159" s="28" t="str">
        <f aca="false">IF(ISBLANK(Values!E158),"",Values!H158)</f>
        <v/>
      </c>
      <c r="BE159" s="27"/>
      <c r="BF159" s="27"/>
      <c r="BG159" s="27"/>
      <c r="BH159" s="27"/>
      <c r="DO159" s="27"/>
      <c r="DP159" s="27"/>
      <c r="DS159" s="31"/>
      <c r="DY159" s="31"/>
      <c r="DZ159" s="31"/>
      <c r="EA159" s="31"/>
      <c r="EB159" s="31"/>
      <c r="EC159" s="31"/>
    </row>
    <row r="160" customFormat="false" ht="13.8" hidden="false" customHeight="false" outlineLevel="0" collapsed="false">
      <c r="A160" s="27"/>
      <c r="E160" s="31"/>
      <c r="H160" s="27"/>
      <c r="I160" s="27"/>
      <c r="N160" s="41" t="str">
        <f aca="false">IF(ISBLANK(Values!$F159),"",Values!N159)</f>
        <v/>
      </c>
      <c r="O160" s="41" t="str">
        <f aca="false">IF(ISBLANK(Values!$F159),"",Values!O159)</f>
        <v/>
      </c>
      <c r="P160" s="41" t="str">
        <f aca="false">IF(ISBLANK(Values!$F159),"",Values!P159)</f>
        <v/>
      </c>
      <c r="Q160" s="41" t="str">
        <f aca="false">IF(ISBLANK(Values!$F159),"",Values!Q159)</f>
        <v/>
      </c>
      <c r="R160" s="41" t="str">
        <f aca="false">IF(ISBLANK(Values!$F159),"",Values!R159)</f>
        <v/>
      </c>
      <c r="S160" s="41" t="str">
        <f aca="false">IF(ISBLANK(Values!$F159),"",Values!S159)</f>
        <v/>
      </c>
      <c r="T160" s="41" t="str">
        <f aca="false">IF(ISBLANK(Values!$F159),"",Values!T159)</f>
        <v/>
      </c>
      <c r="U160" s="41" t="str">
        <f aca="false">IF(ISBLANK(Values!$F159),"",Values!U159)</f>
        <v/>
      </c>
      <c r="AA160" s="36"/>
      <c r="AV160" s="28" t="str">
        <f aca="false">IF(ISBLANK(Values!E159),"",Values!H159)</f>
        <v/>
      </c>
      <c r="BE160" s="27"/>
      <c r="BF160" s="27"/>
      <c r="BG160" s="27"/>
      <c r="BH160" s="27"/>
      <c r="DO160" s="27"/>
      <c r="DP160" s="27"/>
      <c r="DS160" s="31"/>
      <c r="DY160" s="31"/>
      <c r="DZ160" s="31"/>
      <c r="EA160" s="31"/>
      <c r="EB160" s="31"/>
      <c r="EC160" s="31"/>
    </row>
    <row r="161" customFormat="false" ht="13.8" hidden="false" customHeight="false" outlineLevel="0" collapsed="false">
      <c r="A161" s="27"/>
      <c r="E161" s="31"/>
      <c r="H161" s="27"/>
      <c r="I161" s="27"/>
      <c r="N161" s="41" t="str">
        <f aca="false">IF(ISBLANK(Values!$F160),"",Values!N160)</f>
        <v/>
      </c>
      <c r="O161" s="41" t="str">
        <f aca="false">IF(ISBLANK(Values!$F160),"",Values!O160)</f>
        <v/>
      </c>
      <c r="P161" s="41" t="str">
        <f aca="false">IF(ISBLANK(Values!$F160),"",Values!P160)</f>
        <v/>
      </c>
      <c r="Q161" s="41" t="str">
        <f aca="false">IF(ISBLANK(Values!$F160),"",Values!Q160)</f>
        <v/>
      </c>
      <c r="R161" s="41" t="str">
        <f aca="false">IF(ISBLANK(Values!$F160),"",Values!R160)</f>
        <v/>
      </c>
      <c r="S161" s="41" t="str">
        <f aca="false">IF(ISBLANK(Values!$F160),"",Values!S160)</f>
        <v/>
      </c>
      <c r="T161" s="41" t="str">
        <f aca="false">IF(ISBLANK(Values!$F160),"",Values!T160)</f>
        <v/>
      </c>
      <c r="U161" s="41" t="str">
        <f aca="false">IF(ISBLANK(Values!$F160),"",Values!U160)</f>
        <v/>
      </c>
      <c r="AA161" s="36"/>
      <c r="AV161" s="28" t="str">
        <f aca="false">IF(ISBLANK(Values!E160),"",Values!H160)</f>
        <v/>
      </c>
      <c r="BE161" s="27"/>
      <c r="BF161" s="27"/>
      <c r="BG161" s="27"/>
      <c r="BH161" s="27"/>
      <c r="DO161" s="27"/>
      <c r="DP161" s="27"/>
      <c r="DS161" s="31"/>
      <c r="DY161" s="31"/>
      <c r="DZ161" s="31"/>
      <c r="EA161" s="31"/>
      <c r="EB161" s="31"/>
      <c r="EC161" s="31"/>
    </row>
    <row r="162" customFormat="false" ht="13.8" hidden="false" customHeight="false" outlineLevel="0" collapsed="false">
      <c r="A162" s="27"/>
      <c r="E162" s="31"/>
      <c r="H162" s="27"/>
      <c r="I162" s="27"/>
      <c r="N162" s="41" t="str">
        <f aca="false">IF(ISBLANK(Values!$F161),"",Values!N161)</f>
        <v/>
      </c>
      <c r="O162" s="41" t="str">
        <f aca="false">IF(ISBLANK(Values!$F161),"",Values!O161)</f>
        <v/>
      </c>
      <c r="P162" s="41" t="str">
        <f aca="false">IF(ISBLANK(Values!$F161),"",Values!P161)</f>
        <v/>
      </c>
      <c r="Q162" s="41" t="str">
        <f aca="false">IF(ISBLANK(Values!$F161),"",Values!Q161)</f>
        <v/>
      </c>
      <c r="R162" s="41" t="str">
        <f aca="false">IF(ISBLANK(Values!$F161),"",Values!R161)</f>
        <v/>
      </c>
      <c r="S162" s="41" t="str">
        <f aca="false">IF(ISBLANK(Values!$F161),"",Values!S161)</f>
        <v/>
      </c>
      <c r="T162" s="41" t="str">
        <f aca="false">IF(ISBLANK(Values!$F161),"",Values!T161)</f>
        <v/>
      </c>
      <c r="U162" s="41" t="str">
        <f aca="false">IF(ISBLANK(Values!$F161),"",Values!U161)</f>
        <v/>
      </c>
      <c r="AA162" s="36"/>
      <c r="AV162" s="28" t="str">
        <f aca="false">IF(ISBLANK(Values!E161),"",Values!H161)</f>
        <v/>
      </c>
      <c r="BE162" s="27"/>
      <c r="BF162" s="27"/>
      <c r="BG162" s="27"/>
      <c r="BH162" s="27"/>
      <c r="DO162" s="27"/>
      <c r="DP162" s="27"/>
      <c r="DS162" s="31"/>
      <c r="DY162" s="31"/>
      <c r="DZ162" s="31"/>
      <c r="EA162" s="31"/>
      <c r="EB162" s="31"/>
      <c r="EC162" s="31"/>
    </row>
    <row r="163" customFormat="false" ht="13.8" hidden="false" customHeight="false" outlineLevel="0" collapsed="false">
      <c r="A163" s="27"/>
      <c r="E163" s="31"/>
      <c r="H163" s="27"/>
      <c r="I163" s="27"/>
      <c r="N163" s="41" t="str">
        <f aca="false">IF(ISBLANK(Values!$F162),"",Values!N162)</f>
        <v/>
      </c>
      <c r="O163" s="41" t="str">
        <f aca="false">IF(ISBLANK(Values!$F162),"",Values!O162)</f>
        <v/>
      </c>
      <c r="P163" s="41" t="str">
        <f aca="false">IF(ISBLANK(Values!$F162),"",Values!P162)</f>
        <v/>
      </c>
      <c r="Q163" s="41" t="str">
        <f aca="false">IF(ISBLANK(Values!$F162),"",Values!Q162)</f>
        <v/>
      </c>
      <c r="R163" s="41" t="str">
        <f aca="false">IF(ISBLANK(Values!$F162),"",Values!R162)</f>
        <v/>
      </c>
      <c r="S163" s="41" t="str">
        <f aca="false">IF(ISBLANK(Values!$F162),"",Values!S162)</f>
        <v/>
      </c>
      <c r="T163" s="41" t="str">
        <f aca="false">IF(ISBLANK(Values!$F162),"",Values!T162)</f>
        <v/>
      </c>
      <c r="U163" s="41" t="str">
        <f aca="false">IF(ISBLANK(Values!$F162),"",Values!U162)</f>
        <v/>
      </c>
      <c r="AA163" s="36"/>
      <c r="AV163" s="28" t="str">
        <f aca="false">IF(ISBLANK(Values!E162),"",Values!H162)</f>
        <v/>
      </c>
      <c r="BE163" s="27"/>
      <c r="BF163" s="27"/>
      <c r="BG163" s="27"/>
      <c r="BH163" s="27"/>
      <c r="DO163" s="27"/>
      <c r="DP163" s="27"/>
      <c r="DS163" s="31"/>
      <c r="DY163" s="31"/>
      <c r="DZ163" s="31"/>
      <c r="EA163" s="31"/>
      <c r="EB163" s="31"/>
      <c r="EC163" s="31"/>
    </row>
    <row r="164" customFormat="false" ht="13.8" hidden="false" customHeight="false" outlineLevel="0" collapsed="false">
      <c r="A164" s="27"/>
      <c r="E164" s="31"/>
      <c r="H164" s="27"/>
      <c r="I164" s="27"/>
      <c r="N164" s="41" t="str">
        <f aca="false">IF(ISBLANK(Values!$F163),"",Values!N163)</f>
        <v/>
      </c>
      <c r="O164" s="41" t="str">
        <f aca="false">IF(ISBLANK(Values!$F163),"",Values!O163)</f>
        <v/>
      </c>
      <c r="P164" s="41" t="str">
        <f aca="false">IF(ISBLANK(Values!$F163),"",Values!P163)</f>
        <v/>
      </c>
      <c r="Q164" s="41" t="str">
        <f aca="false">IF(ISBLANK(Values!$F163),"",Values!Q163)</f>
        <v/>
      </c>
      <c r="R164" s="41" t="str">
        <f aca="false">IF(ISBLANK(Values!$F163),"",Values!R163)</f>
        <v/>
      </c>
      <c r="S164" s="41" t="str">
        <f aca="false">IF(ISBLANK(Values!$F163),"",Values!S163)</f>
        <v/>
      </c>
      <c r="T164" s="41" t="str">
        <f aca="false">IF(ISBLANK(Values!$F163),"",Values!T163)</f>
        <v/>
      </c>
      <c r="U164" s="41" t="str">
        <f aca="false">IF(ISBLANK(Values!$F163),"",Values!U163)</f>
        <v/>
      </c>
      <c r="AA164" s="36"/>
      <c r="AV164" s="28" t="str">
        <f aca="false">IF(ISBLANK(Values!E163),"",Values!H163)</f>
        <v/>
      </c>
      <c r="BE164" s="27"/>
      <c r="BF164" s="27"/>
      <c r="BG164" s="27"/>
      <c r="BH164" s="27"/>
      <c r="DO164" s="27"/>
      <c r="DP164" s="27"/>
      <c r="DS164" s="31"/>
      <c r="DY164" s="31"/>
      <c r="DZ164" s="31"/>
      <c r="EA164" s="31"/>
      <c r="EB164" s="31"/>
      <c r="EC164" s="31"/>
    </row>
    <row r="165" customFormat="false" ht="13.8" hidden="false" customHeight="false" outlineLevel="0" collapsed="false">
      <c r="A165" s="27"/>
      <c r="E165" s="31"/>
      <c r="H165" s="27"/>
      <c r="I165" s="27"/>
      <c r="N165" s="41" t="str">
        <f aca="false">IF(ISBLANK(Values!$F164),"",Values!N164)</f>
        <v/>
      </c>
      <c r="O165" s="41" t="str">
        <f aca="false">IF(ISBLANK(Values!$F164),"",Values!O164)</f>
        <v/>
      </c>
      <c r="P165" s="41" t="str">
        <f aca="false">IF(ISBLANK(Values!$F164),"",Values!P164)</f>
        <v/>
      </c>
      <c r="Q165" s="41" t="str">
        <f aca="false">IF(ISBLANK(Values!$F164),"",Values!Q164)</f>
        <v/>
      </c>
      <c r="R165" s="41" t="str">
        <f aca="false">IF(ISBLANK(Values!$F164),"",Values!R164)</f>
        <v/>
      </c>
      <c r="S165" s="41" t="str">
        <f aca="false">IF(ISBLANK(Values!$F164),"",Values!S164)</f>
        <v/>
      </c>
      <c r="T165" s="41" t="str">
        <f aca="false">IF(ISBLANK(Values!$F164),"",Values!T164)</f>
        <v/>
      </c>
      <c r="U165" s="41" t="str">
        <f aca="false">IF(ISBLANK(Values!$F164),"",Values!U164)</f>
        <v/>
      </c>
      <c r="AA165" s="36"/>
      <c r="AV165" s="28" t="str">
        <f aca="false">IF(ISBLANK(Values!E164),"",Values!H164)</f>
        <v/>
      </c>
      <c r="BE165" s="27"/>
      <c r="BF165" s="27"/>
      <c r="BG165" s="27"/>
      <c r="BH165" s="27"/>
      <c r="DO165" s="27"/>
      <c r="DP165" s="27"/>
      <c r="DS165" s="31"/>
      <c r="DY165" s="31"/>
      <c r="DZ165" s="31"/>
      <c r="EA165" s="31"/>
      <c r="EB165" s="31"/>
      <c r="EC165" s="31"/>
    </row>
    <row r="166" customFormat="false" ht="13.8" hidden="false" customHeight="false" outlineLevel="0" collapsed="false">
      <c r="A166" s="27"/>
      <c r="E166" s="31"/>
      <c r="H166" s="27"/>
      <c r="I166" s="27"/>
      <c r="N166" s="41" t="str">
        <f aca="false">IF(ISBLANK(Values!$F165),"",Values!N165)</f>
        <v/>
      </c>
      <c r="O166" s="41" t="str">
        <f aca="false">IF(ISBLANK(Values!$F165),"",Values!O165)</f>
        <v/>
      </c>
      <c r="P166" s="41" t="str">
        <f aca="false">IF(ISBLANK(Values!$F165),"",Values!P165)</f>
        <v/>
      </c>
      <c r="Q166" s="41" t="str">
        <f aca="false">IF(ISBLANK(Values!$F165),"",Values!Q165)</f>
        <v/>
      </c>
      <c r="R166" s="41" t="str">
        <f aca="false">IF(ISBLANK(Values!$F165),"",Values!R165)</f>
        <v/>
      </c>
      <c r="S166" s="41" t="str">
        <f aca="false">IF(ISBLANK(Values!$F165),"",Values!S165)</f>
        <v/>
      </c>
      <c r="T166" s="41" t="str">
        <f aca="false">IF(ISBLANK(Values!$F165),"",Values!T165)</f>
        <v/>
      </c>
      <c r="U166" s="41" t="str">
        <f aca="false">IF(ISBLANK(Values!$F165),"",Values!U165)</f>
        <v/>
      </c>
      <c r="AA166" s="36"/>
      <c r="AV166" s="28" t="str">
        <f aca="false">IF(ISBLANK(Values!E165),"",Values!H165)</f>
        <v/>
      </c>
      <c r="BE166" s="27"/>
      <c r="BF166" s="27"/>
      <c r="BG166" s="27"/>
      <c r="BH166" s="27"/>
      <c r="DO166" s="27"/>
      <c r="DP166" s="27"/>
      <c r="DS166" s="31"/>
      <c r="DY166" s="31"/>
      <c r="DZ166" s="31"/>
      <c r="EA166" s="31"/>
      <c r="EB166" s="31"/>
      <c r="EC166" s="31"/>
    </row>
    <row r="167" customFormat="false" ht="13.8" hidden="false" customHeight="false" outlineLevel="0" collapsed="false">
      <c r="A167" s="27"/>
      <c r="E167" s="31"/>
      <c r="H167" s="27"/>
      <c r="I167" s="27"/>
      <c r="N167" s="41" t="str">
        <f aca="false">IF(ISBLANK(Values!$F166),"",Values!N166)</f>
        <v/>
      </c>
      <c r="O167" s="41" t="str">
        <f aca="false">IF(ISBLANK(Values!$F166),"",Values!O166)</f>
        <v/>
      </c>
      <c r="P167" s="41" t="str">
        <f aca="false">IF(ISBLANK(Values!$F166),"",Values!P166)</f>
        <v/>
      </c>
      <c r="Q167" s="41" t="str">
        <f aca="false">IF(ISBLANK(Values!$F166),"",Values!Q166)</f>
        <v/>
      </c>
      <c r="R167" s="41" t="str">
        <f aca="false">IF(ISBLANK(Values!$F166),"",Values!R166)</f>
        <v/>
      </c>
      <c r="S167" s="41" t="str">
        <f aca="false">IF(ISBLANK(Values!$F166),"",Values!S166)</f>
        <v/>
      </c>
      <c r="T167" s="41" t="str">
        <f aca="false">IF(ISBLANK(Values!$F166),"",Values!T166)</f>
        <v/>
      </c>
      <c r="U167" s="41" t="str">
        <f aca="false">IF(ISBLANK(Values!$F166),"",Values!U166)</f>
        <v/>
      </c>
      <c r="AA167" s="36"/>
      <c r="AV167" s="28" t="str">
        <f aca="false">IF(ISBLANK(Values!E166),"",Values!H166)</f>
        <v/>
      </c>
      <c r="BE167" s="27"/>
      <c r="BF167" s="27"/>
      <c r="BG167" s="27"/>
      <c r="BH167" s="27"/>
      <c r="DO167" s="27"/>
      <c r="DP167" s="27"/>
      <c r="DS167" s="31"/>
      <c r="DY167" s="31"/>
      <c r="DZ167" s="31"/>
      <c r="EA167" s="31"/>
      <c r="EB167" s="31"/>
      <c r="EC167" s="31"/>
    </row>
    <row r="168" customFormat="false" ht="13.8" hidden="false" customHeight="false" outlineLevel="0" collapsed="false">
      <c r="A168" s="27"/>
      <c r="E168" s="31"/>
      <c r="H168" s="27"/>
      <c r="I168" s="27"/>
      <c r="N168" s="41" t="str">
        <f aca="false">IF(ISBLANK(Values!$F167),"",Values!N167)</f>
        <v/>
      </c>
      <c r="O168" s="41" t="str">
        <f aca="false">IF(ISBLANK(Values!$F167),"",Values!O167)</f>
        <v/>
      </c>
      <c r="P168" s="41" t="str">
        <f aca="false">IF(ISBLANK(Values!$F167),"",Values!P167)</f>
        <v/>
      </c>
      <c r="Q168" s="41" t="str">
        <f aca="false">IF(ISBLANK(Values!$F167),"",Values!Q167)</f>
        <v/>
      </c>
      <c r="R168" s="41" t="str">
        <f aca="false">IF(ISBLANK(Values!$F167),"",Values!R167)</f>
        <v/>
      </c>
      <c r="S168" s="41" t="str">
        <f aca="false">IF(ISBLANK(Values!$F167),"",Values!S167)</f>
        <v/>
      </c>
      <c r="T168" s="41" t="str">
        <f aca="false">IF(ISBLANK(Values!$F167),"",Values!T167)</f>
        <v/>
      </c>
      <c r="U168" s="41" t="str">
        <f aca="false">IF(ISBLANK(Values!$F167),"",Values!U167)</f>
        <v/>
      </c>
      <c r="AA168" s="36"/>
      <c r="AV168" s="28" t="str">
        <f aca="false">IF(ISBLANK(Values!E167),"",Values!H167)</f>
        <v/>
      </c>
      <c r="BE168" s="27"/>
      <c r="BF168" s="27"/>
      <c r="BG168" s="27"/>
      <c r="BH168" s="27"/>
      <c r="DO168" s="27"/>
      <c r="DP168" s="27"/>
      <c r="DS168" s="31"/>
      <c r="DY168" s="31"/>
      <c r="DZ168" s="31"/>
      <c r="EA168" s="31"/>
      <c r="EB168" s="31"/>
      <c r="EC168" s="31"/>
    </row>
    <row r="169" customFormat="false" ht="13.8" hidden="false" customHeight="false" outlineLevel="0" collapsed="false">
      <c r="A169" s="27"/>
      <c r="E169" s="31"/>
      <c r="H169" s="27"/>
      <c r="I169" s="27"/>
      <c r="N169" s="41" t="str">
        <f aca="false">IF(ISBLANK(Values!$F168),"",Values!N168)</f>
        <v/>
      </c>
      <c r="O169" s="41" t="str">
        <f aca="false">IF(ISBLANK(Values!$F168),"",Values!O168)</f>
        <v/>
      </c>
      <c r="P169" s="41" t="str">
        <f aca="false">IF(ISBLANK(Values!$F168),"",Values!P168)</f>
        <v/>
      </c>
      <c r="Q169" s="41" t="str">
        <f aca="false">IF(ISBLANK(Values!$F168),"",Values!Q168)</f>
        <v/>
      </c>
      <c r="R169" s="41" t="str">
        <f aca="false">IF(ISBLANK(Values!$F168),"",Values!R168)</f>
        <v/>
      </c>
      <c r="S169" s="41" t="str">
        <f aca="false">IF(ISBLANK(Values!$F168),"",Values!S168)</f>
        <v/>
      </c>
      <c r="T169" s="41" t="str">
        <f aca="false">IF(ISBLANK(Values!$F168),"",Values!T168)</f>
        <v/>
      </c>
      <c r="U169" s="41" t="str">
        <f aca="false">IF(ISBLANK(Values!$F168),"",Values!U168)</f>
        <v/>
      </c>
      <c r="AA169" s="36"/>
      <c r="BE169" s="27"/>
      <c r="BF169" s="27"/>
      <c r="BG169" s="27"/>
      <c r="BH169" s="27"/>
      <c r="DO169" s="27"/>
      <c r="DP169" s="27"/>
      <c r="DS169" s="31"/>
      <c r="DY169" s="31"/>
      <c r="DZ169" s="31"/>
      <c r="EA169" s="31"/>
      <c r="EB169" s="31"/>
      <c r="EC169" s="31"/>
    </row>
    <row r="170" customFormat="false" ht="13.8" hidden="false" customHeight="false" outlineLevel="0" collapsed="false">
      <c r="A170" s="27"/>
      <c r="E170" s="31"/>
      <c r="H170" s="27"/>
      <c r="I170" s="27"/>
      <c r="N170" s="41" t="str">
        <f aca="false">IF(ISBLANK(Values!$F169),"",Values!N169)</f>
        <v/>
      </c>
      <c r="O170" s="41" t="str">
        <f aca="false">IF(ISBLANK(Values!$F169),"",Values!O169)</f>
        <v/>
      </c>
      <c r="P170" s="41" t="str">
        <f aca="false">IF(ISBLANK(Values!$F169),"",Values!P169)</f>
        <v/>
      </c>
      <c r="Q170" s="41" t="str">
        <f aca="false">IF(ISBLANK(Values!$F169),"",Values!Q169)</f>
        <v/>
      </c>
      <c r="R170" s="41" t="str">
        <f aca="false">IF(ISBLANK(Values!$F169),"",Values!R169)</f>
        <v/>
      </c>
      <c r="S170" s="41" t="str">
        <f aca="false">IF(ISBLANK(Values!$F169),"",Values!S169)</f>
        <v/>
      </c>
      <c r="T170" s="41" t="str">
        <f aca="false">IF(ISBLANK(Values!$F169),"",Values!T169)</f>
        <v/>
      </c>
      <c r="U170" s="41" t="str">
        <f aca="false">IF(ISBLANK(Values!$F169),"",Values!U169)</f>
        <v/>
      </c>
      <c r="AA170" s="36"/>
      <c r="BE170" s="27"/>
      <c r="BF170" s="27"/>
      <c r="BG170" s="27"/>
      <c r="BH170" s="27"/>
      <c r="DO170" s="27"/>
      <c r="DP170" s="27"/>
      <c r="DS170" s="31"/>
      <c r="DY170" s="31"/>
      <c r="DZ170" s="31"/>
      <c r="EA170" s="31"/>
      <c r="EB170" s="31"/>
      <c r="EC170" s="31"/>
    </row>
    <row r="171" customFormat="false" ht="13.8" hidden="false" customHeight="false" outlineLevel="0" collapsed="false">
      <c r="A171" s="27"/>
      <c r="E171" s="31"/>
      <c r="H171" s="27"/>
      <c r="I171" s="27"/>
      <c r="N171" s="41" t="str">
        <f aca="false">IF(ISBLANK(Values!$F170),"",Values!N170)</f>
        <v/>
      </c>
      <c r="O171" s="41" t="str">
        <f aca="false">IF(ISBLANK(Values!$F170),"",Values!O170)</f>
        <v/>
      </c>
      <c r="P171" s="41" t="str">
        <f aca="false">IF(ISBLANK(Values!$F170),"",Values!P170)</f>
        <v/>
      </c>
      <c r="Q171" s="41" t="str">
        <f aca="false">IF(ISBLANK(Values!$F170),"",Values!Q170)</f>
        <v/>
      </c>
      <c r="R171" s="41" t="str">
        <f aca="false">IF(ISBLANK(Values!$F170),"",Values!R170)</f>
        <v/>
      </c>
      <c r="S171" s="41" t="str">
        <f aca="false">IF(ISBLANK(Values!$F170),"",Values!S170)</f>
        <v/>
      </c>
      <c r="T171" s="41" t="str">
        <f aca="false">IF(ISBLANK(Values!$F170),"",Values!T170)</f>
        <v/>
      </c>
      <c r="U171" s="41" t="str">
        <f aca="false">IF(ISBLANK(Values!$F170),"",Values!U170)</f>
        <v/>
      </c>
      <c r="AA171" s="36"/>
      <c r="BE171" s="27"/>
      <c r="BF171" s="27"/>
      <c r="BG171" s="27"/>
      <c r="BH171" s="27"/>
      <c r="DO171" s="27"/>
      <c r="DP171" s="27"/>
      <c r="DS171" s="31"/>
      <c r="DY171" s="31"/>
      <c r="DZ171" s="31"/>
      <c r="EA171" s="31"/>
      <c r="EB171" s="31"/>
      <c r="EC171" s="31"/>
    </row>
    <row r="172" customFormat="false" ht="13.8" hidden="false" customHeight="false" outlineLevel="0" collapsed="false">
      <c r="A172" s="27"/>
      <c r="E172" s="31"/>
      <c r="H172" s="27"/>
      <c r="I172" s="27"/>
      <c r="N172" s="41" t="str">
        <f aca="false">IF(ISBLANK(Values!$F171),"",Values!N171)</f>
        <v/>
      </c>
      <c r="O172" s="41" t="str">
        <f aca="false">IF(ISBLANK(Values!$F171),"",Values!O171)</f>
        <v/>
      </c>
      <c r="P172" s="41" t="str">
        <f aca="false">IF(ISBLANK(Values!$F171),"",Values!P171)</f>
        <v/>
      </c>
      <c r="Q172" s="41" t="str">
        <f aca="false">IF(ISBLANK(Values!$F171),"",Values!Q171)</f>
        <v/>
      </c>
      <c r="R172" s="41" t="str">
        <f aca="false">IF(ISBLANK(Values!$F171),"",Values!R171)</f>
        <v/>
      </c>
      <c r="S172" s="41" t="str">
        <f aca="false">IF(ISBLANK(Values!$F171),"",Values!S171)</f>
        <v/>
      </c>
      <c r="T172" s="41" t="str">
        <f aca="false">IF(ISBLANK(Values!$F171),"",Values!T171)</f>
        <v/>
      </c>
      <c r="U172" s="41" t="str">
        <f aca="false">IF(ISBLANK(Values!$F171),"",Values!U171)</f>
        <v/>
      </c>
      <c r="AA172" s="36"/>
      <c r="BE172" s="27"/>
      <c r="BF172" s="27"/>
      <c r="BG172" s="27"/>
      <c r="BH172" s="27"/>
      <c r="DO172" s="27"/>
      <c r="DP172" s="27"/>
      <c r="DS172" s="31"/>
      <c r="DY172" s="31"/>
      <c r="DZ172" s="31"/>
      <c r="EA172" s="31"/>
      <c r="EB172" s="31"/>
      <c r="EC172" s="31"/>
    </row>
    <row r="173" customFormat="false" ht="13.8" hidden="false" customHeight="false" outlineLevel="0" collapsed="false">
      <c r="A173" s="27"/>
      <c r="E173" s="31"/>
      <c r="H173" s="27"/>
      <c r="I173" s="27"/>
      <c r="N173" s="41" t="str">
        <f aca="false">IF(ISBLANK(Values!$F172),"",Values!N172)</f>
        <v/>
      </c>
      <c r="O173" s="41" t="str">
        <f aca="false">IF(ISBLANK(Values!$F172),"",Values!O172)</f>
        <v/>
      </c>
      <c r="P173" s="41" t="str">
        <f aca="false">IF(ISBLANK(Values!$F172),"",Values!P172)</f>
        <v/>
      </c>
      <c r="Q173" s="41" t="str">
        <f aca="false">IF(ISBLANK(Values!$F172),"",Values!Q172)</f>
        <v/>
      </c>
      <c r="R173" s="41" t="str">
        <f aca="false">IF(ISBLANK(Values!$F172),"",Values!R172)</f>
        <v/>
      </c>
      <c r="S173" s="41" t="str">
        <f aca="false">IF(ISBLANK(Values!$F172),"",Values!S172)</f>
        <v/>
      </c>
      <c r="T173" s="41" t="str">
        <f aca="false">IF(ISBLANK(Values!$F172),"",Values!T172)</f>
        <v/>
      </c>
      <c r="U173" s="41" t="str">
        <f aca="false">IF(ISBLANK(Values!$F172),"",Values!U172)</f>
        <v/>
      </c>
      <c r="AA173" s="36"/>
      <c r="BE173" s="27"/>
      <c r="BF173" s="27"/>
      <c r="BG173" s="27"/>
      <c r="BH173" s="27"/>
      <c r="DO173" s="27"/>
      <c r="DP173" s="27"/>
      <c r="DS173" s="31"/>
      <c r="DY173" s="31"/>
      <c r="DZ173" s="31"/>
      <c r="EA173" s="31"/>
      <c r="EB173" s="31"/>
      <c r="EC173" s="31"/>
    </row>
    <row r="174" customFormat="false" ht="13.8" hidden="false" customHeight="false" outlineLevel="0" collapsed="false">
      <c r="A174" s="27"/>
      <c r="E174" s="31"/>
      <c r="H174" s="27"/>
      <c r="I174" s="27"/>
      <c r="N174" s="41" t="str">
        <f aca="false">IF(ISBLANK(Values!$F173),"",Values!N173)</f>
        <v/>
      </c>
      <c r="O174" s="41" t="str">
        <f aca="false">IF(ISBLANK(Values!$F173),"",Values!O173)</f>
        <v/>
      </c>
      <c r="P174" s="41" t="str">
        <f aca="false">IF(ISBLANK(Values!$F173),"",Values!P173)</f>
        <v/>
      </c>
      <c r="Q174" s="41" t="str">
        <f aca="false">IF(ISBLANK(Values!$F173),"",Values!Q173)</f>
        <v/>
      </c>
      <c r="R174" s="41" t="str">
        <f aca="false">IF(ISBLANK(Values!$F173),"",Values!R173)</f>
        <v/>
      </c>
      <c r="S174" s="41" t="str">
        <f aca="false">IF(ISBLANK(Values!$F173),"",Values!S173)</f>
        <v/>
      </c>
      <c r="T174" s="41" t="str">
        <f aca="false">IF(ISBLANK(Values!$F173),"",Values!T173)</f>
        <v/>
      </c>
      <c r="U174" s="41" t="str">
        <f aca="false">IF(ISBLANK(Values!$F173),"",Values!U173)</f>
        <v/>
      </c>
      <c r="AA174" s="36"/>
      <c r="BE174" s="27"/>
      <c r="BF174" s="27"/>
      <c r="BG174" s="27"/>
      <c r="BH174" s="27"/>
      <c r="DO174" s="27"/>
      <c r="DP174" s="27"/>
      <c r="DS174" s="31"/>
      <c r="DY174" s="31"/>
      <c r="DZ174" s="31"/>
      <c r="EA174" s="31"/>
      <c r="EB174" s="31"/>
      <c r="EC174" s="31"/>
    </row>
    <row r="175" customFormat="false" ht="13.8" hidden="false" customHeight="false" outlineLevel="0" collapsed="false">
      <c r="A175" s="27"/>
      <c r="E175" s="31"/>
      <c r="H175" s="27"/>
      <c r="I175" s="27"/>
      <c r="N175" s="41" t="str">
        <f aca="false">IF(ISBLANK(Values!$F174),"",Values!N174)</f>
        <v/>
      </c>
      <c r="O175" s="41" t="str">
        <f aca="false">IF(ISBLANK(Values!$F174),"",Values!O174)</f>
        <v/>
      </c>
      <c r="P175" s="41" t="str">
        <f aca="false">IF(ISBLANK(Values!$F174),"",Values!P174)</f>
        <v/>
      </c>
      <c r="Q175" s="41" t="str">
        <f aca="false">IF(ISBLANK(Values!$F174),"",Values!Q174)</f>
        <v/>
      </c>
      <c r="R175" s="41" t="str">
        <f aca="false">IF(ISBLANK(Values!$F174),"",Values!R174)</f>
        <v/>
      </c>
      <c r="S175" s="41" t="str">
        <f aca="false">IF(ISBLANK(Values!$F174),"",Values!S174)</f>
        <v/>
      </c>
      <c r="T175" s="41" t="str">
        <f aca="false">IF(ISBLANK(Values!$F174),"",Values!T174)</f>
        <v/>
      </c>
      <c r="U175" s="41" t="str">
        <f aca="false">IF(ISBLANK(Values!$F174),"",Values!U174)</f>
        <v/>
      </c>
      <c r="AA175" s="36"/>
      <c r="BE175" s="27"/>
      <c r="BF175" s="27"/>
      <c r="BG175" s="27"/>
      <c r="BH175" s="27"/>
      <c r="DO175" s="27"/>
      <c r="DP175" s="27"/>
      <c r="DS175" s="31"/>
      <c r="DY175" s="31"/>
      <c r="DZ175" s="31"/>
      <c r="EA175" s="31"/>
      <c r="EB175" s="31"/>
      <c r="EC175" s="31"/>
    </row>
    <row r="176" customFormat="false" ht="13.8" hidden="false" customHeight="false" outlineLevel="0" collapsed="false">
      <c r="A176" s="27"/>
      <c r="E176" s="31"/>
      <c r="H176" s="27"/>
      <c r="I176" s="27"/>
      <c r="N176" s="41" t="str">
        <f aca="false">IF(ISBLANK(Values!$F175),"",Values!N175)</f>
        <v/>
      </c>
      <c r="O176" s="41" t="str">
        <f aca="false">IF(ISBLANK(Values!$F175),"",Values!O175)</f>
        <v/>
      </c>
      <c r="P176" s="41" t="str">
        <f aca="false">IF(ISBLANK(Values!$F175),"",Values!P175)</f>
        <v/>
      </c>
      <c r="Q176" s="41" t="str">
        <f aca="false">IF(ISBLANK(Values!$F175),"",Values!Q175)</f>
        <v/>
      </c>
      <c r="R176" s="41" t="str">
        <f aca="false">IF(ISBLANK(Values!$F175),"",Values!R175)</f>
        <v/>
      </c>
      <c r="S176" s="41" t="str">
        <f aca="false">IF(ISBLANK(Values!$F175),"",Values!S175)</f>
        <v/>
      </c>
      <c r="T176" s="41" t="str">
        <f aca="false">IF(ISBLANK(Values!$F175),"",Values!T175)</f>
        <v/>
      </c>
      <c r="U176" s="41" t="str">
        <f aca="false">IF(ISBLANK(Values!$F175),"",Values!U175)</f>
        <v/>
      </c>
      <c r="AA176" s="36"/>
      <c r="BE176" s="27"/>
      <c r="BF176" s="27"/>
      <c r="BG176" s="27"/>
      <c r="BH176" s="27"/>
      <c r="DO176" s="27"/>
      <c r="DP176" s="27"/>
      <c r="DS176" s="31"/>
      <c r="DY176" s="31"/>
      <c r="DZ176" s="31"/>
      <c r="EA176" s="31"/>
      <c r="EB176" s="31"/>
      <c r="EC176" s="31"/>
    </row>
    <row r="177" customFormat="false" ht="13.8" hidden="false" customHeight="false" outlineLevel="0" collapsed="false">
      <c r="A177" s="27"/>
      <c r="E177" s="31"/>
      <c r="H177" s="27"/>
      <c r="I177" s="27"/>
      <c r="N177" s="41" t="str">
        <f aca="false">IF(ISBLANK(Values!$F176),"",Values!N176)</f>
        <v/>
      </c>
      <c r="O177" s="41" t="str">
        <f aca="false">IF(ISBLANK(Values!$F176),"",Values!O176)</f>
        <v/>
      </c>
      <c r="P177" s="41" t="str">
        <f aca="false">IF(ISBLANK(Values!$F176),"",Values!P176)</f>
        <v/>
      </c>
      <c r="Q177" s="41" t="str">
        <f aca="false">IF(ISBLANK(Values!$F176),"",Values!Q176)</f>
        <v/>
      </c>
      <c r="R177" s="41" t="str">
        <f aca="false">IF(ISBLANK(Values!$F176),"",Values!R176)</f>
        <v/>
      </c>
      <c r="S177" s="41" t="str">
        <f aca="false">IF(ISBLANK(Values!$F176),"",Values!S176)</f>
        <v/>
      </c>
      <c r="T177" s="41" t="str">
        <f aca="false">IF(ISBLANK(Values!$F176),"",Values!T176)</f>
        <v/>
      </c>
      <c r="U177" s="41" t="str">
        <f aca="false">IF(ISBLANK(Values!$F176),"",Values!U176)</f>
        <v/>
      </c>
      <c r="AA177" s="36"/>
      <c r="BE177" s="27"/>
      <c r="BF177" s="27"/>
      <c r="BG177" s="27"/>
      <c r="BH177" s="27"/>
      <c r="DO177" s="27"/>
      <c r="DP177" s="27"/>
      <c r="DS177" s="31"/>
      <c r="DY177" s="31"/>
      <c r="DZ177" s="31"/>
      <c r="EA177" s="31"/>
      <c r="EB177" s="31"/>
      <c r="EC177" s="31"/>
    </row>
    <row r="178" customFormat="false" ht="13.8" hidden="false" customHeight="false" outlineLevel="0" collapsed="false">
      <c r="A178" s="27"/>
      <c r="E178" s="31"/>
      <c r="H178" s="27"/>
      <c r="I178" s="27"/>
      <c r="N178" s="41" t="str">
        <f aca="false">IF(ISBLANK(Values!$F177),"",Values!N177)</f>
        <v/>
      </c>
      <c r="O178" s="41" t="str">
        <f aca="false">IF(ISBLANK(Values!$F177),"",Values!O177)</f>
        <v/>
      </c>
      <c r="P178" s="41" t="str">
        <f aca="false">IF(ISBLANK(Values!$F177),"",Values!P177)</f>
        <v/>
      </c>
      <c r="Q178" s="41" t="str">
        <f aca="false">IF(ISBLANK(Values!$F177),"",Values!Q177)</f>
        <v/>
      </c>
      <c r="R178" s="41" t="str">
        <f aca="false">IF(ISBLANK(Values!$F177),"",Values!R177)</f>
        <v/>
      </c>
      <c r="S178" s="41" t="str">
        <f aca="false">IF(ISBLANK(Values!$F177),"",Values!S177)</f>
        <v/>
      </c>
      <c r="T178" s="41" t="str">
        <f aca="false">IF(ISBLANK(Values!$F177),"",Values!T177)</f>
        <v/>
      </c>
      <c r="U178" s="41" t="str">
        <f aca="false">IF(ISBLANK(Values!$F177),"",Values!U177)</f>
        <v/>
      </c>
      <c r="AA178" s="36"/>
      <c r="BE178" s="27"/>
      <c r="BF178" s="27"/>
      <c r="BG178" s="27"/>
      <c r="BH178" s="27"/>
      <c r="DO178" s="27"/>
      <c r="DP178" s="27"/>
      <c r="DS178" s="31"/>
      <c r="DY178" s="31"/>
      <c r="DZ178" s="31"/>
      <c r="EA178" s="31"/>
      <c r="EB178" s="31"/>
      <c r="EC178" s="31"/>
    </row>
    <row r="179" customFormat="false" ht="13.8" hidden="false" customHeight="false" outlineLevel="0" collapsed="false">
      <c r="A179" s="27"/>
      <c r="E179" s="31"/>
      <c r="H179" s="27"/>
      <c r="I179" s="27"/>
      <c r="N179" s="41" t="str">
        <f aca="false">IF(ISBLANK(Values!$F178),"",Values!N178)</f>
        <v/>
      </c>
      <c r="O179" s="41" t="str">
        <f aca="false">IF(ISBLANK(Values!$F178),"",Values!O178)</f>
        <v/>
      </c>
      <c r="P179" s="41" t="str">
        <f aca="false">IF(ISBLANK(Values!$F178),"",Values!P178)</f>
        <v/>
      </c>
      <c r="Q179" s="41" t="str">
        <f aca="false">IF(ISBLANK(Values!$F178),"",Values!Q178)</f>
        <v/>
      </c>
      <c r="R179" s="41" t="str">
        <f aca="false">IF(ISBLANK(Values!$F178),"",Values!R178)</f>
        <v/>
      </c>
      <c r="S179" s="41" t="str">
        <f aca="false">IF(ISBLANK(Values!$F178),"",Values!S178)</f>
        <v/>
      </c>
      <c r="T179" s="41" t="str">
        <f aca="false">IF(ISBLANK(Values!$F178),"",Values!T178)</f>
        <v/>
      </c>
      <c r="U179" s="41" t="str">
        <f aca="false">IF(ISBLANK(Values!$F178),"",Values!U178)</f>
        <v/>
      </c>
      <c r="AA179" s="36"/>
      <c r="BE179" s="27"/>
      <c r="BF179" s="27"/>
      <c r="BG179" s="27"/>
      <c r="BH179" s="27"/>
      <c r="DO179" s="27"/>
      <c r="DP179" s="27"/>
      <c r="DS179" s="31"/>
      <c r="DY179" s="31"/>
      <c r="DZ179" s="31"/>
      <c r="EA179" s="31"/>
      <c r="EB179" s="31"/>
      <c r="EC179" s="31"/>
    </row>
    <row r="180" customFormat="false" ht="13.8" hidden="false" customHeight="false" outlineLevel="0" collapsed="false">
      <c r="A180" s="27"/>
      <c r="E180" s="31"/>
      <c r="H180" s="27"/>
      <c r="I180" s="27"/>
      <c r="N180" s="41" t="str">
        <f aca="false">IF(ISBLANK(Values!$F179),"",Values!N179)</f>
        <v/>
      </c>
      <c r="O180" s="41" t="str">
        <f aca="false">IF(ISBLANK(Values!$F179),"",Values!O179)</f>
        <v/>
      </c>
      <c r="P180" s="41" t="str">
        <f aca="false">IF(ISBLANK(Values!$F179),"",Values!P179)</f>
        <v/>
      </c>
      <c r="Q180" s="41" t="str">
        <f aca="false">IF(ISBLANK(Values!$F179),"",Values!Q179)</f>
        <v/>
      </c>
      <c r="R180" s="41" t="str">
        <f aca="false">IF(ISBLANK(Values!$F179),"",Values!R179)</f>
        <v/>
      </c>
      <c r="S180" s="41" t="str">
        <f aca="false">IF(ISBLANK(Values!$F179),"",Values!S179)</f>
        <v/>
      </c>
      <c r="T180" s="41" t="str">
        <f aca="false">IF(ISBLANK(Values!$F179),"",Values!T179)</f>
        <v/>
      </c>
      <c r="U180" s="41" t="str">
        <f aca="false">IF(ISBLANK(Values!$F179),"",Values!U179)</f>
        <v/>
      </c>
      <c r="AA180" s="36"/>
      <c r="BE180" s="27"/>
      <c r="BF180" s="27"/>
      <c r="BG180" s="27"/>
      <c r="BH180" s="27"/>
      <c r="DO180" s="27"/>
      <c r="DP180" s="27"/>
      <c r="DS180" s="31"/>
      <c r="DY180" s="31"/>
      <c r="DZ180" s="31"/>
      <c r="EA180" s="31"/>
      <c r="EB180" s="31"/>
      <c r="EC180" s="31"/>
    </row>
    <row r="181" customFormat="false" ht="13.8" hidden="false" customHeight="false" outlineLevel="0" collapsed="false">
      <c r="A181" s="27"/>
      <c r="E181" s="31"/>
      <c r="H181" s="27"/>
      <c r="I181" s="27"/>
      <c r="N181" s="41" t="str">
        <f aca="false">IF(ISBLANK(Values!$F180),"",Values!N180)</f>
        <v/>
      </c>
      <c r="O181" s="41" t="str">
        <f aca="false">IF(ISBLANK(Values!$F180),"",Values!O180)</f>
        <v/>
      </c>
      <c r="P181" s="41" t="str">
        <f aca="false">IF(ISBLANK(Values!$F180),"",Values!P180)</f>
        <v/>
      </c>
      <c r="Q181" s="41" t="str">
        <f aca="false">IF(ISBLANK(Values!$F180),"",Values!Q180)</f>
        <v/>
      </c>
      <c r="R181" s="41" t="str">
        <f aca="false">IF(ISBLANK(Values!$F180),"",Values!R180)</f>
        <v/>
      </c>
      <c r="S181" s="41" t="str">
        <f aca="false">IF(ISBLANK(Values!$F180),"",Values!S180)</f>
        <v/>
      </c>
      <c r="T181" s="41" t="str">
        <f aca="false">IF(ISBLANK(Values!$F180),"",Values!T180)</f>
        <v/>
      </c>
      <c r="U181" s="41" t="str">
        <f aca="false">IF(ISBLANK(Values!$F180),"",Values!U180)</f>
        <v/>
      </c>
      <c r="AA181" s="36"/>
      <c r="BE181" s="27"/>
      <c r="BF181" s="27"/>
      <c r="BG181" s="27"/>
      <c r="BH181" s="27"/>
      <c r="DO181" s="27"/>
      <c r="DP181" s="27"/>
      <c r="DS181" s="31"/>
      <c r="DY181" s="31"/>
      <c r="DZ181" s="31"/>
      <c r="EA181" s="31"/>
      <c r="EB181" s="31"/>
      <c r="EC181" s="31"/>
    </row>
    <row r="182" customFormat="false" ht="13.8" hidden="false" customHeight="false" outlineLevel="0" collapsed="false">
      <c r="A182" s="27"/>
      <c r="E182" s="31"/>
      <c r="H182" s="27"/>
      <c r="I182" s="27"/>
      <c r="N182" s="41" t="str">
        <f aca="false">IF(ISBLANK(Values!$F181),"",Values!N181)</f>
        <v/>
      </c>
      <c r="O182" s="41" t="str">
        <f aca="false">IF(ISBLANK(Values!$F181),"",Values!O181)</f>
        <v/>
      </c>
      <c r="P182" s="41" t="str">
        <f aca="false">IF(ISBLANK(Values!$F181),"",Values!P181)</f>
        <v/>
      </c>
      <c r="Q182" s="41" t="str">
        <f aca="false">IF(ISBLANK(Values!$F181),"",Values!Q181)</f>
        <v/>
      </c>
      <c r="R182" s="41" t="str">
        <f aca="false">IF(ISBLANK(Values!$F181),"",Values!R181)</f>
        <v/>
      </c>
      <c r="S182" s="41" t="str">
        <f aca="false">IF(ISBLANK(Values!$F181),"",Values!S181)</f>
        <v/>
      </c>
      <c r="T182" s="41" t="str">
        <f aca="false">IF(ISBLANK(Values!$F181),"",Values!T181)</f>
        <v/>
      </c>
      <c r="U182" s="41" t="str">
        <f aca="false">IF(ISBLANK(Values!$F181),"",Values!U181)</f>
        <v/>
      </c>
      <c r="AA182" s="36"/>
      <c r="BE182" s="27"/>
      <c r="BF182" s="27"/>
      <c r="BG182" s="27"/>
      <c r="BH182" s="27"/>
      <c r="DO182" s="27"/>
      <c r="DP182" s="27"/>
      <c r="DS182" s="31"/>
      <c r="DY182" s="31"/>
      <c r="DZ182" s="31"/>
      <c r="EA182" s="31"/>
      <c r="EB182" s="31"/>
      <c r="EC182" s="31"/>
    </row>
    <row r="183" customFormat="false" ht="13.8" hidden="false" customHeight="false" outlineLevel="0" collapsed="false">
      <c r="A183" s="27"/>
      <c r="E183" s="31"/>
      <c r="H183" s="27"/>
      <c r="I183" s="27"/>
      <c r="N183" s="41" t="str">
        <f aca="false">IF(ISBLANK(Values!$F182),"",Values!N182)</f>
        <v/>
      </c>
      <c r="O183" s="41" t="str">
        <f aca="false">IF(ISBLANK(Values!$F182),"",Values!O182)</f>
        <v/>
      </c>
      <c r="P183" s="41" t="str">
        <f aca="false">IF(ISBLANK(Values!$F182),"",Values!P182)</f>
        <v/>
      </c>
      <c r="Q183" s="41" t="str">
        <f aca="false">IF(ISBLANK(Values!$F182),"",Values!Q182)</f>
        <v/>
      </c>
      <c r="R183" s="41" t="str">
        <f aca="false">IF(ISBLANK(Values!$F182),"",Values!R182)</f>
        <v/>
      </c>
      <c r="S183" s="41" t="str">
        <f aca="false">IF(ISBLANK(Values!$F182),"",Values!S182)</f>
        <v/>
      </c>
      <c r="T183" s="41" t="str">
        <f aca="false">IF(ISBLANK(Values!$F182),"",Values!T182)</f>
        <v/>
      </c>
      <c r="U183" s="41" t="str">
        <f aca="false">IF(ISBLANK(Values!$F182),"",Values!U182)</f>
        <v/>
      </c>
      <c r="AA183" s="36"/>
      <c r="BE183" s="27"/>
      <c r="BF183" s="27"/>
      <c r="BG183" s="27"/>
      <c r="BH183" s="27"/>
      <c r="DO183" s="27"/>
      <c r="DP183" s="27"/>
      <c r="DS183" s="31"/>
      <c r="DY183" s="31"/>
      <c r="DZ183" s="31"/>
      <c r="EA183" s="31"/>
      <c r="EB183" s="31"/>
      <c r="EC183" s="31"/>
    </row>
    <row r="184" customFormat="false" ht="13.8" hidden="false" customHeight="false" outlineLevel="0" collapsed="false">
      <c r="A184" s="27"/>
      <c r="E184" s="31"/>
      <c r="H184" s="27"/>
      <c r="I184" s="27"/>
      <c r="N184" s="41" t="str">
        <f aca="false">IF(ISBLANK(Values!$F183),"",Values!N183)</f>
        <v/>
      </c>
      <c r="O184" s="41" t="str">
        <f aca="false">IF(ISBLANK(Values!$F183),"",Values!O183)</f>
        <v/>
      </c>
      <c r="P184" s="41" t="str">
        <f aca="false">IF(ISBLANK(Values!$F183),"",Values!P183)</f>
        <v/>
      </c>
      <c r="Q184" s="41" t="str">
        <f aca="false">IF(ISBLANK(Values!$F183),"",Values!Q183)</f>
        <v/>
      </c>
      <c r="R184" s="41" t="str">
        <f aca="false">IF(ISBLANK(Values!$F183),"",Values!R183)</f>
        <v/>
      </c>
      <c r="S184" s="41" t="str">
        <f aca="false">IF(ISBLANK(Values!$F183),"",Values!S183)</f>
        <v/>
      </c>
      <c r="T184" s="41" t="str">
        <f aca="false">IF(ISBLANK(Values!$F183),"",Values!T183)</f>
        <v/>
      </c>
      <c r="U184" s="41" t="str">
        <f aca="false">IF(ISBLANK(Values!$F183),"",Values!U183)</f>
        <v/>
      </c>
      <c r="AA184" s="36"/>
      <c r="BE184" s="27"/>
      <c r="BF184" s="27"/>
      <c r="BG184" s="27"/>
      <c r="BH184" s="27"/>
      <c r="DO184" s="27"/>
      <c r="DP184" s="27"/>
      <c r="DS184" s="31"/>
      <c r="DY184" s="31"/>
      <c r="DZ184" s="31"/>
      <c r="EA184" s="31"/>
      <c r="EB184" s="31"/>
      <c r="EC184" s="31"/>
    </row>
    <row r="185" customFormat="false" ht="13.8" hidden="false" customHeight="false" outlineLevel="0" collapsed="false">
      <c r="A185" s="27"/>
      <c r="E185" s="31"/>
      <c r="H185" s="27"/>
      <c r="I185" s="27"/>
      <c r="N185" s="41" t="str">
        <f aca="false">IF(ISBLANK(Values!$F184),"",Values!N184)</f>
        <v/>
      </c>
      <c r="O185" s="41" t="str">
        <f aca="false">IF(ISBLANK(Values!$F184),"",Values!O184)</f>
        <v/>
      </c>
      <c r="P185" s="41" t="str">
        <f aca="false">IF(ISBLANK(Values!$F184),"",Values!P184)</f>
        <v/>
      </c>
      <c r="Q185" s="41" t="str">
        <f aca="false">IF(ISBLANK(Values!$F184),"",Values!Q184)</f>
        <v/>
      </c>
      <c r="R185" s="41" t="str">
        <f aca="false">IF(ISBLANK(Values!$F184),"",Values!R184)</f>
        <v/>
      </c>
      <c r="S185" s="41" t="str">
        <f aca="false">IF(ISBLANK(Values!$F184),"",Values!S184)</f>
        <v/>
      </c>
      <c r="T185" s="41" t="str">
        <f aca="false">IF(ISBLANK(Values!$F184),"",Values!T184)</f>
        <v/>
      </c>
      <c r="U185" s="41" t="str">
        <f aca="false">IF(ISBLANK(Values!$F184),"",Values!U184)</f>
        <v/>
      </c>
      <c r="AA185" s="36"/>
      <c r="BE185" s="27"/>
      <c r="BF185" s="27"/>
      <c r="BG185" s="27"/>
      <c r="BH185" s="27"/>
      <c r="DO185" s="27"/>
      <c r="DP185" s="27"/>
      <c r="DS185" s="31"/>
      <c r="DY185" s="31"/>
      <c r="DZ185" s="31"/>
      <c r="EA185" s="31"/>
      <c r="EB185" s="31"/>
      <c r="EC185" s="31"/>
    </row>
    <row r="186" customFormat="false" ht="13.8" hidden="false" customHeight="false" outlineLevel="0" collapsed="false">
      <c r="A186" s="27"/>
      <c r="E186" s="31"/>
      <c r="H186" s="27"/>
      <c r="I186" s="27"/>
      <c r="N186" s="41" t="str">
        <f aca="false">IF(ISBLANK(Values!$F185),"",Values!N185)</f>
        <v/>
      </c>
      <c r="O186" s="41" t="str">
        <f aca="false">IF(ISBLANK(Values!$F185),"",Values!O185)</f>
        <v/>
      </c>
      <c r="P186" s="41" t="str">
        <f aca="false">IF(ISBLANK(Values!$F185),"",Values!P185)</f>
        <v/>
      </c>
      <c r="Q186" s="41" t="str">
        <f aca="false">IF(ISBLANK(Values!$F185),"",Values!Q185)</f>
        <v/>
      </c>
      <c r="R186" s="41" t="str">
        <f aca="false">IF(ISBLANK(Values!$F185),"",Values!R185)</f>
        <v/>
      </c>
      <c r="S186" s="41" t="str">
        <f aca="false">IF(ISBLANK(Values!$F185),"",Values!S185)</f>
        <v/>
      </c>
      <c r="T186" s="41" t="str">
        <f aca="false">IF(ISBLANK(Values!$F185),"",Values!T185)</f>
        <v/>
      </c>
      <c r="U186" s="41" t="str">
        <f aca="false">IF(ISBLANK(Values!$F185),"",Values!U185)</f>
        <v/>
      </c>
      <c r="AA186" s="36"/>
      <c r="BE186" s="27"/>
      <c r="BF186" s="27"/>
      <c r="BG186" s="27"/>
      <c r="BH186" s="27"/>
      <c r="DO186" s="27"/>
      <c r="DP186" s="27"/>
      <c r="DS186" s="31"/>
      <c r="DY186" s="31"/>
      <c r="DZ186" s="31"/>
      <c r="EA186" s="31"/>
      <c r="EB186" s="31"/>
      <c r="EC186" s="31"/>
    </row>
    <row r="187" customFormat="false" ht="13.8" hidden="false" customHeight="false" outlineLevel="0" collapsed="false">
      <c r="A187" s="27"/>
      <c r="E187" s="31"/>
      <c r="H187" s="27"/>
      <c r="I187" s="27"/>
      <c r="N187" s="41" t="str">
        <f aca="false">IF(ISBLANK(Values!$F186),"",Values!N186)</f>
        <v/>
      </c>
      <c r="O187" s="41" t="str">
        <f aca="false">IF(ISBLANK(Values!$F186),"",Values!O186)</f>
        <v/>
      </c>
      <c r="P187" s="41" t="str">
        <f aca="false">IF(ISBLANK(Values!$F186),"",Values!P186)</f>
        <v/>
      </c>
      <c r="Q187" s="41" t="str">
        <f aca="false">IF(ISBLANK(Values!$F186),"",Values!Q186)</f>
        <v/>
      </c>
      <c r="R187" s="41" t="str">
        <f aca="false">IF(ISBLANK(Values!$F186),"",Values!R186)</f>
        <v/>
      </c>
      <c r="S187" s="41" t="str">
        <f aca="false">IF(ISBLANK(Values!$F186),"",Values!S186)</f>
        <v/>
      </c>
      <c r="T187" s="41" t="str">
        <f aca="false">IF(ISBLANK(Values!$F186),"",Values!T186)</f>
        <v/>
      </c>
      <c r="U187" s="41" t="str">
        <f aca="false">IF(ISBLANK(Values!$F186),"",Values!U186)</f>
        <v/>
      </c>
      <c r="AA187" s="36"/>
      <c r="BE187" s="27"/>
      <c r="BF187" s="27"/>
      <c r="BG187" s="27"/>
      <c r="BH187" s="27"/>
      <c r="DO187" s="27"/>
      <c r="DP187" s="27"/>
      <c r="DS187" s="31"/>
      <c r="DY187" s="31"/>
      <c r="DZ187" s="31"/>
      <c r="EA187" s="31"/>
      <c r="EB187" s="31"/>
      <c r="EC187" s="31"/>
    </row>
    <row r="188" customFormat="false" ht="13.8" hidden="false" customHeight="false" outlineLevel="0" collapsed="false">
      <c r="A188" s="27"/>
      <c r="E188" s="31"/>
      <c r="H188" s="27"/>
      <c r="I188" s="27"/>
      <c r="N188" s="41" t="str">
        <f aca="false">IF(ISBLANK(Values!$F187),"",Values!N187)</f>
        <v/>
      </c>
      <c r="O188" s="41" t="str">
        <f aca="false">IF(ISBLANK(Values!$F187),"",Values!O187)</f>
        <v/>
      </c>
      <c r="P188" s="41" t="str">
        <f aca="false">IF(ISBLANK(Values!$F187),"",Values!P187)</f>
        <v/>
      </c>
      <c r="Q188" s="41" t="str">
        <f aca="false">IF(ISBLANK(Values!$F187),"",Values!Q187)</f>
        <v/>
      </c>
      <c r="R188" s="41" t="str">
        <f aca="false">IF(ISBLANK(Values!$F187),"",Values!R187)</f>
        <v/>
      </c>
      <c r="S188" s="41" t="str">
        <f aca="false">IF(ISBLANK(Values!$F187),"",Values!S187)</f>
        <v/>
      </c>
      <c r="T188" s="41" t="str">
        <f aca="false">IF(ISBLANK(Values!$F187),"",Values!T187)</f>
        <v/>
      </c>
      <c r="U188" s="41" t="str">
        <f aca="false">IF(ISBLANK(Values!$F187),"",Values!U187)</f>
        <v/>
      </c>
      <c r="AA188" s="36"/>
      <c r="BE188" s="27"/>
      <c r="BF188" s="27"/>
      <c r="BG188" s="27"/>
      <c r="BH188" s="27"/>
      <c r="DO188" s="27"/>
      <c r="DP188" s="27"/>
      <c r="DS188" s="31"/>
      <c r="DY188" s="31"/>
      <c r="DZ188" s="31"/>
      <c r="EA188" s="31"/>
      <c r="EB188" s="31"/>
      <c r="EC188" s="31"/>
    </row>
    <row r="189" customFormat="false" ht="13.8" hidden="false" customHeight="false" outlineLevel="0" collapsed="false">
      <c r="A189" s="27"/>
      <c r="E189" s="31"/>
      <c r="H189" s="27"/>
      <c r="I189" s="27"/>
      <c r="N189" s="41" t="str">
        <f aca="false">IF(ISBLANK(Values!$F188),"",Values!N188)</f>
        <v/>
      </c>
      <c r="O189" s="41" t="str">
        <f aca="false">IF(ISBLANK(Values!$F188),"",Values!O188)</f>
        <v/>
      </c>
      <c r="P189" s="41" t="str">
        <f aca="false">IF(ISBLANK(Values!$F188),"",Values!P188)</f>
        <v/>
      </c>
      <c r="Q189" s="41" t="str">
        <f aca="false">IF(ISBLANK(Values!$F188),"",Values!Q188)</f>
        <v/>
      </c>
      <c r="R189" s="41" t="str">
        <f aca="false">IF(ISBLANK(Values!$F188),"",Values!R188)</f>
        <v/>
      </c>
      <c r="S189" s="41" t="str">
        <f aca="false">IF(ISBLANK(Values!$F188),"",Values!S188)</f>
        <v/>
      </c>
      <c r="T189" s="41" t="str">
        <f aca="false">IF(ISBLANK(Values!$F188),"",Values!T188)</f>
        <v/>
      </c>
      <c r="U189" s="41" t="str">
        <f aca="false">IF(ISBLANK(Values!$F188),"",Values!U188)</f>
        <v/>
      </c>
      <c r="AA189" s="36"/>
      <c r="BE189" s="27"/>
      <c r="BF189" s="27"/>
      <c r="BG189" s="27"/>
      <c r="BH189" s="27"/>
      <c r="DO189" s="27"/>
      <c r="DP189" s="27"/>
      <c r="DS189" s="31"/>
      <c r="DY189" s="31"/>
      <c r="DZ189" s="31"/>
      <c r="EA189" s="31"/>
      <c r="EB189" s="31"/>
      <c r="EC189" s="31"/>
    </row>
    <row r="190" customFormat="false" ht="13.8" hidden="false" customHeight="false" outlineLevel="0" collapsed="false">
      <c r="A190" s="27"/>
      <c r="E190" s="31"/>
      <c r="H190" s="27"/>
      <c r="I190" s="27"/>
      <c r="N190" s="41" t="str">
        <f aca="false">IF(ISBLANK(Values!$F189),"",Values!N189)</f>
        <v/>
      </c>
      <c r="O190" s="41" t="str">
        <f aca="false">IF(ISBLANK(Values!$F189),"",Values!O189)</f>
        <v/>
      </c>
      <c r="P190" s="41" t="str">
        <f aca="false">IF(ISBLANK(Values!$F189),"",Values!P189)</f>
        <v/>
      </c>
      <c r="Q190" s="41" t="str">
        <f aca="false">IF(ISBLANK(Values!$F189),"",Values!Q189)</f>
        <v/>
      </c>
      <c r="R190" s="41" t="str">
        <f aca="false">IF(ISBLANK(Values!$F189),"",Values!R189)</f>
        <v/>
      </c>
      <c r="S190" s="41" t="str">
        <f aca="false">IF(ISBLANK(Values!$F189),"",Values!S189)</f>
        <v/>
      </c>
      <c r="T190" s="41" t="str">
        <f aca="false">IF(ISBLANK(Values!$F189),"",Values!T189)</f>
        <v/>
      </c>
      <c r="U190" s="41" t="str">
        <f aca="false">IF(ISBLANK(Values!$F189),"",Values!U189)</f>
        <v/>
      </c>
      <c r="AA190" s="36"/>
      <c r="BE190" s="27"/>
      <c r="BF190" s="27"/>
      <c r="BG190" s="27"/>
      <c r="BH190" s="27"/>
      <c r="DO190" s="27"/>
      <c r="DP190" s="27"/>
      <c r="DS190" s="31"/>
      <c r="DY190" s="31"/>
      <c r="DZ190" s="31"/>
      <c r="EA190" s="31"/>
      <c r="EB190" s="31"/>
      <c r="EC190" s="31"/>
    </row>
    <row r="191" customFormat="false" ht="13.8" hidden="false" customHeight="false" outlineLevel="0" collapsed="false">
      <c r="A191" s="27"/>
      <c r="E191" s="31"/>
      <c r="H191" s="27"/>
      <c r="I191" s="27"/>
      <c r="N191" s="41" t="str">
        <f aca="false">IF(ISBLANK(Values!$F190),"",Values!N190)</f>
        <v/>
      </c>
      <c r="O191" s="41" t="str">
        <f aca="false">IF(ISBLANK(Values!$F190),"",Values!O190)</f>
        <v/>
      </c>
      <c r="P191" s="41" t="str">
        <f aca="false">IF(ISBLANK(Values!$F190),"",Values!P190)</f>
        <v/>
      </c>
      <c r="Q191" s="41" t="str">
        <f aca="false">IF(ISBLANK(Values!$F190),"",Values!Q190)</f>
        <v/>
      </c>
      <c r="R191" s="41" t="str">
        <f aca="false">IF(ISBLANK(Values!$F190),"",Values!R190)</f>
        <v/>
      </c>
      <c r="S191" s="41" t="str">
        <f aca="false">IF(ISBLANK(Values!$F190),"",Values!S190)</f>
        <v/>
      </c>
      <c r="T191" s="41" t="str">
        <f aca="false">IF(ISBLANK(Values!$F190),"",Values!T190)</f>
        <v/>
      </c>
      <c r="U191" s="41" t="str">
        <f aca="false">IF(ISBLANK(Values!$F190),"",Values!U190)</f>
        <v/>
      </c>
      <c r="AA191" s="36"/>
      <c r="BE191" s="27"/>
      <c r="BF191" s="27"/>
      <c r="BG191" s="27"/>
      <c r="BH191" s="27"/>
      <c r="DO191" s="27"/>
      <c r="DP191" s="27"/>
      <c r="DS191" s="31"/>
      <c r="DY191" s="31"/>
      <c r="DZ191" s="31"/>
      <c r="EA191" s="31"/>
      <c r="EB191" s="31"/>
      <c r="EC191" s="31"/>
    </row>
    <row r="192" customFormat="false" ht="13.8" hidden="false" customHeight="false" outlineLevel="0" collapsed="false">
      <c r="A192" s="27"/>
      <c r="E192" s="31"/>
      <c r="H192" s="27"/>
      <c r="I192" s="27"/>
      <c r="N192" s="41" t="str">
        <f aca="false">IF(ISBLANK(Values!$F191),"",Values!N191)</f>
        <v/>
      </c>
      <c r="O192" s="41" t="str">
        <f aca="false">IF(ISBLANK(Values!$F191),"",Values!O191)</f>
        <v/>
      </c>
      <c r="P192" s="41" t="str">
        <f aca="false">IF(ISBLANK(Values!$F191),"",Values!P191)</f>
        <v/>
      </c>
      <c r="Q192" s="41" t="str">
        <f aca="false">IF(ISBLANK(Values!$F191),"",Values!Q191)</f>
        <v/>
      </c>
      <c r="R192" s="41" t="str">
        <f aca="false">IF(ISBLANK(Values!$F191),"",Values!R191)</f>
        <v/>
      </c>
      <c r="S192" s="41" t="str">
        <f aca="false">IF(ISBLANK(Values!$F191),"",Values!S191)</f>
        <v/>
      </c>
      <c r="T192" s="41" t="str">
        <f aca="false">IF(ISBLANK(Values!$F191),"",Values!T191)</f>
        <v/>
      </c>
      <c r="U192" s="41" t="str">
        <f aca="false">IF(ISBLANK(Values!$F191),"",Values!U191)</f>
        <v/>
      </c>
      <c r="AA192" s="36"/>
      <c r="BE192" s="27"/>
      <c r="BF192" s="27"/>
      <c r="BG192" s="27"/>
      <c r="BH192" s="27"/>
      <c r="DO192" s="27"/>
      <c r="DP192" s="27"/>
      <c r="DS192" s="31"/>
      <c r="DY192" s="31"/>
      <c r="DZ192" s="31"/>
      <c r="EA192" s="31"/>
      <c r="EB192" s="31"/>
      <c r="EC192" s="31"/>
    </row>
    <row r="193" customFormat="false" ht="13.8" hidden="false" customHeight="false" outlineLevel="0" collapsed="false">
      <c r="A193" s="27"/>
      <c r="E193" s="31"/>
      <c r="H193" s="27"/>
      <c r="I193" s="27"/>
      <c r="N193" s="41" t="str">
        <f aca="false">IF(ISBLANK(Values!$F192),"",Values!N192)</f>
        <v/>
      </c>
      <c r="O193" s="41" t="str">
        <f aca="false">IF(ISBLANK(Values!$F192),"",Values!O192)</f>
        <v/>
      </c>
      <c r="P193" s="41" t="str">
        <f aca="false">IF(ISBLANK(Values!$F192),"",Values!P192)</f>
        <v/>
      </c>
      <c r="Q193" s="41" t="str">
        <f aca="false">IF(ISBLANK(Values!$F192),"",Values!Q192)</f>
        <v/>
      </c>
      <c r="R193" s="41" t="str">
        <f aca="false">IF(ISBLANK(Values!$F192),"",Values!R192)</f>
        <v/>
      </c>
      <c r="S193" s="41" t="str">
        <f aca="false">IF(ISBLANK(Values!$F192),"",Values!S192)</f>
        <v/>
      </c>
      <c r="T193" s="41" t="str">
        <f aca="false">IF(ISBLANK(Values!$F192),"",Values!T192)</f>
        <v/>
      </c>
      <c r="U193" s="41" t="str">
        <f aca="false">IF(ISBLANK(Values!$F192),"",Values!U192)</f>
        <v/>
      </c>
      <c r="AA193" s="36"/>
      <c r="BE193" s="27"/>
      <c r="BF193" s="27"/>
      <c r="BG193" s="27"/>
      <c r="BH193" s="27"/>
      <c r="DO193" s="27"/>
      <c r="DP193" s="27"/>
      <c r="DS193" s="31"/>
      <c r="DY193" s="31"/>
      <c r="DZ193" s="31"/>
      <c r="EA193" s="31"/>
      <c r="EB193" s="31"/>
      <c r="EC193" s="31"/>
    </row>
    <row r="194" customFormat="false" ht="13.8" hidden="false" customHeight="false" outlineLevel="0" collapsed="false">
      <c r="A194" s="27"/>
      <c r="E194" s="31"/>
      <c r="H194" s="27"/>
      <c r="I194" s="27"/>
      <c r="N194" s="41" t="str">
        <f aca="false">IF(ISBLANK(Values!$F193),"",Values!N193)</f>
        <v/>
      </c>
      <c r="O194" s="41" t="str">
        <f aca="false">IF(ISBLANK(Values!$F193),"",Values!O193)</f>
        <v/>
      </c>
      <c r="P194" s="41" t="str">
        <f aca="false">IF(ISBLANK(Values!$F193),"",Values!P193)</f>
        <v/>
      </c>
      <c r="Q194" s="41" t="str">
        <f aca="false">IF(ISBLANK(Values!$F193),"",Values!Q193)</f>
        <v/>
      </c>
      <c r="R194" s="41" t="str">
        <f aca="false">IF(ISBLANK(Values!$F193),"",Values!R193)</f>
        <v/>
      </c>
      <c r="S194" s="41" t="str">
        <f aca="false">IF(ISBLANK(Values!$F193),"",Values!S193)</f>
        <v/>
      </c>
      <c r="T194" s="41" t="str">
        <f aca="false">IF(ISBLANK(Values!$F193),"",Values!T193)</f>
        <v/>
      </c>
      <c r="U194" s="41" t="str">
        <f aca="false">IF(ISBLANK(Values!$F193),"",Values!U193)</f>
        <v/>
      </c>
      <c r="AA194" s="36"/>
      <c r="BE194" s="27"/>
      <c r="BF194" s="27"/>
      <c r="BG194" s="27"/>
      <c r="BH194" s="27"/>
      <c r="DO194" s="27"/>
      <c r="DP194" s="27"/>
      <c r="DS194" s="31"/>
      <c r="DY194" s="31"/>
      <c r="DZ194" s="31"/>
      <c r="EA194" s="31"/>
      <c r="EB194" s="31"/>
      <c r="EC194" s="31"/>
    </row>
    <row r="195" customFormat="false" ht="13.8" hidden="false" customHeight="false" outlineLevel="0" collapsed="false">
      <c r="A195" s="27"/>
      <c r="E195" s="31"/>
      <c r="H195" s="27"/>
      <c r="I195" s="27"/>
      <c r="N195" s="41" t="str">
        <f aca="false">IF(ISBLANK(Values!$F194),"",Values!N194)</f>
        <v/>
      </c>
      <c r="O195" s="41" t="str">
        <f aca="false">IF(ISBLANK(Values!$F194),"",Values!O194)</f>
        <v/>
      </c>
      <c r="P195" s="41" t="str">
        <f aca="false">IF(ISBLANK(Values!$F194),"",Values!P194)</f>
        <v/>
      </c>
      <c r="Q195" s="41" t="str">
        <f aca="false">IF(ISBLANK(Values!$F194),"",Values!Q194)</f>
        <v/>
      </c>
      <c r="R195" s="41" t="str">
        <f aca="false">IF(ISBLANK(Values!$F194),"",Values!R194)</f>
        <v/>
      </c>
      <c r="S195" s="41" t="str">
        <f aca="false">IF(ISBLANK(Values!$F194),"",Values!S194)</f>
        <v/>
      </c>
      <c r="T195" s="41" t="str">
        <f aca="false">IF(ISBLANK(Values!$F194),"",Values!T194)</f>
        <v/>
      </c>
      <c r="U195" s="41" t="str">
        <f aca="false">IF(ISBLANK(Values!$F194),"",Values!U194)</f>
        <v/>
      </c>
      <c r="AA195" s="36"/>
      <c r="BE195" s="27"/>
      <c r="BF195" s="27"/>
      <c r="BG195" s="27"/>
      <c r="BH195" s="27"/>
      <c r="DO195" s="27"/>
      <c r="DP195" s="27"/>
      <c r="DS195" s="31"/>
      <c r="DY195" s="31"/>
      <c r="DZ195" s="31"/>
      <c r="EA195" s="31"/>
      <c r="EB195" s="31"/>
      <c r="EC195" s="31"/>
    </row>
    <row r="196" customFormat="false" ht="13.8" hidden="false" customHeight="false" outlineLevel="0" collapsed="false">
      <c r="A196" s="27"/>
      <c r="E196" s="31"/>
      <c r="H196" s="27"/>
      <c r="I196" s="27"/>
      <c r="N196" s="41" t="str">
        <f aca="false">IF(ISBLANK(Values!$F195),"",Values!N195)</f>
        <v/>
      </c>
      <c r="O196" s="41" t="str">
        <f aca="false">IF(ISBLANK(Values!$F195),"",Values!O195)</f>
        <v/>
      </c>
      <c r="P196" s="41" t="str">
        <f aca="false">IF(ISBLANK(Values!$F195),"",Values!P195)</f>
        <v/>
      </c>
      <c r="Q196" s="41" t="str">
        <f aca="false">IF(ISBLANK(Values!$F195),"",Values!Q195)</f>
        <v/>
      </c>
      <c r="R196" s="41" t="str">
        <f aca="false">IF(ISBLANK(Values!$F195),"",Values!R195)</f>
        <v/>
      </c>
      <c r="S196" s="41" t="str">
        <f aca="false">IF(ISBLANK(Values!$F195),"",Values!S195)</f>
        <v/>
      </c>
      <c r="T196" s="41" t="str">
        <f aca="false">IF(ISBLANK(Values!$F195),"",Values!T195)</f>
        <v/>
      </c>
      <c r="U196" s="41" t="str">
        <f aca="false">IF(ISBLANK(Values!$F195),"",Values!U195)</f>
        <v/>
      </c>
      <c r="AA196" s="36"/>
      <c r="BE196" s="27"/>
      <c r="BF196" s="27"/>
      <c r="BG196" s="27"/>
      <c r="BH196" s="27"/>
      <c r="DO196" s="27"/>
      <c r="DP196" s="27"/>
      <c r="DS196" s="31"/>
      <c r="DY196" s="31"/>
      <c r="DZ196" s="31"/>
      <c r="EA196" s="31"/>
      <c r="EB196" s="31"/>
      <c r="EC196" s="31"/>
    </row>
    <row r="197" customFormat="false" ht="13.8" hidden="false" customHeight="false" outlineLevel="0" collapsed="false">
      <c r="A197" s="27"/>
      <c r="E197" s="31"/>
      <c r="H197" s="27"/>
      <c r="I197" s="27"/>
      <c r="N197" s="41" t="str">
        <f aca="false">IF(ISBLANK(Values!$F196),"",Values!N196)</f>
        <v/>
      </c>
      <c r="O197" s="41" t="str">
        <f aca="false">IF(ISBLANK(Values!$F196),"",Values!O196)</f>
        <v/>
      </c>
      <c r="P197" s="41" t="str">
        <f aca="false">IF(ISBLANK(Values!$F196),"",Values!P196)</f>
        <v/>
      </c>
      <c r="Q197" s="41" t="str">
        <f aca="false">IF(ISBLANK(Values!$F196),"",Values!Q196)</f>
        <v/>
      </c>
      <c r="R197" s="41" t="str">
        <f aca="false">IF(ISBLANK(Values!$F196),"",Values!R196)</f>
        <v/>
      </c>
      <c r="S197" s="41" t="str">
        <f aca="false">IF(ISBLANK(Values!$F196),"",Values!S196)</f>
        <v/>
      </c>
      <c r="T197" s="41" t="str">
        <f aca="false">IF(ISBLANK(Values!$F196),"",Values!T196)</f>
        <v/>
      </c>
      <c r="U197" s="41" t="str">
        <f aca="false">IF(ISBLANK(Values!$F196),"",Values!U196)</f>
        <v/>
      </c>
      <c r="AA197" s="36"/>
      <c r="BE197" s="27"/>
      <c r="BF197" s="27"/>
      <c r="BG197" s="27"/>
      <c r="BH197" s="27"/>
      <c r="DO197" s="27"/>
      <c r="DP197" s="27"/>
      <c r="DS197" s="31"/>
      <c r="DY197" s="31"/>
      <c r="DZ197" s="31"/>
      <c r="EA197" s="31"/>
      <c r="EB197" s="31"/>
      <c r="EC197" s="31"/>
    </row>
    <row r="198" customFormat="false" ht="13.8" hidden="false" customHeight="false" outlineLevel="0" collapsed="false">
      <c r="A198" s="27"/>
      <c r="E198" s="31"/>
      <c r="H198" s="27"/>
      <c r="I198" s="27"/>
      <c r="N198" s="41" t="str">
        <f aca="false">IF(ISBLANK(Values!$F197),"",Values!N197)</f>
        <v/>
      </c>
      <c r="O198" s="41" t="str">
        <f aca="false">IF(ISBLANK(Values!$F197),"",Values!O197)</f>
        <v/>
      </c>
      <c r="P198" s="41" t="str">
        <f aca="false">IF(ISBLANK(Values!$F197),"",Values!P197)</f>
        <v/>
      </c>
      <c r="Q198" s="41" t="str">
        <f aca="false">IF(ISBLANK(Values!$F197),"",Values!Q197)</f>
        <v/>
      </c>
      <c r="R198" s="41" t="str">
        <f aca="false">IF(ISBLANK(Values!$F197),"",Values!R197)</f>
        <v/>
      </c>
      <c r="S198" s="41" t="str">
        <f aca="false">IF(ISBLANK(Values!$F197),"",Values!S197)</f>
        <v/>
      </c>
      <c r="T198" s="41" t="str">
        <f aca="false">IF(ISBLANK(Values!$F197),"",Values!T197)</f>
        <v/>
      </c>
      <c r="U198" s="41" t="str">
        <f aca="false">IF(ISBLANK(Values!$F197),"",Values!U197)</f>
        <v/>
      </c>
      <c r="AA198" s="36"/>
      <c r="BE198" s="27"/>
      <c r="BF198" s="27"/>
      <c r="BG198" s="27"/>
      <c r="BH198" s="27"/>
      <c r="DO198" s="27"/>
      <c r="DP198" s="27"/>
      <c r="DS198" s="31"/>
      <c r="DY198" s="31"/>
      <c r="DZ198" s="31"/>
      <c r="EA198" s="31"/>
      <c r="EB198" s="31"/>
      <c r="EC198" s="31"/>
    </row>
    <row r="199" customFormat="false" ht="13.8" hidden="false" customHeight="false" outlineLevel="0" collapsed="false">
      <c r="A199" s="27"/>
      <c r="E199" s="31"/>
      <c r="H199" s="27"/>
      <c r="I199" s="27"/>
      <c r="N199" s="41" t="str">
        <f aca="false">IF(ISBLANK(Values!$F198),"",Values!N198)</f>
        <v/>
      </c>
      <c r="O199" s="41" t="str">
        <f aca="false">IF(ISBLANK(Values!$F198),"",Values!O198)</f>
        <v/>
      </c>
      <c r="P199" s="41" t="str">
        <f aca="false">IF(ISBLANK(Values!$F198),"",Values!P198)</f>
        <v/>
      </c>
      <c r="Q199" s="41" t="str">
        <f aca="false">IF(ISBLANK(Values!$F198),"",Values!Q198)</f>
        <v/>
      </c>
      <c r="R199" s="41" t="str">
        <f aca="false">IF(ISBLANK(Values!$F198),"",Values!R198)</f>
        <v/>
      </c>
      <c r="S199" s="41" t="str">
        <f aca="false">IF(ISBLANK(Values!$F198),"",Values!S198)</f>
        <v/>
      </c>
      <c r="T199" s="41" t="str">
        <f aca="false">IF(ISBLANK(Values!$F198),"",Values!T198)</f>
        <v/>
      </c>
      <c r="U199" s="41" t="str">
        <f aca="false">IF(ISBLANK(Values!$F198),"",Values!U198)</f>
        <v/>
      </c>
      <c r="AA199" s="36"/>
      <c r="BE199" s="27"/>
      <c r="BF199" s="27"/>
      <c r="BG199" s="27"/>
      <c r="BH199" s="27"/>
      <c r="DO199" s="27"/>
      <c r="DP199" s="27"/>
      <c r="DS199" s="31"/>
      <c r="DY199" s="31"/>
      <c r="DZ199" s="31"/>
      <c r="EA199" s="31"/>
      <c r="EB199" s="31"/>
      <c r="EC199" s="31"/>
    </row>
    <row r="200" customFormat="false" ht="13.8" hidden="false" customHeight="false" outlineLevel="0" collapsed="false">
      <c r="A200" s="27"/>
      <c r="E200" s="31"/>
      <c r="H200" s="27"/>
      <c r="I200" s="27"/>
      <c r="N200" s="41" t="str">
        <f aca="false">IF(ISBLANK(Values!$F199),"",Values!N199)</f>
        <v/>
      </c>
      <c r="O200" s="41" t="str">
        <f aca="false">IF(ISBLANK(Values!$F199),"",Values!O199)</f>
        <v/>
      </c>
      <c r="P200" s="41" t="str">
        <f aca="false">IF(ISBLANK(Values!$F199),"",Values!P199)</f>
        <v/>
      </c>
      <c r="Q200" s="41" t="str">
        <f aca="false">IF(ISBLANK(Values!$F199),"",Values!Q199)</f>
        <v/>
      </c>
      <c r="R200" s="41" t="str">
        <f aca="false">IF(ISBLANK(Values!$F199),"",Values!R199)</f>
        <v/>
      </c>
      <c r="S200" s="41" t="str">
        <f aca="false">IF(ISBLANK(Values!$F199),"",Values!S199)</f>
        <v/>
      </c>
      <c r="T200" s="41" t="str">
        <f aca="false">IF(ISBLANK(Values!$F199),"",Values!T199)</f>
        <v/>
      </c>
      <c r="U200" s="41" t="str">
        <f aca="false">IF(ISBLANK(Values!$F199),"",Values!U199)</f>
        <v/>
      </c>
      <c r="AA200" s="36"/>
      <c r="BE200" s="27"/>
      <c r="BF200" s="27"/>
      <c r="BG200" s="27"/>
      <c r="BH200" s="27"/>
      <c r="DO200" s="27"/>
      <c r="DP200" s="27"/>
      <c r="DS200" s="31"/>
      <c r="DY200" s="31"/>
      <c r="DZ200" s="31"/>
      <c r="EA200" s="31"/>
      <c r="EB200" s="31"/>
      <c r="EC200" s="31"/>
    </row>
    <row r="201" customFormat="false" ht="13.8" hidden="false" customHeight="false" outlineLevel="0" collapsed="false">
      <c r="A201" s="27"/>
      <c r="E201" s="31"/>
      <c r="H201" s="27"/>
      <c r="I201" s="27"/>
      <c r="N201" s="41" t="str">
        <f aca="false">IF(ISBLANK(Values!$F200),"",Values!N200)</f>
        <v/>
      </c>
      <c r="O201" s="41" t="str">
        <f aca="false">IF(ISBLANK(Values!$F200),"",Values!O200)</f>
        <v/>
      </c>
      <c r="P201" s="41" t="str">
        <f aca="false">IF(ISBLANK(Values!$F200),"",Values!P200)</f>
        <v/>
      </c>
      <c r="Q201" s="41" t="str">
        <f aca="false">IF(ISBLANK(Values!$F200),"",Values!Q200)</f>
        <v/>
      </c>
      <c r="R201" s="41" t="str">
        <f aca="false">IF(ISBLANK(Values!$F200),"",Values!R200)</f>
        <v/>
      </c>
      <c r="S201" s="41" t="str">
        <f aca="false">IF(ISBLANK(Values!$F200),"",Values!S200)</f>
        <v/>
      </c>
      <c r="T201" s="41" t="str">
        <f aca="false">IF(ISBLANK(Values!$F200),"",Values!T200)</f>
        <v/>
      </c>
      <c r="U201" s="41" t="str">
        <f aca="false">IF(ISBLANK(Values!$F200),"",Values!U200)</f>
        <v/>
      </c>
      <c r="AA201" s="36"/>
      <c r="BE201" s="27"/>
      <c r="BF201" s="27"/>
      <c r="BG201" s="27"/>
      <c r="BH201" s="27"/>
      <c r="DO201" s="27"/>
      <c r="DP201" s="27"/>
      <c r="DS201" s="31"/>
      <c r="DY201" s="31"/>
      <c r="DZ201" s="31"/>
      <c r="EA201" s="31"/>
      <c r="EB201" s="31"/>
      <c r="EC201" s="31"/>
    </row>
    <row r="202" customFormat="false" ht="13.8" hidden="false" customHeight="false" outlineLevel="0" collapsed="false">
      <c r="A202" s="27"/>
      <c r="E202" s="31"/>
      <c r="H202" s="27"/>
      <c r="I202" s="27"/>
      <c r="N202" s="41" t="str">
        <f aca="false">IF(ISBLANK(Values!$F201),"",Values!N201)</f>
        <v/>
      </c>
      <c r="O202" s="41" t="str">
        <f aca="false">IF(ISBLANK(Values!$F201),"",Values!O201)</f>
        <v/>
      </c>
      <c r="P202" s="41" t="str">
        <f aca="false">IF(ISBLANK(Values!$F201),"",Values!P201)</f>
        <v/>
      </c>
      <c r="Q202" s="41" t="str">
        <f aca="false">IF(ISBLANK(Values!$F201),"",Values!Q201)</f>
        <v/>
      </c>
      <c r="R202" s="41" t="str">
        <f aca="false">IF(ISBLANK(Values!$F201),"",Values!R201)</f>
        <v/>
      </c>
      <c r="S202" s="41" t="str">
        <f aca="false">IF(ISBLANK(Values!$F201),"",Values!S201)</f>
        <v/>
      </c>
      <c r="T202" s="41" t="str">
        <f aca="false">IF(ISBLANK(Values!$F201),"",Values!T201)</f>
        <v/>
      </c>
      <c r="U202" s="41" t="str">
        <f aca="false">IF(ISBLANK(Values!$F201),"",Values!U201)</f>
        <v/>
      </c>
      <c r="AA202" s="36"/>
      <c r="BE202" s="27"/>
      <c r="BF202" s="27"/>
      <c r="BG202" s="27"/>
      <c r="BH202" s="27"/>
      <c r="DO202" s="27"/>
      <c r="DP202" s="27"/>
      <c r="DS202" s="31"/>
      <c r="DY202" s="31"/>
      <c r="DZ202" s="31"/>
      <c r="EA202" s="31"/>
      <c r="EB202" s="31"/>
      <c r="EC202" s="31"/>
    </row>
    <row r="203" customFormat="false" ht="13.8" hidden="false" customHeight="false" outlineLevel="0" collapsed="false">
      <c r="A203" s="27"/>
      <c r="E203" s="31"/>
      <c r="H203" s="27"/>
      <c r="I203" s="27"/>
      <c r="N203" s="41" t="str">
        <f aca="false">IF(ISBLANK(Values!$F202),"",Values!N202)</f>
        <v/>
      </c>
      <c r="O203" s="41" t="str">
        <f aca="false">IF(ISBLANK(Values!$F202),"",Values!O202)</f>
        <v/>
      </c>
      <c r="P203" s="41" t="str">
        <f aca="false">IF(ISBLANK(Values!$F202),"",Values!P202)</f>
        <v/>
      </c>
      <c r="Q203" s="41" t="str">
        <f aca="false">IF(ISBLANK(Values!$F202),"",Values!Q202)</f>
        <v/>
      </c>
      <c r="R203" s="41" t="str">
        <f aca="false">IF(ISBLANK(Values!$F202),"",Values!R202)</f>
        <v/>
      </c>
      <c r="S203" s="41" t="str">
        <f aca="false">IF(ISBLANK(Values!$F202),"",Values!S202)</f>
        <v/>
      </c>
      <c r="T203" s="41" t="str">
        <f aca="false">IF(ISBLANK(Values!$F202),"",Values!T202)</f>
        <v/>
      </c>
      <c r="U203" s="41" t="str">
        <f aca="false">IF(ISBLANK(Values!$F202),"",Values!U202)</f>
        <v/>
      </c>
      <c r="AA203" s="36"/>
      <c r="BE203" s="27"/>
      <c r="BF203" s="27"/>
      <c r="BG203" s="27"/>
      <c r="BH203" s="27"/>
      <c r="DO203" s="27"/>
      <c r="DP203" s="27"/>
      <c r="DS203" s="31"/>
      <c r="DY203" s="31"/>
      <c r="DZ203" s="31"/>
      <c r="EA203" s="31"/>
      <c r="EB203" s="31"/>
      <c r="EC203" s="31"/>
    </row>
    <row r="204" customFormat="false" ht="13.8" hidden="false" customHeight="false" outlineLevel="0" collapsed="false">
      <c r="A204" s="27"/>
      <c r="E204" s="31"/>
      <c r="H204" s="27"/>
      <c r="I204" s="27"/>
      <c r="N204" s="41" t="str">
        <f aca="false">IF(ISBLANK(Values!$F203),"",Values!N203)</f>
        <v/>
      </c>
      <c r="O204" s="41" t="str">
        <f aca="false">IF(ISBLANK(Values!$F203),"",Values!O203)</f>
        <v/>
      </c>
      <c r="P204" s="41" t="str">
        <f aca="false">IF(ISBLANK(Values!$F203),"",Values!P203)</f>
        <v/>
      </c>
      <c r="Q204" s="41" t="str">
        <f aca="false">IF(ISBLANK(Values!$F203),"",Values!Q203)</f>
        <v/>
      </c>
      <c r="R204" s="41" t="str">
        <f aca="false">IF(ISBLANK(Values!$F203),"",Values!R203)</f>
        <v/>
      </c>
      <c r="S204" s="41" t="str">
        <f aca="false">IF(ISBLANK(Values!$F203),"",Values!S203)</f>
        <v/>
      </c>
      <c r="T204" s="41" t="str">
        <f aca="false">IF(ISBLANK(Values!$F203),"",Values!T203)</f>
        <v/>
      </c>
      <c r="U204" s="41" t="str">
        <f aca="false">IF(ISBLANK(Values!$F203),"",Values!U203)</f>
        <v/>
      </c>
      <c r="AA204" s="36"/>
      <c r="BE204" s="27"/>
      <c r="BF204" s="27"/>
      <c r="BG204" s="27"/>
      <c r="BH204" s="27"/>
      <c r="DO204" s="27"/>
      <c r="DP204" s="27"/>
      <c r="DS204" s="31"/>
      <c r="DY204" s="31"/>
      <c r="DZ204" s="31"/>
      <c r="EA204" s="31"/>
      <c r="EB204" s="31"/>
      <c r="EC204" s="31"/>
    </row>
    <row r="205" customFormat="false" ht="13.8" hidden="false" customHeight="false" outlineLevel="0" collapsed="false">
      <c r="A205" s="27"/>
      <c r="E205" s="31"/>
      <c r="H205" s="27"/>
      <c r="I205" s="27"/>
      <c r="N205" s="41" t="str">
        <f aca="false">IF(ISBLANK(Values!$F204),"",Values!N204)</f>
        <v/>
      </c>
      <c r="O205" s="41" t="str">
        <f aca="false">IF(ISBLANK(Values!$F204),"",Values!O204)</f>
        <v/>
      </c>
      <c r="P205" s="41" t="str">
        <f aca="false">IF(ISBLANK(Values!$F204),"",Values!P204)</f>
        <v/>
      </c>
      <c r="Q205" s="41" t="str">
        <f aca="false">IF(ISBLANK(Values!$F204),"",Values!Q204)</f>
        <v/>
      </c>
      <c r="R205" s="41" t="str">
        <f aca="false">IF(ISBLANK(Values!$F204),"",Values!R204)</f>
        <v/>
      </c>
      <c r="S205" s="41" t="str">
        <f aca="false">IF(ISBLANK(Values!$F204),"",Values!S204)</f>
        <v/>
      </c>
      <c r="T205" s="41" t="str">
        <f aca="false">IF(ISBLANK(Values!$F204),"",Values!T204)</f>
        <v/>
      </c>
      <c r="U205" s="41" t="str">
        <f aca="false">IF(ISBLANK(Values!$F204),"",Values!U204)</f>
        <v/>
      </c>
      <c r="AA205" s="36"/>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N206" s="41" t="str">
        <f aca="false">IF(ISBLANK(Values!$F205),"",Values!N205)</f>
        <v/>
      </c>
      <c r="O206" s="41" t="str">
        <f aca="false">IF(ISBLANK(Values!$F205),"",Values!O205)</f>
        <v/>
      </c>
      <c r="P206" s="41" t="str">
        <f aca="false">IF(ISBLANK(Values!$F205),"",Values!P205)</f>
        <v/>
      </c>
      <c r="Q206" s="41" t="str">
        <f aca="false">IF(ISBLANK(Values!$F205),"",Values!Q205)</f>
        <v/>
      </c>
      <c r="R206" s="41" t="str">
        <f aca="false">IF(ISBLANK(Values!$F205),"",Values!R205)</f>
        <v/>
      </c>
      <c r="S206" s="41" t="str">
        <f aca="false">IF(ISBLANK(Values!$F205),"",Values!S205)</f>
        <v/>
      </c>
      <c r="T206" s="41" t="str">
        <f aca="false">IF(ISBLANK(Values!$F205),"",Values!T205)</f>
        <v/>
      </c>
      <c r="U206" s="41" t="str">
        <f aca="false">IF(ISBLANK(Values!$F205),"",Values!U205)</f>
        <v/>
      </c>
      <c r="AA206" s="36"/>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N207" s="41" t="str">
        <f aca="false">IF(ISBLANK(Values!$F206),"",Values!N206)</f>
        <v/>
      </c>
      <c r="O207" s="41" t="str">
        <f aca="false">IF(ISBLANK(Values!$F206),"",Values!O206)</f>
        <v/>
      </c>
      <c r="P207" s="41" t="str">
        <f aca="false">IF(ISBLANK(Values!$F206),"",Values!P206)</f>
        <v/>
      </c>
      <c r="Q207" s="41" t="str">
        <f aca="false">IF(ISBLANK(Values!$F206),"",Values!Q206)</f>
        <v/>
      </c>
      <c r="R207" s="41" t="str">
        <f aca="false">IF(ISBLANK(Values!$F206),"",Values!R206)</f>
        <v/>
      </c>
      <c r="S207" s="41" t="str">
        <f aca="false">IF(ISBLANK(Values!$F206),"",Values!S206)</f>
        <v/>
      </c>
      <c r="T207" s="41" t="str">
        <f aca="false">IF(ISBLANK(Values!$F206),"",Values!T206)</f>
        <v/>
      </c>
      <c r="U207" s="41" t="str">
        <f aca="false">IF(ISBLANK(Values!$F206),"",Values!U206)</f>
        <v/>
      </c>
      <c r="AA207" s="36"/>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N208" s="41" t="str">
        <f aca="false">IF(ISBLANK(Values!$F207),"",Values!N207)</f>
        <v/>
      </c>
      <c r="O208" s="41" t="str">
        <f aca="false">IF(ISBLANK(Values!$F207),"",Values!O207)</f>
        <v/>
      </c>
      <c r="P208" s="41" t="str">
        <f aca="false">IF(ISBLANK(Values!$F207),"",Values!P207)</f>
        <v/>
      </c>
      <c r="Q208" s="41" t="str">
        <f aca="false">IF(ISBLANK(Values!$F207),"",Values!Q207)</f>
        <v/>
      </c>
      <c r="R208" s="41" t="str">
        <f aca="false">IF(ISBLANK(Values!$F207),"",Values!R207)</f>
        <v/>
      </c>
      <c r="S208" s="41" t="str">
        <f aca="false">IF(ISBLANK(Values!$F207),"",Values!S207)</f>
        <v/>
      </c>
      <c r="T208" s="41" t="str">
        <f aca="false">IF(ISBLANK(Values!$F207),"",Values!T207)</f>
        <v/>
      </c>
      <c r="U208" s="41" t="str">
        <f aca="false">IF(ISBLANK(Values!$F207),"",Values!U207)</f>
        <v/>
      </c>
      <c r="AA208" s="36"/>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N209" s="41" t="str">
        <f aca="false">IF(ISBLANK(Values!$F208),"",Values!N208)</f>
        <v/>
      </c>
      <c r="O209" s="41" t="str">
        <f aca="false">IF(ISBLANK(Values!$F208),"",Values!O208)</f>
        <v/>
      </c>
      <c r="P209" s="41" t="str">
        <f aca="false">IF(ISBLANK(Values!$F208),"",Values!P208)</f>
        <v/>
      </c>
      <c r="Q209" s="41" t="str">
        <f aca="false">IF(ISBLANK(Values!$F208),"",Values!Q208)</f>
        <v/>
      </c>
      <c r="R209" s="41" t="str">
        <f aca="false">IF(ISBLANK(Values!$F208),"",Values!R208)</f>
        <v/>
      </c>
      <c r="S209" s="41" t="str">
        <f aca="false">IF(ISBLANK(Values!$F208),"",Values!S208)</f>
        <v/>
      </c>
      <c r="T209" s="41" t="str">
        <f aca="false">IF(ISBLANK(Values!$F208),"",Values!T208)</f>
        <v/>
      </c>
      <c r="U209" s="41" t="str">
        <f aca="false">IF(ISBLANK(Values!$F208),"",Values!U208)</f>
        <v/>
      </c>
      <c r="AA209" s="36"/>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N210" s="41" t="str">
        <f aca="false">IF(ISBLANK(Values!$F209),"",Values!N209)</f>
        <v/>
      </c>
      <c r="O210" s="41" t="str">
        <f aca="false">IF(ISBLANK(Values!$F209),"",Values!O209)</f>
        <v/>
      </c>
      <c r="P210" s="41" t="str">
        <f aca="false">IF(ISBLANK(Values!$F209),"",Values!P209)</f>
        <v/>
      </c>
      <c r="Q210" s="41" t="str">
        <f aca="false">IF(ISBLANK(Values!$F209),"",Values!Q209)</f>
        <v/>
      </c>
      <c r="R210" s="41" t="str">
        <f aca="false">IF(ISBLANK(Values!$F209),"",Values!R209)</f>
        <v/>
      </c>
      <c r="S210" s="41" t="str">
        <f aca="false">IF(ISBLANK(Values!$F209),"",Values!S209)</f>
        <v/>
      </c>
      <c r="T210" s="41" t="str">
        <f aca="false">IF(ISBLANK(Values!$F209),"",Values!T209)</f>
        <v/>
      </c>
      <c r="U210" s="41" t="str">
        <f aca="false">IF(ISBLANK(Values!$F209),"",Values!U209)</f>
        <v/>
      </c>
      <c r="AA210" s="36"/>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N211" s="41" t="str">
        <f aca="false">IF(ISBLANK(Values!$F210),"",Values!N210)</f>
        <v/>
      </c>
      <c r="O211" s="41" t="str">
        <f aca="false">IF(ISBLANK(Values!$F210),"",Values!O210)</f>
        <v/>
      </c>
      <c r="P211" s="41" t="str">
        <f aca="false">IF(ISBLANK(Values!$F210),"",Values!P210)</f>
        <v/>
      </c>
      <c r="Q211" s="41" t="str">
        <f aca="false">IF(ISBLANK(Values!$F210),"",Values!Q210)</f>
        <v/>
      </c>
      <c r="R211" s="41" t="str">
        <f aca="false">IF(ISBLANK(Values!$F210),"",Values!R210)</f>
        <v/>
      </c>
      <c r="S211" s="41" t="str">
        <f aca="false">IF(ISBLANK(Values!$F210),"",Values!S210)</f>
        <v/>
      </c>
      <c r="T211" s="41" t="str">
        <f aca="false">IF(ISBLANK(Values!$F210),"",Values!T210)</f>
        <v/>
      </c>
      <c r="U211" s="41" t="str">
        <f aca="false">IF(ISBLANK(Values!$F210),"",Values!U210)</f>
        <v/>
      </c>
      <c r="AA211" s="36"/>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N212" s="41" t="str">
        <f aca="false">IF(ISBLANK(Values!$F211),"",Values!N211)</f>
        <v/>
      </c>
      <c r="O212" s="41" t="str">
        <f aca="false">IF(ISBLANK(Values!$F211),"",Values!O211)</f>
        <v/>
      </c>
      <c r="P212" s="41" t="str">
        <f aca="false">IF(ISBLANK(Values!$F211),"",Values!P211)</f>
        <v/>
      </c>
      <c r="Q212" s="41" t="str">
        <f aca="false">IF(ISBLANK(Values!$F211),"",Values!Q211)</f>
        <v/>
      </c>
      <c r="R212" s="41" t="str">
        <f aca="false">IF(ISBLANK(Values!$F211),"",Values!R211)</f>
        <v/>
      </c>
      <c r="S212" s="41" t="str">
        <f aca="false">IF(ISBLANK(Values!$F211),"",Values!S211)</f>
        <v/>
      </c>
      <c r="T212" s="41" t="str">
        <f aca="false">IF(ISBLANK(Values!$F211),"",Values!T211)</f>
        <v/>
      </c>
      <c r="U212" s="41" t="str">
        <f aca="false">IF(ISBLANK(Values!$F211),"",Values!U211)</f>
        <v/>
      </c>
      <c r="AA212" s="36"/>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N213" s="41" t="str">
        <f aca="false">IF(ISBLANK(Values!$F212),"",Values!N212)</f>
        <v/>
      </c>
      <c r="O213" s="41" t="str">
        <f aca="false">IF(ISBLANK(Values!$F212),"",Values!O212)</f>
        <v/>
      </c>
      <c r="P213" s="41" t="str">
        <f aca="false">IF(ISBLANK(Values!$F212),"",Values!P212)</f>
        <v/>
      </c>
      <c r="Q213" s="41" t="str">
        <f aca="false">IF(ISBLANK(Values!$F212),"",Values!Q212)</f>
        <v/>
      </c>
      <c r="R213" s="41" t="str">
        <f aca="false">IF(ISBLANK(Values!$F212),"",Values!R212)</f>
        <v/>
      </c>
      <c r="S213" s="41" t="str">
        <f aca="false">IF(ISBLANK(Values!$F212),"",Values!S212)</f>
        <v/>
      </c>
      <c r="T213" s="41" t="str">
        <f aca="false">IF(ISBLANK(Values!$F212),"",Values!T212)</f>
        <v/>
      </c>
      <c r="U213" s="41" t="str">
        <f aca="false">IF(ISBLANK(Values!$F212),"",Values!U212)</f>
        <v/>
      </c>
      <c r="AA213" s="36"/>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N214" s="41" t="str">
        <f aca="false">IF(ISBLANK(Values!$F213),"",Values!N213)</f>
        <v/>
      </c>
      <c r="O214" s="41" t="str">
        <f aca="false">IF(ISBLANK(Values!$F213),"",Values!O213)</f>
        <v/>
      </c>
      <c r="P214" s="41" t="str">
        <f aca="false">IF(ISBLANK(Values!$F213),"",Values!P213)</f>
        <v/>
      </c>
      <c r="Q214" s="41" t="str">
        <f aca="false">IF(ISBLANK(Values!$F213),"",Values!Q213)</f>
        <v/>
      </c>
      <c r="R214" s="41" t="str">
        <f aca="false">IF(ISBLANK(Values!$F213),"",Values!R213)</f>
        <v/>
      </c>
      <c r="S214" s="41" t="str">
        <f aca="false">IF(ISBLANK(Values!$F213),"",Values!S213)</f>
        <v/>
      </c>
      <c r="T214" s="41" t="str">
        <f aca="false">IF(ISBLANK(Values!$F213),"",Values!T213)</f>
        <v/>
      </c>
      <c r="U214" s="41" t="str">
        <f aca="false">IF(ISBLANK(Values!$F213),"",Values!U213)</f>
        <v/>
      </c>
      <c r="AA214" s="36"/>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N215" s="41" t="str">
        <f aca="false">IF(ISBLANK(Values!$F214),"",Values!N214)</f>
        <v/>
      </c>
      <c r="O215" s="41" t="str">
        <f aca="false">IF(ISBLANK(Values!$F214),"",Values!O214)</f>
        <v/>
      </c>
      <c r="P215" s="41" t="str">
        <f aca="false">IF(ISBLANK(Values!$F214),"",Values!P214)</f>
        <v/>
      </c>
      <c r="Q215" s="41" t="str">
        <f aca="false">IF(ISBLANK(Values!$F214),"",Values!Q214)</f>
        <v/>
      </c>
      <c r="R215" s="41" t="str">
        <f aca="false">IF(ISBLANK(Values!$F214),"",Values!R214)</f>
        <v/>
      </c>
      <c r="S215" s="41" t="str">
        <f aca="false">IF(ISBLANK(Values!$F214),"",Values!S214)</f>
        <v/>
      </c>
      <c r="T215" s="41" t="str">
        <f aca="false">IF(ISBLANK(Values!$F214),"",Values!T214)</f>
        <v/>
      </c>
      <c r="U215" s="41" t="str">
        <f aca="false">IF(ISBLANK(Values!$F214),"",Values!U214)</f>
        <v/>
      </c>
      <c r="AA215" s="36"/>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N216" s="41" t="str">
        <f aca="false">IF(ISBLANK(Values!$F215),"",Values!N215)</f>
        <v/>
      </c>
      <c r="O216" s="41" t="str">
        <f aca="false">IF(ISBLANK(Values!$F215),"",Values!O215)</f>
        <v/>
      </c>
      <c r="P216" s="41" t="str">
        <f aca="false">IF(ISBLANK(Values!$F215),"",Values!P215)</f>
        <v/>
      </c>
      <c r="Q216" s="41" t="str">
        <f aca="false">IF(ISBLANK(Values!$F215),"",Values!Q215)</f>
        <v/>
      </c>
      <c r="R216" s="41" t="str">
        <f aca="false">IF(ISBLANK(Values!$F215),"",Values!R215)</f>
        <v/>
      </c>
      <c r="S216" s="41" t="str">
        <f aca="false">IF(ISBLANK(Values!$F215),"",Values!S215)</f>
        <v/>
      </c>
      <c r="T216" s="41" t="str">
        <f aca="false">IF(ISBLANK(Values!$F215),"",Values!T215)</f>
        <v/>
      </c>
      <c r="U216" s="41" t="str">
        <f aca="false">IF(ISBLANK(Values!$F215),"",Values!U215)</f>
        <v/>
      </c>
      <c r="AA216" s="36"/>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N217" s="28" t="str">
        <f aca="false">IF(ISBLANK([1]Values!F216),"",[1]Values!$N216)</f>
        <v/>
      </c>
      <c r="O217" s="1" t="str">
        <f aca="false">IF(ISBLANK([1]Values!$F216),"",[1]Values!O216)</f>
        <v/>
      </c>
      <c r="P217" s="45" t="str">
        <f aca="false">IF(ISBLANK([1]Values!$F216),"",[1]Values!P216)</f>
        <v/>
      </c>
      <c r="Q217" s="45" t="str">
        <f aca="false">IF(ISBLANK([1]Values!$F216),"",[1]Values!Q216)</f>
        <v/>
      </c>
      <c r="R217" s="45" t="str">
        <f aca="false">IF(ISBLANK([1]Values!$F216),"",[1]Values!R216)</f>
        <v/>
      </c>
      <c r="S217" s="45" t="str">
        <f aca="false">IF(ISBLANK([1]Values!$F216),"",[1]Values!S216)</f>
        <v/>
      </c>
      <c r="T217" s="45" t="str">
        <f aca="false">IF(ISBLANK([1]Values!$F216),"",[1]Values!T216)</f>
        <v/>
      </c>
      <c r="U217" s="45" t="str">
        <f aca="false">IF(ISBLANK([1]Values!$F216),"",[1]Values!U216)</f>
        <v/>
      </c>
      <c r="AA217" s="36"/>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N218" s="28" t="str">
        <f aca="false">IF(ISBLANK([1]Values!F217),"",[1]Values!$N217)</f>
        <v/>
      </c>
      <c r="O218" s="1" t="str">
        <f aca="false">IF(ISBLANK([1]Values!$F217),"",[1]Values!O217)</f>
        <v/>
      </c>
      <c r="P218" s="45" t="str">
        <f aca="false">IF(ISBLANK([1]Values!$F217),"",[1]Values!P217)</f>
        <v/>
      </c>
      <c r="Q218" s="45" t="str">
        <f aca="false">IF(ISBLANK([1]Values!$F217),"",[1]Values!Q217)</f>
        <v/>
      </c>
      <c r="R218" s="45" t="str">
        <f aca="false">IF(ISBLANK([1]Values!$F217),"",[1]Values!R217)</f>
        <v/>
      </c>
      <c r="S218" s="45" t="str">
        <f aca="false">IF(ISBLANK([1]Values!$F217),"",[1]Values!S217)</f>
        <v/>
      </c>
      <c r="T218" s="45" t="str">
        <f aca="false">IF(ISBLANK([1]Values!$F217),"",[1]Values!T217)</f>
        <v/>
      </c>
      <c r="U218" s="45" t="str">
        <f aca="false">IF(ISBLANK([1]Values!$F217),"",[1]Values!U217)</f>
        <v/>
      </c>
      <c r="AA218" s="36"/>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N219" s="28" t="str">
        <f aca="false">IF(ISBLANK([1]Values!F218),"",[1]Values!$N218)</f>
        <v/>
      </c>
      <c r="O219" s="1" t="str">
        <f aca="false">IF(ISBLANK([1]Values!$F218),"",[1]Values!O218)</f>
        <v/>
      </c>
      <c r="P219" s="45" t="str">
        <f aca="false">IF(ISBLANK([1]Values!$F218),"",[1]Values!P218)</f>
        <v/>
      </c>
      <c r="Q219" s="45" t="str">
        <f aca="false">IF(ISBLANK([1]Values!$F218),"",[1]Values!Q218)</f>
        <v/>
      </c>
      <c r="R219" s="45" t="str">
        <f aca="false">IF(ISBLANK([1]Values!$F218),"",[1]Values!R218)</f>
        <v/>
      </c>
      <c r="S219" s="45" t="str">
        <f aca="false">IF(ISBLANK([1]Values!$F218),"",[1]Values!S218)</f>
        <v/>
      </c>
      <c r="T219" s="45" t="str">
        <f aca="false">IF(ISBLANK([1]Values!$F218),"",[1]Values!T218)</f>
        <v/>
      </c>
      <c r="U219" s="45" t="str">
        <f aca="false">IF(ISBLANK([1]Values!$F218),"",[1]Values!U218)</f>
        <v/>
      </c>
      <c r="AA219" s="36"/>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N220" s="28" t="str">
        <f aca="false">IF(ISBLANK([1]Values!F219),"",[1]Values!$N219)</f>
        <v/>
      </c>
      <c r="O220" s="1" t="str">
        <f aca="false">IF(ISBLANK([1]Values!$F219),"",[1]Values!O219)</f>
        <v/>
      </c>
      <c r="P220" s="45" t="str">
        <f aca="false">IF(ISBLANK([1]Values!$F219),"",[1]Values!P219)</f>
        <v/>
      </c>
      <c r="Q220" s="45" t="str">
        <f aca="false">IF(ISBLANK([1]Values!$F219),"",[1]Values!Q219)</f>
        <v/>
      </c>
      <c r="R220" s="45" t="str">
        <f aca="false">IF(ISBLANK([1]Values!$F219),"",[1]Values!R219)</f>
        <v/>
      </c>
      <c r="S220" s="45" t="str">
        <f aca="false">IF(ISBLANK([1]Values!$F219),"",[1]Values!S219)</f>
        <v/>
      </c>
      <c r="T220" s="45" t="str">
        <f aca="false">IF(ISBLANK([1]Values!$F219),"",[1]Values!T219)</f>
        <v/>
      </c>
      <c r="U220" s="45" t="str">
        <f aca="false">IF(ISBLANK([1]Values!$F219),"",[1]Values!U219)</f>
        <v/>
      </c>
      <c r="AA220" s="36"/>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N221" s="28" t="str">
        <f aca="false">IF(ISBLANK([1]Values!F220),"",[1]Values!$N220)</f>
        <v/>
      </c>
      <c r="O221" s="1" t="str">
        <f aca="false">IF(ISBLANK([1]Values!$F220),"",[1]Values!O220)</f>
        <v/>
      </c>
      <c r="P221" s="45" t="str">
        <f aca="false">IF(ISBLANK([1]Values!$F220),"",[1]Values!P220)</f>
        <v/>
      </c>
      <c r="Q221" s="45" t="str">
        <f aca="false">IF(ISBLANK([1]Values!$F220),"",[1]Values!Q220)</f>
        <v/>
      </c>
      <c r="R221" s="45" t="str">
        <f aca="false">IF(ISBLANK([1]Values!$F220),"",[1]Values!R220)</f>
        <v/>
      </c>
      <c r="S221" s="45" t="str">
        <f aca="false">IF(ISBLANK([1]Values!$F220),"",[1]Values!S220)</f>
        <v/>
      </c>
      <c r="T221" s="45" t="str">
        <f aca="false">IF(ISBLANK([1]Values!$F220),"",[1]Values!T220)</f>
        <v/>
      </c>
      <c r="U221" s="45" t="str">
        <f aca="false">IF(ISBLANK([1]Values!$F220),"",[1]Values!U220)</f>
        <v/>
      </c>
      <c r="AA221" s="36"/>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N222" s="28" t="str">
        <f aca="false">IF(ISBLANK([1]Values!F221),"",[1]Values!$N221)</f>
        <v/>
      </c>
      <c r="O222" s="1" t="str">
        <f aca="false">IF(ISBLANK([1]Values!$F221),"",[1]Values!O221)</f>
        <v/>
      </c>
      <c r="P222" s="45" t="str">
        <f aca="false">IF(ISBLANK([1]Values!$F221),"",[1]Values!P221)</f>
        <v/>
      </c>
      <c r="Q222" s="45" t="str">
        <f aca="false">IF(ISBLANK([1]Values!$F221),"",[1]Values!Q221)</f>
        <v/>
      </c>
      <c r="R222" s="45" t="str">
        <f aca="false">IF(ISBLANK([1]Values!$F221),"",[1]Values!R221)</f>
        <v/>
      </c>
      <c r="S222" s="45" t="str">
        <f aca="false">IF(ISBLANK([1]Values!$F221),"",[1]Values!S221)</f>
        <v/>
      </c>
      <c r="T222" s="45" t="str">
        <f aca="false">IF(ISBLANK([1]Values!$F221),"",[1]Values!T221)</f>
        <v/>
      </c>
      <c r="U222" s="45" t="str">
        <f aca="false">IF(ISBLANK([1]Values!$F221),"",[1]Values!U221)</f>
        <v/>
      </c>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N223" s="28" t="str">
        <f aca="false">IF(ISBLANK([1]Values!F222),"",[1]Values!$N222)</f>
        <v/>
      </c>
      <c r="O223" s="1" t="str">
        <f aca="false">IF(ISBLANK([1]Values!$F222),"",[1]Values!O222)</f>
        <v/>
      </c>
      <c r="P223" s="45" t="str">
        <f aca="false">IF(ISBLANK([1]Values!$F222),"",[1]Values!P222)</f>
        <v/>
      </c>
      <c r="Q223" s="45" t="str">
        <f aca="false">IF(ISBLANK([1]Values!$F222),"",[1]Values!Q222)</f>
        <v/>
      </c>
      <c r="R223" s="45" t="str">
        <f aca="false">IF(ISBLANK([1]Values!$F222),"",[1]Values!R222)</f>
        <v/>
      </c>
      <c r="S223" s="45" t="str">
        <f aca="false">IF(ISBLANK([1]Values!$F222),"",[1]Values!S222)</f>
        <v/>
      </c>
      <c r="T223" s="45" t="str">
        <f aca="false">IF(ISBLANK([1]Values!$F222),"",[1]Values!T222)</f>
        <v/>
      </c>
      <c r="U223" s="45" t="str">
        <f aca="false">IF(ISBLANK([1]Values!$F222),"",[1]Values!U222)</f>
        <v/>
      </c>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N224" s="28" t="str">
        <f aca="false">IF(ISBLANK([1]Values!F223),"",[1]Values!$N223)</f>
        <v/>
      </c>
      <c r="O224" s="1" t="str">
        <f aca="false">IF(ISBLANK([1]Values!$F223),"",[1]Values!O223)</f>
        <v/>
      </c>
      <c r="P224" s="45" t="str">
        <f aca="false">IF(ISBLANK([1]Values!$F223),"",[1]Values!P223)</f>
        <v/>
      </c>
      <c r="Q224" s="45" t="str">
        <f aca="false">IF(ISBLANK([1]Values!$F223),"",[1]Values!Q223)</f>
        <v/>
      </c>
      <c r="R224" s="45" t="str">
        <f aca="false">IF(ISBLANK([1]Values!$F223),"",[1]Values!R223)</f>
        <v/>
      </c>
      <c r="S224" s="45" t="str">
        <f aca="false">IF(ISBLANK([1]Values!$F223),"",[1]Values!S223)</f>
        <v/>
      </c>
      <c r="T224" s="45" t="str">
        <f aca="false">IF(ISBLANK([1]Values!$F223),"",[1]Values!T223)</f>
        <v/>
      </c>
      <c r="U224" s="45" t="str">
        <f aca="false">IF(ISBLANK([1]Values!$F223),"",[1]Values!U223)</f>
        <v/>
      </c>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N225" s="28" t="str">
        <f aca="false">IF(ISBLANK([1]Values!F224),"",[1]Values!$N224)</f>
        <v/>
      </c>
      <c r="O225" s="1" t="str">
        <f aca="false">IF(ISBLANK([1]Values!$F224),"",[1]Values!O224)</f>
        <v/>
      </c>
      <c r="P225" s="45" t="str">
        <f aca="false">IF(ISBLANK([1]Values!$F224),"",[1]Values!P224)</f>
        <v/>
      </c>
      <c r="Q225" s="45" t="str">
        <f aca="false">IF(ISBLANK([1]Values!$F224),"",[1]Values!Q224)</f>
        <v/>
      </c>
      <c r="R225" s="45" t="str">
        <f aca="false">IF(ISBLANK([1]Values!$F224),"",[1]Values!R224)</f>
        <v/>
      </c>
      <c r="S225" s="45" t="str">
        <f aca="false">IF(ISBLANK([1]Values!$F224),"",[1]Values!S224)</f>
        <v/>
      </c>
      <c r="T225" s="45" t="str">
        <f aca="false">IF(ISBLANK([1]Values!$F224),"",[1]Values!T224)</f>
        <v/>
      </c>
      <c r="U225" s="45" t="str">
        <f aca="false">IF(ISBLANK([1]Values!$F224),"",[1]Values!U224)</f>
        <v/>
      </c>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N226" s="28" t="str">
        <f aca="false">IF(ISBLANK([1]Values!F225),"",[1]Values!$N225)</f>
        <v/>
      </c>
      <c r="O226" s="1" t="str">
        <f aca="false">IF(ISBLANK([1]Values!$F225),"",[1]Values!O225)</f>
        <v/>
      </c>
      <c r="P226" s="45" t="str">
        <f aca="false">IF(ISBLANK([1]Values!$F225),"",[1]Values!P225)</f>
        <v/>
      </c>
      <c r="Q226" s="45" t="str">
        <f aca="false">IF(ISBLANK([1]Values!$F225),"",[1]Values!Q225)</f>
        <v/>
      </c>
      <c r="R226" s="45" t="str">
        <f aca="false">IF(ISBLANK([1]Values!$F225),"",[1]Values!R225)</f>
        <v/>
      </c>
      <c r="S226" s="45" t="str">
        <f aca="false">IF(ISBLANK([1]Values!$F225),"",[1]Values!S225)</f>
        <v/>
      </c>
      <c r="T226" s="45" t="str">
        <f aca="false">IF(ISBLANK([1]Values!$F225),"",[1]Values!T225)</f>
        <v/>
      </c>
      <c r="U226" s="45" t="str">
        <f aca="false">IF(ISBLANK([1]Values!$F225),"",[1]Values!U225)</f>
        <v/>
      </c>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N227" s="28" t="str">
        <f aca="false">IF(ISBLANK([1]Values!F226),"",[1]Values!$N226)</f>
        <v/>
      </c>
      <c r="O227" s="1" t="str">
        <f aca="false">IF(ISBLANK([1]Values!$F226),"",[1]Values!O226)</f>
        <v/>
      </c>
      <c r="P227" s="45" t="str">
        <f aca="false">IF(ISBLANK([1]Values!$F226),"",[1]Values!P226)</f>
        <v/>
      </c>
      <c r="Q227" s="45" t="str">
        <f aca="false">IF(ISBLANK([1]Values!$F226),"",[1]Values!Q226)</f>
        <v/>
      </c>
      <c r="R227" s="45" t="str">
        <f aca="false">IF(ISBLANK([1]Values!$F226),"",[1]Values!R226)</f>
        <v/>
      </c>
      <c r="S227" s="45" t="str">
        <f aca="false">IF(ISBLANK([1]Values!$F226),"",[1]Values!S226)</f>
        <v/>
      </c>
      <c r="T227" s="45" t="str">
        <f aca="false">IF(ISBLANK([1]Values!$F226),"",[1]Values!T226)</f>
        <v/>
      </c>
      <c r="U227" s="45" t="str">
        <f aca="false">IF(ISBLANK([1]Values!$F226),"",[1]Values!U226)</f>
        <v/>
      </c>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N228" s="28" t="str">
        <f aca="false">IF(ISBLANK([1]Values!F227),"",[1]Values!$N227)</f>
        <v/>
      </c>
      <c r="O228" s="1" t="str">
        <f aca="false">IF(ISBLANK([1]Values!$F227),"",[1]Values!O227)</f>
        <v/>
      </c>
      <c r="P228" s="45" t="str">
        <f aca="false">IF(ISBLANK([1]Values!$F227),"",[1]Values!P227)</f>
        <v/>
      </c>
      <c r="Q228" s="45" t="str">
        <f aca="false">IF(ISBLANK([1]Values!$F227),"",[1]Values!Q227)</f>
        <v/>
      </c>
      <c r="R228" s="45" t="str">
        <f aca="false">IF(ISBLANK([1]Values!$F227),"",[1]Values!R227)</f>
        <v/>
      </c>
      <c r="S228" s="45" t="str">
        <f aca="false">IF(ISBLANK([1]Values!$F227),"",[1]Values!S227)</f>
        <v/>
      </c>
      <c r="T228" s="45" t="str">
        <f aca="false">IF(ISBLANK([1]Values!$F227),"",[1]Values!T227)</f>
        <v/>
      </c>
      <c r="U228" s="45" t="str">
        <f aca="false">IF(ISBLANK([1]Values!$F227),"",[1]Values!U227)</f>
        <v/>
      </c>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N229" s="28" t="str">
        <f aca="false">IF(ISBLANK([1]Values!F228),"",[1]Values!$N228)</f>
        <v/>
      </c>
      <c r="O229" s="1" t="str">
        <f aca="false">IF(ISBLANK([1]Values!$F228),"",[1]Values!O228)</f>
        <v/>
      </c>
      <c r="P229" s="45" t="str">
        <f aca="false">IF(ISBLANK([1]Values!$F228),"",[1]Values!P228)</f>
        <v/>
      </c>
      <c r="Q229" s="45" t="str">
        <f aca="false">IF(ISBLANK([1]Values!$F228),"",[1]Values!Q228)</f>
        <v/>
      </c>
      <c r="R229" s="45" t="str">
        <f aca="false">IF(ISBLANK([1]Values!$F228),"",[1]Values!R228)</f>
        <v/>
      </c>
      <c r="S229" s="45" t="str">
        <f aca="false">IF(ISBLANK([1]Values!$F228),"",[1]Values!S228)</f>
        <v/>
      </c>
      <c r="T229" s="45" t="str">
        <f aca="false">IF(ISBLANK([1]Values!$F228),"",[1]Values!T228)</f>
        <v/>
      </c>
      <c r="U229" s="45" t="str">
        <f aca="false">IF(ISBLANK([1]Values!$F228),"",[1]Values!U228)</f>
        <v/>
      </c>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N230" s="28" t="str">
        <f aca="false">IF(ISBLANK([1]Values!F229),"",[1]Values!$N229)</f>
        <v/>
      </c>
      <c r="O230" s="1" t="str">
        <f aca="false">IF(ISBLANK([1]Values!$F229),"",[1]Values!O229)</f>
        <v/>
      </c>
      <c r="P230" s="45" t="str">
        <f aca="false">IF(ISBLANK([1]Values!$F229),"",[1]Values!P229)</f>
        <v/>
      </c>
      <c r="Q230" s="45" t="str">
        <f aca="false">IF(ISBLANK([1]Values!$F229),"",[1]Values!Q229)</f>
        <v/>
      </c>
      <c r="R230" s="45" t="str">
        <f aca="false">IF(ISBLANK([1]Values!$F229),"",[1]Values!R229)</f>
        <v/>
      </c>
      <c r="S230" s="45" t="str">
        <f aca="false">IF(ISBLANK([1]Values!$F229),"",[1]Values!S229)</f>
        <v/>
      </c>
      <c r="T230" s="45" t="str">
        <f aca="false">IF(ISBLANK([1]Values!$F229),"",[1]Values!T229)</f>
        <v/>
      </c>
      <c r="U230" s="45" t="str">
        <f aca="false">IF(ISBLANK([1]Values!$F229),"",[1]Values!U229)</f>
        <v/>
      </c>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N231" s="28" t="str">
        <f aca="false">IF(ISBLANK([1]Values!F230),"",[1]Values!$N230)</f>
        <v/>
      </c>
      <c r="O231" s="1" t="str">
        <f aca="false">IF(ISBLANK([1]Values!$F230),"",[1]Values!O230)</f>
        <v/>
      </c>
      <c r="P231" s="45" t="str">
        <f aca="false">IF(ISBLANK([1]Values!$F230),"",[1]Values!P230)</f>
        <v/>
      </c>
      <c r="Q231" s="45" t="str">
        <f aca="false">IF(ISBLANK([1]Values!$F230),"",[1]Values!Q230)</f>
        <v/>
      </c>
      <c r="R231" s="45" t="str">
        <f aca="false">IF(ISBLANK([1]Values!$F230),"",[1]Values!R230)</f>
        <v/>
      </c>
      <c r="S231" s="45" t="str">
        <f aca="false">IF(ISBLANK([1]Values!$F230),"",[1]Values!S230)</f>
        <v/>
      </c>
      <c r="T231" s="45" t="str">
        <f aca="false">IF(ISBLANK([1]Values!$F230),"",[1]Values!T230)</f>
        <v/>
      </c>
      <c r="U231" s="45" t="str">
        <f aca="false">IF(ISBLANK([1]Values!$F230),"",[1]Values!U230)</f>
        <v/>
      </c>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N232" s="28" t="str">
        <f aca="false">IF(ISBLANK([1]Values!F231),"",[1]Values!$N231)</f>
        <v/>
      </c>
      <c r="O232" s="1" t="str">
        <f aca="false">IF(ISBLANK([1]Values!$F231),"",[1]Values!O231)</f>
        <v/>
      </c>
      <c r="P232" s="45" t="str">
        <f aca="false">IF(ISBLANK([1]Values!$F231),"",[1]Values!P231)</f>
        <v/>
      </c>
      <c r="Q232" s="45" t="str">
        <f aca="false">IF(ISBLANK([1]Values!$F231),"",[1]Values!Q231)</f>
        <v/>
      </c>
      <c r="R232" s="45" t="str">
        <f aca="false">IF(ISBLANK([1]Values!$F231),"",[1]Values!R231)</f>
        <v/>
      </c>
      <c r="S232" s="45" t="str">
        <f aca="false">IF(ISBLANK([1]Values!$F231),"",[1]Values!S231)</f>
        <v/>
      </c>
      <c r="T232" s="45" t="str">
        <f aca="false">IF(ISBLANK([1]Values!$F231),"",[1]Values!T231)</f>
        <v/>
      </c>
      <c r="U232" s="45" t="str">
        <f aca="false">IF(ISBLANK([1]Values!$F231),"",[1]Values!U231)</f>
        <v/>
      </c>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N233" s="28" t="str">
        <f aca="false">IF(ISBLANK([1]Values!F232),"",[1]Values!$N232)</f>
        <v/>
      </c>
      <c r="O233" s="1" t="str">
        <f aca="false">IF(ISBLANK([1]Values!$F232),"",[1]Values!O232)</f>
        <v/>
      </c>
      <c r="P233" s="45" t="str">
        <f aca="false">IF(ISBLANK([1]Values!$F232),"",[1]Values!P232)</f>
        <v/>
      </c>
      <c r="Q233" s="45" t="str">
        <f aca="false">IF(ISBLANK([1]Values!$F232),"",[1]Values!Q232)</f>
        <v/>
      </c>
      <c r="R233" s="45" t="str">
        <f aca="false">IF(ISBLANK([1]Values!$F232),"",[1]Values!R232)</f>
        <v/>
      </c>
      <c r="S233" s="45" t="str">
        <f aca="false">IF(ISBLANK([1]Values!$F232),"",[1]Values!S232)</f>
        <v/>
      </c>
      <c r="T233" s="45" t="str">
        <f aca="false">IF(ISBLANK([1]Values!$F232),"",[1]Values!T232)</f>
        <v/>
      </c>
      <c r="U233" s="45" t="str">
        <f aca="false">IF(ISBLANK([1]Values!$F232),"",[1]Values!U232)</f>
        <v/>
      </c>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105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33 O6:U21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7:U233 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105">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169: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105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105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105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105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105">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F4:F131">
    <cfRule type="expression" priority="1005" aboveAverage="0" equalAverage="0" bottom="0" percent="0" rank="0" text="" dxfId="1003">
      <formula>IF(LEN(F4)&gt;0,1,0)</formula>
    </cfRule>
    <cfRule type="expression" priority="1006" aboveAverage="0" equalAverage="0" bottom="0" percent="0" rank="0" text="" dxfId="1004">
      <formula>IF(VLOOKUP($F$3,#name?,MATCH($A4,#name?,0)+1,0)&gt;0,1,0)</formula>
    </cfRule>
    <cfRule type="expression" priority="1007" aboveAverage="0" equalAverage="0" bottom="0" percent="0" rank="0" text="" dxfId="1005">
      <formula>IF(VLOOKUP($F$3,#name?,MATCH($A4,#name?,0)+1,0)&gt;0,1,0)</formula>
    </cfRule>
    <cfRule type="expression" priority="1008" aboveAverage="0" equalAverage="0" bottom="0" percent="0" rank="0" text="" dxfId="1006">
      <formula>IF(VLOOKUP($F$3,#name?,MATCH($A4,#name?,0)+1,0)&gt;0,1,0)</formula>
    </cfRule>
    <cfRule type="expression" priority="1009" aboveAverage="0" equalAverage="0" bottom="0" percent="0" rank="0" text="" dxfId="1007">
      <formula>AND(IF(IFERROR(VLOOKUP($F$3,#name?,MATCH($A4,#name?,0)+1,0),0)&gt;0,0,1),IF(IFERROR(VLOOKUP($F$3,#name?,MATCH($A4,#name?,0)+1,0),0)&gt;0,0,1),IF(IFERROR(VLOOKUP($F$3,#name?,MATCH($A4,#name?,0)+1,0),0)&gt;0,0,1),IF(IFERROR(MATCH($A4,#name?,0),0)&gt;0,1,0))</formula>
    </cfRule>
  </conditionalFormatting>
  <conditionalFormatting sqref="G4">
    <cfRule type="expression" priority="1010" aboveAverage="0" equalAverage="0" bottom="0" percent="0" rank="0" text="" dxfId="1008">
      <formula>IF(LEN(G4)&gt;0,1,0)</formula>
    </cfRule>
    <cfRule type="expression" priority="1011" aboveAverage="0" equalAverage="0" bottom="0" percent="0" rank="0" text="" dxfId="1009">
      <formula>IF(VLOOKUP($G$3,#name?,MATCH($A4,#name?,0)+1,0)&gt;0,1,0)</formula>
    </cfRule>
    <cfRule type="expression" priority="1012" aboveAverage="0" equalAverage="0" bottom="0" percent="0" rank="0" text="" dxfId="1010">
      <formula>IF(VLOOKUP($G$3,#name?,MATCH($A4,#name?,0)+1,0)&gt;0,1,0)</formula>
    </cfRule>
    <cfRule type="expression" priority="1013" aboveAverage="0" equalAverage="0" bottom="0" percent="0" rank="0" text="" dxfId="1011">
      <formula>IF(VLOOKUP($G$3,#name?,MATCH($A4,#name?,0)+1,0)&gt;0,1,0)</formula>
    </cfRule>
    <cfRule type="expression" priority="1014" aboveAverage="0" equalAverage="0" bottom="0" percent="0" rank="0" text="" dxfId="1012">
      <formula>AND(IF(IFERROR(VLOOKUP($G$3,#name?,MATCH($A4,#name?,0)+1,0),0)&gt;0,0,1),IF(IFERROR(VLOOKUP($G$3,#name?,MATCH($A4,#name?,0)+1,0),0)&gt;0,0,1),IF(IFERROR(VLOOKUP($G$3,#name?,MATCH($A4,#name?,0)+1,0),0)&gt;0,0,1),IF(IFERROR(MATCH($A4,#name?,0),0)&gt;0,1,0))</formula>
    </cfRule>
  </conditionalFormatting>
  <conditionalFormatting sqref="G5:G105">
    <cfRule type="expression" priority="1015" aboveAverage="0" equalAverage="0" bottom="0" percent="0" rank="0" text="" dxfId="1013">
      <formula>IF(LEN(G5)&gt;0,1,0)</formula>
    </cfRule>
    <cfRule type="expression" priority="1016" aboveAverage="0" equalAverage="0" bottom="0" percent="0" rank="0" text="" dxfId="1014">
      <formula>IF(VLOOKUP($G$3,#name?,MATCH($A5,#name?,0)+1,0)&gt;0,1,0)</formula>
    </cfRule>
    <cfRule type="expression" priority="1017" aboveAverage="0" equalAverage="0" bottom="0" percent="0" rank="0" text="" dxfId="1015">
      <formula>IF(VLOOKUP($G$3,#name?,MATCH($A5,#name?,0)+1,0)&gt;0,1,0)</formula>
    </cfRule>
    <cfRule type="expression" priority="1018" aboveAverage="0" equalAverage="0" bottom="0" percent="0" rank="0" text="" dxfId="1016">
      <formula>IF(VLOOKUP($G$3,#name?,MATCH($A5,#name?,0)+1,0)&gt;0,1,0)</formula>
    </cfRule>
    <cfRule type="expression" priority="1019" aboveAverage="0" equalAverage="0" bottom="0" percent="0" rank="0" text="" dxfId="1017">
      <formula>AND(IF(IFERROR(VLOOKUP($G$3,#name?,MATCH($A5,#name?,0)+1,0),0)&gt;0,0,1),IF(IFERROR(VLOOKUP($G$3,#name?,MATCH($A5,#name?,0)+1,0),0)&gt;0,0,1),IF(IFERROR(VLOOKUP($G$3,#name?,MATCH($A5,#name?,0)+1,0),0)&gt;0,0,1),IF(IFERROR(MATCH($A5,#name?,0),0)&gt;0,1,0))</formula>
    </cfRule>
  </conditionalFormatting>
  <conditionalFormatting sqref="J4">
    <cfRule type="expression" priority="1020" aboveAverage="0" equalAverage="0" bottom="0" percent="0" rank="0" text="" dxfId="1018">
      <formula>IF(LEN(J4)&gt;0,1,0)</formula>
    </cfRule>
    <cfRule type="expression" priority="1021" aboveAverage="0" equalAverage="0" bottom="0" percent="0" rank="0" text="" dxfId="1019">
      <formula>IF(VLOOKUP($B$3,#name?,MATCH($A4,#name?,0)+1,0)&gt;0,1,0)</formula>
    </cfRule>
    <cfRule type="expression" priority="1022" aboveAverage="0" equalAverage="0" bottom="0" percent="0" rank="0" text="" dxfId="1020">
      <formula>IF(VLOOKUP($B$3,#name?,MATCH($A4,#name?,0)+1,0)&gt;0,1,0)</formula>
    </cfRule>
    <cfRule type="expression" priority="1023" aboveAverage="0" equalAverage="0" bottom="0" percent="0" rank="0" text="" dxfId="1021">
      <formula>IF(VLOOKUP($B$3,#name?,MATCH($A4,#name?,0)+1,0)&gt;0,1,0)</formula>
    </cfRule>
    <cfRule type="expression" priority="1024" aboveAverage="0" equalAverage="0" bottom="0" percent="0" rank="0" text="" dxfId="1022">
      <formula>AND(IF(IFERROR(VLOOKUP($B$3,#name?,MATCH($A4,#name?,0)+1,0),0)&gt;0,0,1),IF(IFERROR(VLOOKUP($B$3,#name?,MATCH($A4,#name?,0)+1,0),0)&gt;0,0,1),IF(IFERROR(VLOOKUP($B$3,#name?,MATCH($A4,#name?,0)+1,0),0)&gt;0,0,1),IF(IFERROR(MATCH($A4,#name?,0),0)&gt;0,1,0))</formula>
    </cfRule>
  </conditionalFormatting>
  <conditionalFormatting sqref="K4:K105 FO5:FO105">
    <cfRule type="expression" priority="1025" aboveAverage="0" equalAverage="0" bottom="0" percent="0" rank="0" text="" dxfId="1023">
      <formula>IF(LEN(K4)&gt;0,1,0)</formula>
    </cfRule>
    <cfRule type="expression" priority="1026" aboveAverage="0" equalAverage="0" bottom="0" percent="0" rank="0" text="" dxfId="1024">
      <formula>IF(VLOOKUP($K$3,#name?,MATCH($A4,#name?,0)+1,0)&gt;0,1,0)</formula>
    </cfRule>
    <cfRule type="expression" priority="1027" aboveAverage="0" equalAverage="0" bottom="0" percent="0" rank="0" text="" dxfId="1025">
      <formula>IF(VLOOKUP($K$3,#name?,MATCH($A4,#name?,0)+1,0)&gt;0,1,0)</formula>
    </cfRule>
    <cfRule type="expression" priority="1028" aboveAverage="0" equalAverage="0" bottom="0" percent="0" rank="0" text="" dxfId="1026">
      <formula>IF(VLOOKUP($K$3,#name?,MATCH($A4,#name?,0)+1,0)&gt;0,1,0)</formula>
    </cfRule>
    <cfRule type="expression" priority="1029" aboveAverage="0" equalAverage="0" bottom="0" percent="0" rank="0" text="" dxfId="1027">
      <formula>AND(IF(IFERROR(VLOOKUP($K$3,#name?,MATCH($A4,#name?,0)+1,0),0)&gt;0,0,1),IF(IFERROR(VLOOKUP($K$3,#name?,MATCH($A4,#name?,0)+1,0),0)&gt;0,0,1),IF(IFERROR(VLOOKUP($K$3,#name?,MATCH($A4,#name?,0)+1,0),0)&gt;0,0,1),IF(IFERROR(MATCH($A4,#name?,0),0)&gt;0,1,0))</formula>
    </cfRule>
  </conditionalFormatting>
  <conditionalFormatting sqref="L4">
    <cfRule type="expression" priority="1030" aboveAverage="0" equalAverage="0" bottom="0" percent="0" rank="0" text="" dxfId="1028">
      <formula>IF(LEN(L4)&gt;0,1,0)</formula>
    </cfRule>
    <cfRule type="expression" priority="1031" aboveAverage="0" equalAverage="0" bottom="0" percent="0" rank="0" text="" dxfId="1029">
      <formula>IF(VLOOKUP($L$3,#name?,MATCH($A4,#name?,0)+1,0)&gt;0,1,0)</formula>
    </cfRule>
    <cfRule type="expression" priority="1032" aboveAverage="0" equalAverage="0" bottom="0" percent="0" rank="0" text="" dxfId="1030">
      <formula>IF(VLOOKUP($L$3,#name?,MATCH($A4,#name?,0)+1,0)&gt;0,1,0)</formula>
    </cfRule>
    <cfRule type="expression" priority="1033" aboveAverage="0" equalAverage="0" bottom="0" percent="0" rank="0" text="" dxfId="1031">
      <formula>IF(VLOOKUP($L$3,#name?,MATCH($A4,#name?,0)+1,0)&gt;0,1,0)</formula>
    </cfRule>
    <cfRule type="expression" priority="1034" aboveAverage="0" equalAverage="0" bottom="0" percent="0" rank="0" text="" dxfId="1032">
      <formula>AND(IF(IFERROR(VLOOKUP($L$3,#name?,MATCH($A4,#name?,0)+1,0),0)&gt;0,0,1),IF(IFERROR(VLOOKUP($L$3,#name?,MATCH($A4,#name?,0)+1,0),0)&gt;0,0,1),IF(IFERROR(VLOOKUP($L$3,#name?,MATCH($A4,#name?,0)+1,0),0)&gt;0,0,1),IF(IFERROR(MATCH($A4,#name?,0),0)&gt;0,1,0))</formula>
    </cfRule>
  </conditionalFormatting>
  <conditionalFormatting sqref="L5:L105">
    <cfRule type="expression" priority="1035" aboveAverage="0" equalAverage="0" bottom="0" percent="0" rank="0" text="" dxfId="1033">
      <formula>IF(LEN(L5)&gt;0,1,0)</formula>
    </cfRule>
    <cfRule type="expression" priority="1036" aboveAverage="0" equalAverage="0" bottom="0" percent="0" rank="0" text="" dxfId="1034">
      <formula>IF(VLOOKUP($L$3,#name?,MATCH($A5,#name?,0)+1,0)&gt;0,1,0)</formula>
    </cfRule>
    <cfRule type="expression" priority="1037" aboveAverage="0" equalAverage="0" bottom="0" percent="0" rank="0" text="" dxfId="1035">
      <formula>IF(VLOOKUP($L$3,#name?,MATCH($A5,#name?,0)+1,0)&gt;0,1,0)</formula>
    </cfRule>
    <cfRule type="expression" priority="1038" aboveAverage="0" equalAverage="0" bottom="0" percent="0" rank="0" text="" dxfId="1036">
      <formula>IF(VLOOKUP($L$3,#name?,MATCH($A5,#name?,0)+1,0)&gt;0,1,0)</formula>
    </cfRule>
    <cfRule type="expression" priority="1039" aboveAverage="0" equalAverage="0" bottom="0" percent="0" rank="0" text="" dxfId="1037">
      <formula>AND(IF(IFERROR(VLOOKUP($L$3,#name?,MATCH($A5,#name?,0)+1,0),0)&gt;0,0,1),IF(IFERROR(VLOOKUP($L$3,#name?,MATCH($A5,#name?,0)+1,0),0)&gt;0,0,1),IF(IFERROR(VLOOKUP($L$3,#name?,MATCH($A5,#name?,0)+1,0),0)&gt;0,0,1),IF(IFERROR(MATCH($A5,#name?,0),0)&gt;0,1,0))</formula>
    </cfRule>
  </conditionalFormatting>
  <conditionalFormatting sqref="M4:M105">
    <cfRule type="expression" priority="1040" aboveAverage="0" equalAverage="0" bottom="0" percent="0" rank="0" text="" dxfId="1038">
      <formula>IF(LEN(M4)&gt;0,1,0)</formula>
    </cfRule>
    <cfRule type="expression" priority="1041" aboveAverage="0" equalAverage="0" bottom="0" percent="0" rank="0" text="" dxfId="1039">
      <formula>IF(VLOOKUP($M$3,#name?,MATCH($A4,#name?,0)+1,0)&gt;0,1,0)</formula>
    </cfRule>
    <cfRule type="expression" priority="1042" aboveAverage="0" equalAverage="0" bottom="0" percent="0" rank="0" text="" dxfId="1040">
      <formula>IF(VLOOKUP($M$3,#name?,MATCH($A4,#name?,0)+1,0)&gt;0,1,0)</formula>
    </cfRule>
    <cfRule type="expression" priority="1043" aboveAverage="0" equalAverage="0" bottom="0" percent="0" rank="0" text="" dxfId="1041">
      <formula>IF(VLOOKUP($M$3,#name?,MATCH($A4,#name?,0)+1,0)&gt;0,1,0)</formula>
    </cfRule>
    <cfRule type="expression" priority="1044" aboveAverage="0" equalAverage="0" bottom="0" percent="0" rank="0" text="" dxfId="1042">
      <formula>AND(IF(IFERROR(VLOOKUP($M$3,#name?,MATCH($A4,#name?,0)+1,0),0)&gt;0,0,1),IF(IFERROR(VLOOKUP($M$3,#name?,MATCH($A4,#name?,0)+1,0),0)&gt;0,0,1),IF(IFERROR(VLOOKUP($M$3,#name?,MATCH($A4,#name?,0)+1,0),0)&gt;0,0,1),IF(IFERROR(MATCH($A4,#name?,0),0)&gt;0,1,0))</formula>
    </cfRule>
  </conditionalFormatting>
  <conditionalFormatting sqref="W4">
    <cfRule type="expression" priority="1045" aboveAverage="0" equalAverage="0" bottom="0" percent="0" rank="0" text="" dxfId="1043">
      <formula>IF(LEN(W4)&gt;0,1,0)</formula>
    </cfRule>
    <cfRule type="expression" priority="1046" aboveAverage="0" equalAverage="0" bottom="0" percent="0" rank="0" text="" dxfId="1044">
      <formula>IF(VLOOKUP($N$3,#name?,MATCH($A4,#name?,0)+1,0)&gt;0,1,0)</formula>
    </cfRule>
    <cfRule type="expression" priority="1047" aboveAverage="0" equalAverage="0" bottom="0" percent="0" rank="0" text="" dxfId="1045">
      <formula>IF(VLOOKUP($N$3,#name?,MATCH($A4,#name?,0)+1,0)&gt;0,1,0)</formula>
    </cfRule>
    <cfRule type="expression" priority="1048" aboveAverage="0" equalAverage="0" bottom="0" percent="0" rank="0" text="" dxfId="1046">
      <formula>IF(VLOOKUP($N$3,#name?,MATCH($A4,#name?,0)+1,0)&gt;0,1,0)</formula>
    </cfRule>
    <cfRule type="expression" priority="1049" aboveAverage="0" equalAverage="0" bottom="0" percent="0" rank="0" text="" dxfId="1047">
      <formula>AND(IF(IFERROR(VLOOKUP($N$3,#name?,MATCH($A4,#name?,0)+1,0),0)&gt;0,0,1),IF(IFERROR(VLOOKUP($N$3,#name?,MATCH($A4,#name?,0)+1,0),0)&gt;0,0,1),IF(IFERROR(VLOOKUP($N$3,#name?,MATCH($A4,#name?,0)+1,0),0)&gt;0,0,1),IF(IFERROR(MATCH($A4,#name?,0),0)&gt;0,1,0))</formula>
    </cfRule>
  </conditionalFormatting>
  <conditionalFormatting sqref="X4">
    <cfRule type="expression" priority="1050" aboveAverage="0" equalAverage="0" bottom="0" percent="0" rank="0" text="" dxfId="1048">
      <formula>IF(LEN(X4)&gt;0,1,0)</formula>
    </cfRule>
    <cfRule type="expression" priority="1051" aboveAverage="0" equalAverage="0" bottom="0" percent="0" rank="0" text="" dxfId="1049">
      <formula>IF(VLOOKUP($O$3,#name?,MATCH($A4,#name?,0)+1,0)&gt;0,1,0)</formula>
    </cfRule>
    <cfRule type="expression" priority="1052" aboveAverage="0" equalAverage="0" bottom="0" percent="0" rank="0" text="" dxfId="1050">
      <formula>IF(VLOOKUP($O$3,#name?,MATCH($A4,#name?,0)+1,0)&gt;0,1,0)</formula>
    </cfRule>
    <cfRule type="expression" priority="1053" aboveAverage="0" equalAverage="0" bottom="0" percent="0" rank="0" text="" dxfId="1051">
      <formula>IF(VLOOKUP($O$3,#name?,MATCH($A4,#name?,0)+1,0)&gt;0,1,0)</formula>
    </cfRule>
    <cfRule type="expression" priority="1054" aboveAverage="0" equalAverage="0" bottom="0" percent="0" rank="0" text="" dxfId="1052">
      <formula>AND(IF(IFERROR(VLOOKUP($O$3,#name?,MATCH($A4,#name?,0)+1,0),0)&gt;0,0,1),IF(IFERROR(VLOOKUP($O$3,#name?,MATCH($A4,#name?,0)+1,0),0)&gt;0,0,1),IF(IFERROR(VLOOKUP($O$3,#name?,MATCH($A4,#name?,0)+1,0),0)&gt;0,0,1),IF(IFERROR(MATCH($A4,#name?,0),0)&gt;0,1,0))</formula>
    </cfRule>
  </conditionalFormatting>
  <conditionalFormatting sqref="Z4">
    <cfRule type="expression" priority="1055" aboveAverage="0" equalAverage="0" bottom="0" percent="0" rank="0" text="" dxfId="1053">
      <formula>IF(LEN(Z4)&gt;0,1,0)</formula>
    </cfRule>
    <cfRule type="expression" priority="1056" aboveAverage="0" equalAverage="0" bottom="0" percent="0" rank="0" text="" dxfId="1054">
      <formula>IF(VLOOKUP($Q$3,#name?,MATCH($A4,#name?,0)+1,0)&gt;0,1,0)</formula>
    </cfRule>
    <cfRule type="expression" priority="1057" aboveAverage="0" equalAverage="0" bottom="0" percent="0" rank="0" text="" dxfId="1055">
      <formula>IF(VLOOKUP($Q$3,#name?,MATCH($A4,#name?,0)+1,0)&gt;0,1,0)</formula>
    </cfRule>
    <cfRule type="expression" priority="1058" aboveAverage="0" equalAverage="0" bottom="0" percent="0" rank="0" text="" dxfId="1056">
      <formula>IF(VLOOKUP($Q$3,#name?,MATCH($A4,#name?,0)+1,0)&gt;0,1,0)</formula>
    </cfRule>
    <cfRule type="expression" priority="1059" aboveAverage="0" equalAverage="0" bottom="0" percent="0" rank="0" text="" dxfId="1057">
      <formula>AND(IF(IFERROR(VLOOKUP($Q$3,#name?,MATCH($A4,#name?,0)+1,0),0)&gt;0,0,1),IF(IFERROR(VLOOKUP($Q$3,#name?,MATCH($A4,#name?,0)+1,0),0)&gt;0,0,1),IF(IFERROR(VLOOKUP($Q$3,#name?,MATCH($A4,#name?,0)+1,0),0)&gt;0,0,1),IF(IFERROR(MATCH($A4,#name?,0),0)&gt;0,1,0))</formula>
    </cfRule>
  </conditionalFormatting>
  <conditionalFormatting sqref="W5:W105">
    <cfRule type="expression" priority="1060" aboveAverage="0" equalAverage="0" bottom="0" percent="0" rank="0" text="" dxfId="1058">
      <formula>IF(LEN(W5)&gt;0,1,0)</formula>
    </cfRule>
    <cfRule type="expression" priority="1061" aboveAverage="0" equalAverage="0" bottom="0" percent="0" rank="0" text="" dxfId="1059">
      <formula>IF(VLOOKUP($N$3,#name?,MATCH($A5,#name?,0)+1,0)&gt;0,1,0)</formula>
    </cfRule>
    <cfRule type="expression" priority="1062" aboveAverage="0" equalAverage="0" bottom="0" percent="0" rank="0" text="" dxfId="1060">
      <formula>IF(VLOOKUP($N$3,#name?,MATCH($A5,#name?,0)+1,0)&gt;0,1,0)</formula>
    </cfRule>
    <cfRule type="expression" priority="1063" aboveAverage="0" equalAverage="0" bottom="0" percent="0" rank="0" text="" dxfId="1061">
      <formula>IF(VLOOKUP($N$3,#name?,MATCH($A5,#name?,0)+1,0)&gt;0,1,0)</formula>
    </cfRule>
    <cfRule type="expression" priority="1064" aboveAverage="0" equalAverage="0" bottom="0" percent="0" rank="0" text="" dxfId="1062">
      <formula>AND(IF(IFERROR(VLOOKUP($N$3,#name?,MATCH($A5,#name?,0)+1,0),0)&gt;0,0,1),IF(IFERROR(VLOOKUP($N$3,#name?,MATCH($A5,#name?,0)+1,0),0)&gt;0,0,1),IF(IFERROR(VLOOKUP($N$3,#name?,MATCH($A5,#name?,0)+1,0),0)&gt;0,0,1),IF(IFERROR(MATCH($A5,#name?,0),0)&gt;0,1,0))</formula>
    </cfRule>
  </conditionalFormatting>
  <conditionalFormatting sqref="Z5:Z105">
    <cfRule type="expression" priority="1065" aboveAverage="0" equalAverage="0" bottom="0" percent="0" rank="0" text="" dxfId="1063">
      <formula>IF(LEN(Z5)&gt;0,1,0)</formula>
    </cfRule>
    <cfRule type="expression" priority="1066" aboveAverage="0" equalAverage="0" bottom="0" percent="0" rank="0" text="" dxfId="1064">
      <formula>IF(VLOOKUP($Q$3,#name?,MATCH($A5,#name?,0)+1,0)&gt;0,1,0)</formula>
    </cfRule>
    <cfRule type="expression" priority="1067" aboveAverage="0" equalAverage="0" bottom="0" percent="0" rank="0" text="" dxfId="1065">
      <formula>IF(VLOOKUP($Q$3,#name?,MATCH($A5,#name?,0)+1,0)&gt;0,1,0)</formula>
    </cfRule>
    <cfRule type="expression" priority="1068" aboveAverage="0" equalAverage="0" bottom="0" percent="0" rank="0" text="" dxfId="1066">
      <formula>IF(VLOOKUP($Q$3,#name?,MATCH($A5,#name?,0)+1,0)&gt;0,1,0)</formula>
    </cfRule>
    <cfRule type="expression" priority="1069" aboveAverage="0" equalAverage="0" bottom="0" percent="0" rank="0" text="" dxfId="1067">
      <formula>AND(IF(IFERROR(VLOOKUP($Q$3,#name?,MATCH($A5,#name?,0)+1,0),0)&gt;0,0,1),IF(IFERROR(VLOOKUP($Q$3,#name?,MATCH($A5,#name?,0)+1,0),0)&gt;0,0,1),IF(IFERROR(VLOOKUP($Q$3,#name?,MATCH($A5,#name?,0)+1,0),0)&gt;0,0,1),IF(IFERROR(MATCH($A5,#name?,0),0)&gt;0,1,0))</formula>
    </cfRule>
  </conditionalFormatting>
  <conditionalFormatting sqref="X5:X105">
    <cfRule type="expression" priority="1070" aboveAverage="0" equalAverage="0" bottom="0" percent="0" rank="0" text="" dxfId="1068">
      <formula>IF(LEN(X5)&gt;0,1,0)</formula>
    </cfRule>
    <cfRule type="expression" priority="1071" aboveAverage="0" equalAverage="0" bottom="0" percent="0" rank="0" text="" dxfId="1069">
      <formula>IF(VLOOKUP($B$3,#name?,MATCH($A5,#name?,0)+1,0)&gt;0,1,0)</formula>
    </cfRule>
    <cfRule type="expression" priority="1072" aboveAverage="0" equalAverage="0" bottom="0" percent="0" rank="0" text="" dxfId="1070">
      <formula>IF(VLOOKUP($B$3,#name?,MATCH($A5,#name?,0)+1,0)&gt;0,1,0)</formula>
    </cfRule>
    <cfRule type="expression" priority="1073" aboveAverage="0" equalAverage="0" bottom="0" percent="0" rank="0" text="" dxfId="1071">
      <formula>IF(VLOOKUP($B$3,#name?,MATCH($A5,#name?,0)+1,0)&gt;0,1,0)</formula>
    </cfRule>
    <cfRule type="expression" priority="1074" aboveAverage="0" equalAverage="0" bottom="0" percent="0" rank="0" text="" dxfId="1072">
      <formula>AND(IF(IFERROR(VLOOKUP($B$3,#name?,MATCH($A5,#name?,0)+1,0),0)&gt;0,0,1),IF(IFERROR(VLOOKUP($B$3,#name?,MATCH($A5,#name?,0)+1,0),0)&gt;0,0,1),IF(IFERROR(VLOOKUP($B$3,#name?,MATCH($A5,#name?,0)+1,0),0)&gt;0,0,1),IF(IFERROR(MATCH($A5,#name?,0),0)&gt;0,1,0))</formula>
    </cfRule>
  </conditionalFormatting>
  <conditionalFormatting sqref="N6:N233 N5:U5 O6:U216">
    <cfRule type="expression" priority="1075" aboveAverage="0" equalAverage="0" bottom="0" percent="0" rank="0" text="" dxfId="1043">
      <formula>IF(LEN(N5)&gt;0,1,0)</formula>
    </cfRule>
    <cfRule type="expression" priority="1076" aboveAverage="0" equalAverage="0" bottom="0" percent="0" rank="0" text="" dxfId="1044">
      <formula>IF(VLOOKUP($M$3,#name?,MATCH($A5,#name?,0)+1,0)&gt;0,1,0)</formula>
    </cfRule>
    <cfRule type="expression" priority="1077" aboveAverage="0" equalAverage="0" bottom="0" percent="0" rank="0" text="" dxfId="1045">
      <formula>IF(VLOOKUP($M$3,#name?,MATCH($A5,#name?,0)+1,0)&gt;0,1,0)</formula>
    </cfRule>
    <cfRule type="expression" priority="1078" aboveAverage="0" equalAverage="0" bottom="0" percent="0" rank="0" text="" dxfId="1046">
      <formula>IF(VLOOKUP($M$3,#name?,MATCH($A5,#name?,0)+1,0)&gt;0,1,0)</formula>
    </cfRule>
    <cfRule type="expression" priority="1079" aboveAverage="0" equalAverage="0" bottom="0" percent="0" rank="0" text="" dxfId="1047">
      <formula>AND(IF(IFERROR(VLOOKUP($M$3,#name?,MATCH($A5,#name?,0)+1,0),0)&gt;0,0,1),IF(IFERROR(VLOOKUP($M$3,#name?,MATCH($A5,#name?,0)+1,0),0)&gt;0,0,1),IF(IFERROR(VLOOKUP($M$3,#name?,MATCH($A5,#name?,0)+1,0),0)&gt;0,0,1),IF(IFERROR(MATCH($A5,#name?,0),0)&gt;0,1,0))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158 AB5:AB1041 AI5:AI1041 AK5:AT134 DP5:DP1041 FJ5:FO105 D106:D1041 AC106:AC1041 FK106:FO1041 B131:B1041 AJ135:AT1041 J159:V1041 AV169:AV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105" type="list">
      <formula1>INDIRECT(SUBSTITUTE(A4,"-","_")&amp;"parent_child")</formula1>
      <formula2>0</formula2>
    </dataValidation>
    <dataValidation allowBlank="true" operator="between" showDropDown="false" showErrorMessage="false" showInputMessage="true" sqref="W106: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106: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105" type="list">
      <formula1>INDIRECT(SUBSTITUTE(A4,"-","_")&amp;"relationship_type")</formula1>
      <formula2>0</formula2>
    </dataValidation>
    <dataValidation allowBlank="true" operator="between" showDropDown="false" showErrorMessage="false" showInputMessage="true" sqref="Z106: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106: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6" activeCellId="1" sqref="N5:U216 B36"/>
    </sheetView>
  </sheetViews>
  <sheetFormatPr defaultColWidth="11.742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23.15"/>
    <col collapsed="false" customWidth="true" hidden="false" outlineLevel="0" max="8" min="8" style="0" width="18.38"/>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350</v>
      </c>
      <c r="B1" s="47" t="str">
        <f aca="false">IF(Values!$B$36=English!$B$2,English!B10, IF(Values!$B$36=German!$B$2,German!B10, IF(Values!$B$36=Italian!$B$2,Italian!B10, IF(Values!$B$36=Spanish!$B$2, Spanish!B10, IF(Values!$B$36=French!$B$2,French!B10, IF(Values!$B$36=Dutch!$B$2,Dutch!B10, IF(Values!$B$36=English!$D$32, English!D40, 0)))))))</f>
        <v>Clavier rétroéclairé d'origine pour Lenovo ThinkPad Compatible</v>
      </c>
      <c r="E1" s="48" t="s">
        <v>351</v>
      </c>
      <c r="F1" s="48"/>
      <c r="G1" s="48"/>
      <c r="H1" s="49"/>
      <c r="I1" s="49"/>
    </row>
    <row r="2" customFormat="false" ht="12.8" hidden="false" customHeight="false" outlineLevel="0" collapsed="false">
      <c r="A2" s="46" t="s">
        <v>352</v>
      </c>
      <c r="B2" s="47" t="str">
        <f aca="false">IF(Values!$B$36=English!$B$2,English!B11, IF(Values!$B$36=German!$B$2,German!B11, IF(Values!$B$36=Italian!$B$2,Italian!B11, IF(Values!$B$36=Spanish!$B$2, Spanish!B11, IF(Values!$B$36=French!$B$2,French!B11, IF(Values!$B$36=Dutch!$B$2,Dutch!B11, IF(Values!$B$36=English!$D$32, English!D41, 0)))))))</f>
        <v>Clavier non rétroéclairé d'origine compatible Lenovo ThinkPad</v>
      </c>
    </row>
    <row r="3" customFormat="false" ht="23.85" hidden="false" customHeight="false" outlineLevel="0" collapsed="false">
      <c r="A3" s="46" t="s">
        <v>353</v>
      </c>
      <c r="B3" s="50" t="s">
        <v>354</v>
      </c>
      <c r="E3" s="46" t="s">
        <v>355</v>
      </c>
      <c r="F3" s="46" t="s">
        <v>356</v>
      </c>
      <c r="G3" s="46" t="s">
        <v>357</v>
      </c>
      <c r="H3" s="46" t="s">
        <v>358</v>
      </c>
      <c r="I3" s="46" t="s">
        <v>359</v>
      </c>
      <c r="J3" s="46" t="s">
        <v>360</v>
      </c>
      <c r="K3" s="46" t="s">
        <v>361</v>
      </c>
      <c r="L3" s="46" t="s">
        <v>362</v>
      </c>
      <c r="M3" s="46" t="s">
        <v>363</v>
      </c>
      <c r="N3" s="46" t="s">
        <v>364</v>
      </c>
      <c r="O3" s="46" t="s">
        <v>365</v>
      </c>
      <c r="P3" s="46" t="s">
        <v>366</v>
      </c>
      <c r="Q3" s="46" t="s">
        <v>367</v>
      </c>
      <c r="R3" s="46" t="s">
        <v>368</v>
      </c>
      <c r="S3" s="46" t="s">
        <v>369</v>
      </c>
      <c r="T3" s="46" t="s">
        <v>370</v>
      </c>
      <c r="U3" s="46" t="s">
        <v>371</v>
      </c>
      <c r="V3" s="0" t="s">
        <v>372</v>
      </c>
    </row>
    <row r="4" customFormat="false" ht="12.8" hidden="false" customHeight="false" outlineLevel="0" collapsed="false">
      <c r="A4" s="46" t="s">
        <v>373</v>
      </c>
      <c r="B4" s="51" t="n">
        <v>55.99</v>
      </c>
      <c r="E4" s="50" t="n">
        <v>5714401480013</v>
      </c>
      <c r="F4" s="50" t="s">
        <v>374</v>
      </c>
      <c r="G4" s="52"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3" t="n">
        <f aca="false">TRUE()</f>
        <v>1</v>
      </c>
      <c r="J4" s="54" t="n">
        <f aca="false">TRUE()</f>
        <v>1</v>
      </c>
      <c r="K4" s="50" t="s">
        <v>376</v>
      </c>
      <c r="L4" s="55" t="n">
        <f aca="false">FALSE()</f>
        <v>0</v>
      </c>
      <c r="M4" s="56" t="str">
        <f aca="false">IF(ISBLANK(K4),"",IF(L4, "https://raw.githubusercontent.com/PatrickVibild/TellusAmazonPictures/master/pictures/"&amp;K4&amp;"/1.jpg","https://download.lenovo.com/Images/Parts/"&amp;K4&amp;"/"&amp;K4&amp;"_A.jpg"))</f>
        <v>https://download.lenovo.com/Images/Parts/01YP532/01YP532_A.jpg</v>
      </c>
      <c r="N4" s="56" t="str">
        <f aca="false">IF(ISBLANK(K4),"",IF(L4, "https://raw.githubusercontent.com/PatrickVibild/TellusAmazonPictures/master/pictures/"&amp;K4&amp;"/2.jpg","https://download.lenovo.com/Images/Parts/"&amp;K4&amp;"/"&amp;K4&amp;"_B.jpg"))</f>
        <v>https://download.lenovo.com/Images/Parts/01YP532/01YP532_B.jpg</v>
      </c>
      <c r="O4" s="57" t="str">
        <f aca="false">IF(ISBLANK(K4),"",IF(L4, "https://raw.githubusercontent.com/PatrickVibild/TellusAmazonPictures/master/pictures/"&amp;K4&amp;"/3.jpg","https://download.lenovo.com/Images/Parts/"&amp;K4&amp;"/"&amp;K4&amp;"_details.jpg"))</f>
        <v>https://download.lenovo.com/Images/Parts/01YP532/01YP532_details.jpg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8" t="n">
        <f aca="false">MATCH(G4,options!$D$1:$D$20,0)</f>
        <v>1</v>
      </c>
    </row>
    <row r="5" customFormat="false" ht="12.8" hidden="false" customHeight="false" outlineLevel="0" collapsed="false">
      <c r="A5" s="46" t="s">
        <v>377</v>
      </c>
      <c r="B5" s="51" t="n">
        <v>44.99</v>
      </c>
      <c r="E5" s="50" t="n">
        <v>5714401480020</v>
      </c>
      <c r="F5" s="50" t="s">
        <v>378</v>
      </c>
      <c r="G5" s="52"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3" t="n">
        <f aca="false">TRUE()</f>
        <v>1</v>
      </c>
      <c r="J5" s="54" t="n">
        <f aca="false">TRUE()</f>
        <v>1</v>
      </c>
      <c r="K5" s="50" t="s">
        <v>380</v>
      </c>
      <c r="L5" s="55" t="n">
        <f aca="false">FALSE()</f>
        <v>0</v>
      </c>
      <c r="M5" s="56" t="str">
        <f aca="false">IF(ISBLANK(K5),"",IF(L5, "https://raw.githubusercontent.com/PatrickVibild/TellusAmazonPictures/master/pictures/"&amp;K5&amp;"/1.jpg","https://download.lenovo.com/Images/Parts/"&amp;K5&amp;"/"&amp;K5&amp;"_A.jpg"))</f>
        <v>https://download.lenovo.com/Images/Parts/01YP531/01YP531_A.jpg</v>
      </c>
      <c r="N5" s="56" t="str">
        <f aca="false">IF(ISBLANK(K5),"",IF(L5, "https://raw.githubusercontent.com/PatrickVibild/TellusAmazonPictures/master/pictures/"&amp;K5&amp;"/2.jpg","https://download.lenovo.com/Images/Parts/"&amp;K5&amp;"/"&amp;K5&amp;"_B.jpg"))</f>
        <v>https://download.lenovo.com/Images/Parts/01YP531/01YP531_B.jpg</v>
      </c>
      <c r="O5" s="57" t="str">
        <f aca="false">IF(ISBLANK(K5),"",IF(L5, "https://raw.githubusercontent.com/PatrickVibild/TellusAmazonPictures/master/pictures/"&amp;K5&amp;"/3.jpg","https://download.lenovo.com/Images/Parts/"&amp;K5&amp;"/"&amp;K5&amp;"_details.jpg"))</f>
        <v>https://download.lenovo.com/Images/Parts/01YP531/01YP531_details.jpg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8" t="n">
        <f aca="false">MATCH(G5,options!$D$1:$D$20,0)</f>
        <v>2</v>
      </c>
    </row>
    <row r="6" customFormat="false" ht="12.8" hidden="false" customHeight="false" outlineLevel="0" collapsed="false">
      <c r="A6" s="46" t="s">
        <v>381</v>
      </c>
      <c r="B6" s="59" t="s">
        <v>382</v>
      </c>
      <c r="E6" s="50" t="n">
        <v>5714401480037</v>
      </c>
      <c r="F6" s="50" t="s">
        <v>383</v>
      </c>
      <c r="G6" s="52"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3" t="n">
        <f aca="false">TRUE()</f>
        <v>1</v>
      </c>
      <c r="J6" s="54" t="n">
        <f aca="false">TRUE()</f>
        <v>1</v>
      </c>
      <c r="K6" s="50" t="s">
        <v>385</v>
      </c>
      <c r="L6" s="55" t="n">
        <f aca="false">FALSE()</f>
        <v>0</v>
      </c>
      <c r="M6" s="56" t="str">
        <f aca="false">IF(ISBLANK(K6),"",IF(L6, "https://raw.githubusercontent.com/PatrickVibild/TellusAmazonPictures/master/pictures/"&amp;K6&amp;"/1.jpg","https://download.lenovo.com/Images/Parts/"&amp;K6&amp;"/"&amp;K6&amp;"_A.jpg"))</f>
        <v>https://download.lenovo.com/Images/Parts/01YP377/01YP377_A.jpg</v>
      </c>
      <c r="N6" s="56" t="str">
        <f aca="false">IF(ISBLANK(K6),"",IF(L6, "https://raw.githubusercontent.com/PatrickVibild/TellusAmazonPictures/master/pictures/"&amp;K6&amp;"/2.jpg","https://download.lenovo.com/Images/Parts/"&amp;K6&amp;"/"&amp;K6&amp;"_B.jpg"))</f>
        <v>https://download.lenovo.com/Images/Parts/01YP377/01YP377_B.jpg</v>
      </c>
      <c r="O6" s="57" t="str">
        <f aca="false">IF(ISBLANK(K6),"",IF(L6, "https://raw.githubusercontent.com/PatrickVibild/TellusAmazonPictures/master/pictures/"&amp;K6&amp;"/3.jpg","https://download.lenovo.com/Images/Parts/"&amp;K6&amp;"/"&amp;K6&amp;"_details.jpg"))</f>
        <v>https://download.lenovo.com/Images/Parts/01YP377/01YP377_details.jpg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8" t="n">
        <f aca="false">MATCH(G6,options!$D$1:$D$20,0)</f>
        <v>3</v>
      </c>
      <c r="AK6" s="0" t="s">
        <v>386</v>
      </c>
    </row>
    <row r="7" customFormat="false" ht="12.8" hidden="false" customHeight="false" outlineLevel="0" collapsed="false">
      <c r="A7" s="46" t="s">
        <v>387</v>
      </c>
      <c r="B7" s="60" t="str">
        <f aca="false">IF(B6=options!C1,"30","40")</f>
        <v>30</v>
      </c>
      <c r="E7" s="50" t="n">
        <v>5714401480044</v>
      </c>
      <c r="F7" s="50" t="s">
        <v>388</v>
      </c>
      <c r="G7" s="52"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3" t="n">
        <f aca="false">TRUE()</f>
        <v>1</v>
      </c>
      <c r="J7" s="54" t="n">
        <f aca="false">TRUE()</f>
        <v>1</v>
      </c>
      <c r="K7" s="50" t="s">
        <v>390</v>
      </c>
      <c r="L7" s="55" t="n">
        <f aca="false">FALSE()</f>
        <v>0</v>
      </c>
      <c r="M7" s="56" t="str">
        <f aca="false">IF(ISBLANK(K7),"",IF(L7, "https://raw.githubusercontent.com/PatrickVibild/TellusAmazonPictures/master/pictures/"&amp;K7&amp;"/1.jpg","https://download.lenovo.com/Images/Parts/"&amp;K7&amp;"/"&amp;K7&amp;"_A.jpg"))</f>
        <v>https://download.lenovo.com/Images/Parts/01YP530/01YP530_A.jpg</v>
      </c>
      <c r="N7" s="56" t="str">
        <f aca="false">IF(ISBLANK(K7),"",IF(L7, "https://raw.githubusercontent.com/PatrickVibild/TellusAmazonPictures/master/pictures/"&amp;K7&amp;"/2.jpg","https://download.lenovo.com/Images/Parts/"&amp;K7&amp;"/"&amp;K7&amp;"_B.jpg"))</f>
        <v>https://download.lenovo.com/Images/Parts/01YP530/01YP530_B.jpg</v>
      </c>
      <c r="O7" s="57" t="str">
        <f aca="false">IF(ISBLANK(K7),"",IF(L7, "https://raw.githubusercontent.com/PatrickVibild/TellusAmazonPictures/master/pictures/"&amp;K7&amp;"/3.jpg","https://download.lenovo.com/Images/Parts/"&amp;K7&amp;"/"&amp;K7&amp;"_details.jpg"))</f>
        <v>https://download.lenovo.com/Images/Parts/01YP530/01YP530_details.jpg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8" t="n">
        <f aca="false">MATCH(G7,options!$D$1:$D$20,0)</f>
        <v>4</v>
      </c>
    </row>
    <row r="8" customFormat="false" ht="12.8" hidden="false" customHeight="false" outlineLevel="0" collapsed="false">
      <c r="A8" s="46" t="s">
        <v>391</v>
      </c>
      <c r="B8" s="60" t="str">
        <f aca="false">IF(B6=options!C1,"22","25")</f>
        <v>22</v>
      </c>
      <c r="E8" s="50" t="n">
        <v>5714401480051</v>
      </c>
      <c r="F8" s="50" t="s">
        <v>392</v>
      </c>
      <c r="G8" s="52"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3" t="n">
        <f aca="false">TRUE()</f>
        <v>1</v>
      </c>
      <c r="J8" s="54" t="n">
        <f aca="false">TRUE()</f>
        <v>1</v>
      </c>
      <c r="K8" s="50" t="s">
        <v>394</v>
      </c>
      <c r="L8" s="55" t="n">
        <f aca="false">FALSE()</f>
        <v>0</v>
      </c>
      <c r="M8" s="56" t="str">
        <f aca="false">IF(ISBLANK(K8),"",IF(L8, "https://raw.githubusercontent.com/PatrickVibild/TellusAmazonPictures/master/pictures/"&amp;K8&amp;"/1.jpg","https://download.lenovo.com/Images/Parts/"&amp;K8&amp;"/"&amp;K8&amp;"_A.jpg"))</f>
        <v>https://download.lenovo.com/Images/Parts/01YP388/01YP388_A.jpg</v>
      </c>
      <c r="N8" s="56" t="str">
        <f aca="false">IF(ISBLANK(K8),"",IF(L8, "https://raw.githubusercontent.com/PatrickVibild/TellusAmazonPictures/master/pictures/"&amp;K8&amp;"/2.jpg","https://download.lenovo.com/Images/Parts/"&amp;K8&amp;"/"&amp;K8&amp;"_B.jpg"))</f>
        <v>https://download.lenovo.com/Images/Parts/01YP388/01YP388_B.jpg</v>
      </c>
      <c r="O8" s="57" t="str">
        <f aca="false">IF(ISBLANK(K8),"",IF(L8, "https://raw.githubusercontent.com/PatrickVibild/TellusAmazonPictures/master/pictures/"&amp;K8&amp;"/3.jpg","https://download.lenovo.com/Images/Parts/"&amp;K8&amp;"/"&amp;K8&amp;"_details.jpg"))</f>
        <v>https://download.lenovo.com/Images/Parts/01YP388/01YP388_details.jpg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8" t="n">
        <f aca="false">MATCH(G8,options!$D$1:$D$20,0)</f>
        <v>5</v>
      </c>
    </row>
    <row r="9" customFormat="false" ht="12.8" hidden="false" customHeight="false" outlineLevel="0" collapsed="false">
      <c r="A9" s="46" t="s">
        <v>395</v>
      </c>
      <c r="B9" s="60" t="str">
        <f aca="false">IF(B6=options!C1,"5","3")</f>
        <v>5</v>
      </c>
      <c r="E9" s="50" t="n">
        <v>5714401480068</v>
      </c>
      <c r="F9" s="50" t="s">
        <v>396</v>
      </c>
      <c r="G9" s="52"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3" t="n">
        <f aca="false">TRUE()</f>
        <v>1</v>
      </c>
      <c r="J9" s="54" t="n">
        <f aca="false">TRUE()</f>
        <v>1</v>
      </c>
      <c r="K9" s="50" t="s">
        <v>398</v>
      </c>
      <c r="L9" s="55" t="n">
        <f aca="false">FALSE()</f>
        <v>0</v>
      </c>
      <c r="M9" s="56" t="str">
        <f aca="false">IF(ISBLANK(K9),"",IF(L9, "https://raw.githubusercontent.com/PatrickVibild/TellusAmazonPictures/master/pictures/"&amp;K9&amp;"/1.jpg","https://download.lenovo.com/Images/Parts/"&amp;K9&amp;"/"&amp;K9&amp;"_A.jpg"))</f>
        <v>https://download.lenovo.com/Images/Parts/01YP399/01YP399_A.jpg</v>
      </c>
      <c r="N9" s="56" t="str">
        <f aca="false">IF(ISBLANK(K9),"",IF(L9, "https://raw.githubusercontent.com/PatrickVibild/TellusAmazonPictures/master/pictures/"&amp;K9&amp;"/2.jpg","https://download.lenovo.com/Images/Parts/"&amp;K9&amp;"/"&amp;K9&amp;"_B.jpg"))</f>
        <v>https://download.lenovo.com/Images/Parts/01YP399/01YP399_B.jpg</v>
      </c>
      <c r="O9" s="57" t="str">
        <f aca="false">IF(ISBLANK(K9),"",IF(L9, "https://raw.githubusercontent.com/PatrickVibild/TellusAmazonPictures/master/pictures/"&amp;K9&amp;"/3.jpg","https://download.lenovo.com/Images/Parts/"&amp;K9&amp;"/"&amp;K9&amp;"_details.jpg"))</f>
        <v>https://download.lenovo.com/Images/Parts/01YP399/01YP399_details.jpg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8" t="n">
        <f aca="false">MATCH(G9,options!$D$1:$D$20,0)</f>
        <v>6</v>
      </c>
    </row>
    <row r="10" customFormat="false" ht="12.8" hidden="false" customHeight="false" outlineLevel="0" collapsed="false">
      <c r="A10" s="0" t="s">
        <v>399</v>
      </c>
      <c r="B10" s="61"/>
      <c r="E10" s="50" t="n">
        <v>5714401480075</v>
      </c>
      <c r="F10" s="50" t="s">
        <v>400</v>
      </c>
      <c r="G10" s="52"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3" t="n">
        <f aca="false">TRUE()</f>
        <v>1</v>
      </c>
      <c r="J10" s="54" t="n">
        <f aca="false">TRUE()</f>
        <v>1</v>
      </c>
      <c r="K10" s="50" t="s">
        <v>402</v>
      </c>
      <c r="L10" s="55" t="n">
        <f aca="false">FALSE()</f>
        <v>0</v>
      </c>
      <c r="M10" s="56" t="str">
        <f aca="false">IF(ISBLANK(K10),"",IF(L10, "https://raw.githubusercontent.com/PatrickVibild/TellusAmazonPictures/master/pictures/"&amp;K10&amp;"/1.jpg","https://download.lenovo.com/Images/Parts/"&amp;K10&amp;"/"&amp;K10&amp;"_A.jpg"))</f>
        <v>https://download.lenovo.com/Images/Parts/01YP366/01YP366_A.jpg</v>
      </c>
      <c r="N10" s="56" t="str">
        <f aca="false">IF(ISBLANK(K10),"",IF(L10, "https://raw.githubusercontent.com/PatrickVibild/TellusAmazonPictures/master/pictures/"&amp;K10&amp;"/2.jpg","https://download.lenovo.com/Images/Parts/"&amp;K10&amp;"/"&amp;K10&amp;"_B.jpg"))</f>
        <v>https://download.lenovo.com/Images/Parts/01YP366/01YP366_B.jpg</v>
      </c>
      <c r="O10" s="57" t="str">
        <f aca="false">IF(ISBLANK(K10),"",IF(L10, "https://raw.githubusercontent.com/PatrickVibild/TellusAmazonPictures/master/pictures/"&amp;K10&amp;"/3.jpg","https://download.lenovo.com/Images/Parts/"&amp;K10&amp;"/"&amp;K10&amp;"_details.jpg"))</f>
        <v>https://download.lenovo.com/Images/Parts/01YP366/01YP366_details.jpg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8" t="n">
        <f aca="false">MATCH(G10,options!$D$1:$D$20,0)</f>
        <v>7</v>
      </c>
    </row>
    <row r="11" customFormat="false" ht="12.8" hidden="false" customHeight="false" outlineLevel="0" collapsed="false">
      <c r="A11" s="46" t="s">
        <v>403</v>
      </c>
      <c r="B11" s="62" t="n">
        <v>200</v>
      </c>
      <c r="E11" s="50" t="n">
        <v>5714401480082</v>
      </c>
      <c r="F11" s="50" t="s">
        <v>404</v>
      </c>
      <c r="G11" s="52"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3" t="n">
        <f aca="false">TRUE()</f>
        <v>1</v>
      </c>
      <c r="J11" s="54" t="n">
        <f aca="false">TRUE()</f>
        <v>1</v>
      </c>
      <c r="K11" s="50" t="s">
        <v>406</v>
      </c>
      <c r="L11" s="55" t="n">
        <f aca="false">FALSE()</f>
        <v>0</v>
      </c>
      <c r="M11" s="56" t="str">
        <f aca="false">IF(ISBLANK(K11),"",IF(L11, "https://raw.githubusercontent.com/PatrickVibild/TellusAmazonPictures/master/pictures/"&amp;K11&amp;"/1.jpg","https://download.lenovo.com/Images/Parts/"&amp;K11&amp;"/"&amp;K11&amp;"_A.jpg"))</f>
        <v>https://download.lenovo.com/Images/Parts/01YP287/01YP287_A.jpg</v>
      </c>
      <c r="N11" s="56" t="str">
        <f aca="false">IF(ISBLANK(K11),"",IF(L11, "https://raw.githubusercontent.com/PatrickVibild/TellusAmazonPictures/master/pictures/"&amp;K11&amp;"/2.jpg","https://download.lenovo.com/Images/Parts/"&amp;K11&amp;"/"&amp;K11&amp;"_B.jpg"))</f>
        <v>https://download.lenovo.com/Images/Parts/01YP287/01YP287_B.jpg</v>
      </c>
      <c r="O11" s="57" t="str">
        <f aca="false">IF(ISBLANK(K11),"",IF(L11, "https://raw.githubusercontent.com/PatrickVibild/TellusAmazonPictures/master/pictures/"&amp;K11&amp;"/3.jpg","https://download.lenovo.com/Images/Parts/"&amp;K11&amp;"/"&amp;K11&amp;"_details.jpg"))</f>
        <v>https://download.lenovo.com/Images/Parts/01YP287/01YP287_details.jpg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8" t="n">
        <f aca="false">MATCH(G11,options!$D$1:$D$20,0)</f>
        <v>8</v>
      </c>
    </row>
    <row r="12" customFormat="false" ht="12.8" hidden="false" customHeight="false" outlineLevel="0" collapsed="false">
      <c r="B12" s="61"/>
      <c r="E12" s="50" t="n">
        <v>5714401480099</v>
      </c>
      <c r="F12" s="50" t="s">
        <v>407</v>
      </c>
      <c r="G12" s="52" t="s">
        <v>408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3" t="n">
        <f aca="false">TRUE()</f>
        <v>1</v>
      </c>
      <c r="J12" s="54" t="n">
        <f aca="false">TRUE()</f>
        <v>1</v>
      </c>
      <c r="K12" s="50" t="s">
        <v>409</v>
      </c>
      <c r="L12" s="55" t="n">
        <f aca="false">FALSE()</f>
        <v>0</v>
      </c>
      <c r="M12" s="56" t="str">
        <f aca="false">IF(ISBLANK(K12),"",IF(L12, "https://raw.githubusercontent.com/PatrickVibild/TellusAmazonPictures/master/pictures/"&amp;K12&amp;"/1.jpg","https://download.lenovo.com/Images/Parts/"&amp;K12&amp;"/"&amp;K12&amp;"_A.jpg"))</f>
        <v>https://download.lenovo.com/Images/Parts/01EN978/01EN978_A.jpg</v>
      </c>
      <c r="N12" s="56" t="str">
        <f aca="false">IF(ISBLANK(K12),"",IF(L12, "https://raw.githubusercontent.com/PatrickVibild/TellusAmazonPictures/master/pictures/"&amp;K12&amp;"/2.jpg","https://download.lenovo.com/Images/Parts/"&amp;K12&amp;"/"&amp;K12&amp;"_B.jpg"))</f>
        <v>https://download.lenovo.com/Images/Parts/01EN978/01EN978_B.jpg</v>
      </c>
      <c r="O12" s="57" t="str">
        <f aca="false">IF(ISBLANK(K12),"",IF(L12, "https://raw.githubusercontent.com/PatrickVibild/TellusAmazonPictures/master/pictures/"&amp;K12&amp;"/3.jpg","https://download.lenovo.com/Images/Parts/"&amp;K12&amp;"/"&amp;K12&amp;"_details.jpg"))</f>
        <v>https://download.lenovo.com/Images/Parts/01EN978/01EN978_details.jpg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8" t="n">
        <f aca="false">MATCH(G12,options!$D$1:$D$20,0)</f>
        <v>20</v>
      </c>
    </row>
    <row r="13" customFormat="false" ht="12.8" hidden="false" customHeight="false" outlineLevel="0" collapsed="false">
      <c r="A13" s="46" t="s">
        <v>410</v>
      </c>
      <c r="B13" s="50" t="s">
        <v>411</v>
      </c>
      <c r="E13" s="50" t="n">
        <v>5714401480105</v>
      </c>
      <c r="F13" s="50" t="s">
        <v>412</v>
      </c>
      <c r="G13" s="52" t="s">
        <v>413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3" t="n">
        <f aca="false">TRUE()</f>
        <v>1</v>
      </c>
      <c r="J13" s="54" t="n">
        <f aca="false">TRUE()</f>
        <v>1</v>
      </c>
      <c r="K13" s="50" t="s">
        <v>414</v>
      </c>
      <c r="L13" s="55" t="n">
        <f aca="false">FALSE()</f>
        <v>0</v>
      </c>
      <c r="M13" s="56" t="str">
        <f aca="false">IF(ISBLANK(K13),"",IF(L13, "https://raw.githubusercontent.com/PatrickVibild/TellusAmazonPictures/master/pictures/"&amp;K13&amp;"/1.jpg","https://download.lenovo.com/Images/Parts/"&amp;K13&amp;"/"&amp;K13&amp;"_A.jpg"))</f>
        <v>https://download.lenovo.com/Images/Parts/01YP449/01YP449_A.jpg</v>
      </c>
      <c r="N13" s="56" t="str">
        <f aca="false">IF(ISBLANK(K13),"",IF(L13, "https://raw.githubusercontent.com/PatrickVibild/TellusAmazonPictures/master/pictures/"&amp;K13&amp;"/2.jpg","https://download.lenovo.com/Images/Parts/"&amp;K13&amp;"/"&amp;K13&amp;"_B.jpg"))</f>
        <v>https://download.lenovo.com/Images/Parts/01YP449/01YP449_B.jpg</v>
      </c>
      <c r="O13" s="57" t="str">
        <f aca="false">IF(ISBLANK(K13),"",IF(L13, "https://raw.githubusercontent.com/PatrickVibild/TellusAmazonPictures/master/pictures/"&amp;K13&amp;"/3.jpg","https://download.lenovo.com/Images/Parts/"&amp;K13&amp;"/"&amp;K13&amp;"_details.jpg"))</f>
        <v>https://download.lenovo.com/Images/Parts/01YP449/01YP449_details.jpg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8" t="n">
        <f aca="false">MATCH(G13,options!$D$1:$D$20,0)</f>
        <v>9</v>
      </c>
    </row>
    <row r="14" customFormat="false" ht="12.8" hidden="false" customHeight="false" outlineLevel="0" collapsed="false">
      <c r="A14" s="46" t="s">
        <v>415</v>
      </c>
      <c r="B14" s="50" t="n">
        <v>5714401488996</v>
      </c>
      <c r="E14" s="50" t="n">
        <v>5714401480112</v>
      </c>
      <c r="F14" s="50" t="s">
        <v>416</v>
      </c>
      <c r="G14" s="52" t="s">
        <v>417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3" t="n">
        <f aca="false">TRUE()</f>
        <v>1</v>
      </c>
      <c r="J14" s="54" t="n">
        <f aca="false">TRUE()</f>
        <v>1</v>
      </c>
      <c r="K14" s="50" t="s">
        <v>418</v>
      </c>
      <c r="L14" s="55" t="n">
        <f aca="false">FALSE()</f>
        <v>0</v>
      </c>
      <c r="M14" s="56" t="str">
        <f aca="false">IF(ISBLANK(K14),"",IF(L14, "https://raw.githubusercontent.com/PatrickVibild/TellusAmazonPictures/master/pictures/"&amp;K14&amp;"/1.jpg","https://download.lenovo.com/Images/Parts/"&amp;K14&amp;"/"&amp;K14&amp;"_A.jpg"))</f>
        <v>https://download.lenovo.com/Images/Parts/01YP535/01YP535_A.jpg</v>
      </c>
      <c r="N14" s="56" t="str">
        <f aca="false">IF(ISBLANK(K14),"",IF(L14, "https://raw.githubusercontent.com/PatrickVibild/TellusAmazonPictures/master/pictures/"&amp;K14&amp;"/2.jpg","https://download.lenovo.com/Images/Parts/"&amp;K14&amp;"/"&amp;K14&amp;"_B.jpg"))</f>
        <v>https://download.lenovo.com/Images/Parts/01YP535/01YP535_B.jpg</v>
      </c>
      <c r="O14" s="57" t="str">
        <f aca="false">IF(ISBLANK(K14),"",IF(L14, "https://raw.githubusercontent.com/PatrickVibild/TellusAmazonPictures/master/pictures/"&amp;K14&amp;"/3.jpg","https://download.lenovo.com/Images/Parts/"&amp;K14&amp;"/"&amp;K14&amp;"_details.jpg"))</f>
        <v>https://download.lenovo.com/Images/Parts/01YP535/01YP535_details.jpg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8" t="n">
        <f aca="false">MATCH(G14,options!$D$1:$D$20,0)</f>
        <v>19</v>
      </c>
    </row>
    <row r="15" customFormat="false" ht="12.8" hidden="false" customHeight="false" outlineLevel="0" collapsed="false">
      <c r="B15" s="61"/>
      <c r="E15" s="50" t="n">
        <v>5714401480129</v>
      </c>
      <c r="F15" s="50" t="s">
        <v>419</v>
      </c>
      <c r="G15" s="52" t="s">
        <v>420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3" t="n">
        <f aca="false">TRUE()</f>
        <v>1</v>
      </c>
      <c r="J15" s="54" t="n">
        <f aca="false">TRUE()</f>
        <v>1</v>
      </c>
      <c r="K15" s="50"/>
      <c r="L15" s="55" t="n">
        <f aca="false">FALSE()</f>
        <v>0</v>
      </c>
      <c r="M15" s="56" t="str">
        <f aca="false">IF(ISBLANK(K15),"",IF(L15, "https://raw.githubusercontent.com/PatrickVibild/TellusAmazonPictures/master/pictures/"&amp;K15&amp;"/1.jpg","https://download.lenovo.com/Images/Parts/"&amp;K15&amp;"/"&amp;K15&amp;"_A.jpg"))</f>
        <v/>
      </c>
      <c r="N15" s="56" t="str">
        <f aca="false">IF(ISBLANK(K15),"",IF(L15, "https://raw.githubusercontent.com/PatrickVibild/TellusAmazonPictures/master/pictures/"&amp;K15&amp;"/2.jpg","https://download.lenovo.com/Images/Parts/"&amp;K15&amp;"/"&amp;K15&amp;"_B.jpg"))</f>
        <v/>
      </c>
      <c r="O15" s="57"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8" t="n">
        <f aca="false">MATCH(G15,options!$D$1:$D$20,0)</f>
        <v>10</v>
      </c>
    </row>
    <row r="16" customFormat="false" ht="12.8" hidden="false" customHeight="false" outlineLevel="0" collapsed="false">
      <c r="A16" s="46" t="s">
        <v>421</v>
      </c>
      <c r="B16" s="47" t="s">
        <v>422</v>
      </c>
      <c r="E16" s="50" t="n">
        <v>5714401480136</v>
      </c>
      <c r="F16" s="50" t="s">
        <v>423</v>
      </c>
      <c r="G16" s="52" t="s">
        <v>424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3" t="n">
        <f aca="false">TRUE()</f>
        <v>1</v>
      </c>
      <c r="J16" s="54" t="n">
        <f aca="false">TRUE()</f>
        <v>1</v>
      </c>
      <c r="K16" s="50" t="s">
        <v>425</v>
      </c>
      <c r="L16" s="55" t="n">
        <f aca="false">FALSE()</f>
        <v>0</v>
      </c>
      <c r="M16" s="56" t="str">
        <f aca="false">IF(ISBLANK(K16),"",IF(L16, "https://raw.githubusercontent.com/PatrickVibild/TellusAmazonPictures/master/pictures/"&amp;K16&amp;"/1.jpg","https://download.lenovo.com/Images/Parts/"&amp;K16&amp;"/"&amp;K16&amp;"_A.jpg"))</f>
        <v>https://download.lenovo.com/Images/Parts/01YP540/01YP540_A.jpg</v>
      </c>
      <c r="N16" s="56" t="str">
        <f aca="false">IF(ISBLANK(K16),"",IF(L16, "https://raw.githubusercontent.com/PatrickVibild/TellusAmazonPictures/master/pictures/"&amp;K16&amp;"/2.jpg","https://download.lenovo.com/Images/Parts/"&amp;K16&amp;"/"&amp;K16&amp;"_B.jpg"))</f>
        <v>https://download.lenovo.com/Images/Parts/01YP540/01YP540_B.jpg</v>
      </c>
      <c r="O16" s="57" t="str">
        <f aca="false">IF(ISBLANK(K16),"",IF(L16, "https://raw.githubusercontent.com/PatrickVibild/TellusAmazonPictures/master/pictures/"&amp;K16&amp;"/3.jpg","https://download.lenovo.com/Images/Parts/"&amp;K16&amp;"/"&amp;K16&amp;"_details.jpg"))</f>
        <v>https://download.lenovo.com/Images/Parts/01YP540/01YP540_details.jpg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8" t="n">
        <f aca="false">MATCH(G16,options!$D$1:$D$20,0)</f>
        <v>11</v>
      </c>
    </row>
    <row r="17" customFormat="false" ht="12.8" hidden="false" customHeight="false" outlineLevel="0" collapsed="false">
      <c r="B17" s="61"/>
      <c r="E17" s="50" t="n">
        <v>5714401480143</v>
      </c>
      <c r="F17" s="50" t="s">
        <v>426</v>
      </c>
      <c r="G17" s="52" t="s">
        <v>427</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3" t="n">
        <f aca="false">TRUE()</f>
        <v>1</v>
      </c>
      <c r="J17" s="54" t="n">
        <f aca="false">TRUE()</f>
        <v>1</v>
      </c>
      <c r="K17" s="50"/>
      <c r="L17" s="55" t="n">
        <f aca="false">FALSE()</f>
        <v>0</v>
      </c>
      <c r="M17" s="56" t="str">
        <f aca="false">IF(ISBLANK(K17),"",IF(L17, "https://raw.githubusercontent.com/PatrickVibild/TellusAmazonPictures/master/pictures/"&amp;K17&amp;"/1.jpg","https://download.lenovo.com/Images/Parts/"&amp;K17&amp;"/"&amp;K17&amp;"_A.jpg"))</f>
        <v/>
      </c>
      <c r="N17" s="56" t="str">
        <f aca="false">IF(ISBLANK(K17),"",IF(L17, "https://raw.githubusercontent.com/PatrickVibild/TellusAmazonPictures/master/pictures/"&amp;K17&amp;"/2.jpg","https://download.lenovo.com/Images/Parts/"&amp;K17&amp;"/"&amp;K17&amp;"_B.jpg"))</f>
        <v/>
      </c>
      <c r="O17" s="57"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8" t="n">
        <f aca="false">MATCH(G17,options!$D$1:$D$20,0)</f>
        <v>12</v>
      </c>
    </row>
    <row r="18" customFormat="false" ht="12.8" hidden="false" customHeight="false" outlineLevel="0" collapsed="false">
      <c r="A18" s="46" t="s">
        <v>428</v>
      </c>
      <c r="B18" s="62" t="n">
        <v>0</v>
      </c>
      <c r="E18" s="50" t="n">
        <v>5714401480150</v>
      </c>
      <c r="F18" s="50" t="s">
        <v>429</v>
      </c>
      <c r="G18" s="52" t="s">
        <v>430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3" t="n">
        <f aca="false">TRUE()</f>
        <v>1</v>
      </c>
      <c r="J18" s="54" t="n">
        <f aca="false">TRUE()</f>
        <v>1</v>
      </c>
      <c r="K18" s="50" t="s">
        <v>431</v>
      </c>
      <c r="L18" s="55" t="n">
        <f aca="false">FALSE()</f>
        <v>0</v>
      </c>
      <c r="M18" s="56" t="str">
        <f aca="false">IF(ISBLANK(K18),"",IF(L18, "https://raw.githubusercontent.com/PatrickVibild/TellusAmazonPictures/master/pictures/"&amp;K18&amp;"/1.jpg","https://download.lenovo.com/Images/Parts/"&amp;K18&amp;"/"&amp;K18&amp;"_A.jpg"))</f>
        <v>https://download.lenovo.com/Images/Parts/01YP541/01YP541_A.jpg</v>
      </c>
      <c r="N18" s="56" t="str">
        <f aca="false">IF(ISBLANK(K18),"",IF(L18, "https://raw.githubusercontent.com/PatrickVibild/TellusAmazonPictures/master/pictures/"&amp;K18&amp;"/2.jpg","https://download.lenovo.com/Images/Parts/"&amp;K18&amp;"/"&amp;K18&amp;"_B.jpg"))</f>
        <v>https://download.lenovo.com/Images/Parts/01YP541/01YP541_B.jpg</v>
      </c>
      <c r="O18" s="57" t="str">
        <f aca="false">IF(ISBLANK(K18),"",IF(L18, "https://raw.githubusercontent.com/PatrickVibild/TellusAmazonPictures/master/pictures/"&amp;K18&amp;"/3.jpg","https://download.lenovo.com/Images/Parts/"&amp;K18&amp;"/"&amp;K18&amp;"_details.jpg"))</f>
        <v>https://download.lenovo.com/Images/Parts/01YP541/01YP541_details.jpg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8" t="n">
        <f aca="false">MATCH(G18,options!$D$1:$D$20,0)</f>
        <v>13</v>
      </c>
    </row>
    <row r="19" customFormat="false" ht="12.8" hidden="false" customHeight="false" outlineLevel="0" collapsed="false">
      <c r="B19" s="61"/>
      <c r="E19" s="50" t="n">
        <v>5714401480167</v>
      </c>
      <c r="F19" s="50" t="s">
        <v>432</v>
      </c>
      <c r="G19" s="52" t="s">
        <v>433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3" t="n">
        <f aca="false">TRUE()</f>
        <v>1</v>
      </c>
      <c r="J19" s="54" t="n">
        <f aca="false">TRUE()</f>
        <v>1</v>
      </c>
      <c r="K19" s="50" t="s">
        <v>434</v>
      </c>
      <c r="L19" s="55" t="n">
        <f aca="false">FALSE()</f>
        <v>0</v>
      </c>
      <c r="M19" s="56" t="str">
        <f aca="false">IF(ISBLANK(K19),"",IF(L19, "https://raw.githubusercontent.com/PatrickVibild/TellusAmazonPictures/master/pictures/"&amp;K19&amp;"/1.jpg","https://download.lenovo.com/Images/Parts/"&amp;K19&amp;"/"&amp;K19&amp;"_A.jpg"))</f>
        <v>https://download.lenovo.com/Images/Parts/01YP549/01YP549_A.jpg</v>
      </c>
      <c r="N19" s="56" t="str">
        <f aca="false">IF(ISBLANK(K19),"",IF(L19, "https://raw.githubusercontent.com/PatrickVibild/TellusAmazonPictures/master/pictures/"&amp;K19&amp;"/2.jpg","https://download.lenovo.com/Images/Parts/"&amp;K19&amp;"/"&amp;K19&amp;"_B.jpg"))</f>
        <v>https://download.lenovo.com/Images/Parts/01YP549/01YP549_B.jpg</v>
      </c>
      <c r="O19" s="57" t="str">
        <f aca="false">IF(ISBLANK(K19),"",IF(L19, "https://raw.githubusercontent.com/PatrickVibild/TellusAmazonPictures/master/pictures/"&amp;K19&amp;"/3.jpg","https://download.lenovo.com/Images/Parts/"&amp;K19&amp;"/"&amp;K19&amp;"_details.jpg"))</f>
        <v>https://download.lenovo.com/Images/Parts/01YP549/01YP549_details.jpg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8" t="n">
        <f aca="false">MATCH(G19,options!$D$1:$D$20,0)</f>
        <v>14</v>
      </c>
    </row>
    <row r="20" customFormat="false" ht="12.8" hidden="false" customHeight="false" outlineLevel="0" collapsed="false">
      <c r="A20" s="46" t="s">
        <v>435</v>
      </c>
      <c r="B20" s="63" t="s">
        <v>436</v>
      </c>
      <c r="E20" s="50" t="n">
        <v>5714401480174</v>
      </c>
      <c r="F20" s="50" t="s">
        <v>437</v>
      </c>
      <c r="G20" s="52" t="s">
        <v>438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3" t="n">
        <f aca="false">TRUE()</f>
        <v>1</v>
      </c>
      <c r="J20" s="54" t="n">
        <f aca="false">TRUE()</f>
        <v>1</v>
      </c>
      <c r="K20" s="50" t="s">
        <v>439</v>
      </c>
      <c r="L20" s="55" t="n">
        <f aca="false">FALSE()</f>
        <v>0</v>
      </c>
      <c r="M20" s="56" t="str">
        <f aca="false">IF(ISBLANK(K20),"",IF(L20, "https://raw.githubusercontent.com/PatrickVibild/TellusAmazonPictures/master/pictures/"&amp;K20&amp;"/1.jpg","https://download.lenovo.com/Images/Parts/"&amp;K20&amp;"/"&amp;K20&amp;"_A.jpg"))</f>
        <v>https://download.lenovo.com/Images/Parts/01YP546/01YP546_A.jpg</v>
      </c>
      <c r="N20" s="56" t="str">
        <f aca="false">IF(ISBLANK(K20),"",IF(L20, "https://raw.githubusercontent.com/PatrickVibild/TellusAmazonPictures/master/pictures/"&amp;K20&amp;"/2.jpg","https://download.lenovo.com/Images/Parts/"&amp;K20&amp;"/"&amp;K20&amp;"_B.jpg"))</f>
        <v>https://download.lenovo.com/Images/Parts/01YP546/01YP546_B.jpg</v>
      </c>
      <c r="O20" s="57" t="str">
        <f aca="false">IF(ISBLANK(K20),"",IF(L20, "https://raw.githubusercontent.com/PatrickVibild/TellusAmazonPictures/master/pictures/"&amp;K20&amp;"/3.jpg","https://download.lenovo.com/Images/Parts/"&amp;K20&amp;"/"&amp;K20&amp;"_details.jpg"))</f>
        <v>https://download.lenovo.com/Images/Parts/01YP546/01YP546_details.jpg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8" t="n">
        <f aca="false">MATCH(G20,options!$D$1:$D$20,0)</f>
        <v>15</v>
      </c>
    </row>
    <row r="21" customFormat="false" ht="12.8" hidden="false" customHeight="false" outlineLevel="0" collapsed="false">
      <c r="B21" s="61"/>
      <c r="E21" s="50" t="n">
        <v>5714401480181</v>
      </c>
      <c r="F21" s="50" t="s">
        <v>440</v>
      </c>
      <c r="G21" s="52" t="s">
        <v>441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3" t="n">
        <f aca="false">FALSE()</f>
        <v>0</v>
      </c>
      <c r="J21" s="54" t="n">
        <f aca="false">TRUE()</f>
        <v>1</v>
      </c>
      <c r="K21" s="50" t="s">
        <v>434</v>
      </c>
      <c r="L21" s="55" t="n">
        <f aca="false">FALSE()</f>
        <v>0</v>
      </c>
      <c r="M21" s="56" t="str">
        <f aca="false">IF(ISBLANK(K21),"",IF(L21, "https://raw.githubusercontent.com/PatrickVibild/TellusAmazonPictures/master/pictures/"&amp;K21&amp;"/1.jpg","https://download.lenovo.com/Images/Parts/"&amp;K21&amp;"/"&amp;K21&amp;"_A.jpg"))</f>
        <v>https://download.lenovo.com/Images/Parts/01YP549/01YP549_A.jpg</v>
      </c>
      <c r="N21" s="56" t="str">
        <f aca="false">IF(ISBLANK(K21),"",IF(L21, "https://raw.githubusercontent.com/PatrickVibild/TellusAmazonPictures/master/pictures/"&amp;K21&amp;"/2.jpg","https://download.lenovo.com/Images/Parts/"&amp;K21&amp;"/"&amp;K21&amp;"_B.jpg"))</f>
        <v>https://download.lenovo.com/Images/Parts/01YP549/01YP549_B.jpg</v>
      </c>
      <c r="O21" s="57" t="str">
        <f aca="false">IF(ISBLANK(K21),"",IF(L21, "https://raw.githubusercontent.com/PatrickVibild/TellusAmazonPictures/master/pictures/"&amp;K21&amp;"/3.jpg","https://download.lenovo.com/Images/Parts/"&amp;K21&amp;"/"&amp;K21&amp;"_details.jpg"))</f>
        <v>https://download.lenovo.com/Images/Parts/01YP549/01YP549_details.jpg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8" t="n">
        <f aca="false">MATCH(G21,options!$D$1:$D$20,0)</f>
        <v>16</v>
      </c>
    </row>
    <row r="22" customFormat="false" ht="12.8" hidden="false" customHeight="false" outlineLevel="0" collapsed="false">
      <c r="B22" s="61"/>
      <c r="E22" s="50" t="n">
        <v>5714401480198</v>
      </c>
      <c r="F22" s="50" t="s">
        <v>442</v>
      </c>
      <c r="G22" s="52"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3" t="n">
        <f aca="false">TRUE()</f>
        <v>1</v>
      </c>
      <c r="J22" s="54" t="n">
        <f aca="false">TRUE()</f>
        <v>1</v>
      </c>
      <c r="K22" s="50" t="s">
        <v>444</v>
      </c>
      <c r="L22" s="55" t="n">
        <f aca="false">FALSE()</f>
        <v>0</v>
      </c>
      <c r="M22" s="56" t="str">
        <f aca="false">IF(ISBLANK(K22),"",IF(L22, "https://raw.githubusercontent.com/PatrickVibild/TellusAmazonPictures/master/pictures/"&amp;K22&amp;"/1.jpg","https://download.lenovo.com/Images/Parts/"&amp;K22&amp;"/"&amp;K22&amp;"_A.jpg"))</f>
        <v>https://download.lenovo.com/Images/Parts/01YP542/01YP542_A.jpg</v>
      </c>
      <c r="N22" s="56" t="str">
        <f aca="false">IF(ISBLANK(K22),"",IF(L22, "https://raw.githubusercontent.com/PatrickVibild/TellusAmazonPictures/master/pictures/"&amp;K22&amp;"/2.jpg","https://download.lenovo.com/Images/Parts/"&amp;K22&amp;"/"&amp;K22&amp;"_B.jpg"))</f>
        <v>https://download.lenovo.com/Images/Parts/01YP542/01YP542_B.jpg</v>
      </c>
      <c r="O22" s="57" t="str">
        <f aca="false">IF(ISBLANK(K22),"",IF(L22, "https://raw.githubusercontent.com/PatrickVibild/TellusAmazonPictures/master/pictures/"&amp;K22&amp;"/3.jpg","https://download.lenovo.com/Images/Parts/"&amp;K22&amp;"/"&amp;K22&amp;"_details.jpg"))</f>
        <v>https://download.lenovo.com/Images/Parts/01YP542/01YP542_details.jpg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8" t="n">
        <f aca="false">MATCH(G22,options!$D$1:$D$20,0)</f>
        <v>17</v>
      </c>
    </row>
    <row r="23" customFormat="false" ht="12.8" hidden="false" customHeight="false" outlineLevel="0" collapsed="false">
      <c r="A23" s="46" t="s">
        <v>445</v>
      </c>
      <c r="B23" s="47" t="str">
        <f aca="false">IF(Values!$B$36=English!$B$2,English!B3, IF(Values!$B$36=German!$B$2,German!B3, IF(Values!$B$36=Italian!$B$2,Italian!B3, IF(Values!$B$36=Spanish!$B$2, Spanish!B3, IF(Values!$B$36=French!$B$2, French!B3, IF(Values!$B$36=Dutch!$B$2,Dutch!B3, IF(Values!$B$36=English!$D$32, English!B14, 0)))))))</f>
        <v>👉DES CLIENTS SATISFAITS DANS LE MONDE: Plus de 10.000 clients satisfaits dans le monde.Clavier restauré en Europe</v>
      </c>
      <c r="E23" s="50" t="n">
        <v>5714401480204</v>
      </c>
      <c r="F23" s="50" t="s">
        <v>446</v>
      </c>
      <c r="G23" s="52"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3" t="n">
        <f aca="false">FALSE()</f>
        <v>0</v>
      </c>
      <c r="J23" s="54" t="n">
        <f aca="false">TRUE()</f>
        <v>1</v>
      </c>
      <c r="K23" s="50" t="s">
        <v>434</v>
      </c>
      <c r="L23" s="55" t="n">
        <f aca="false">FALSE()</f>
        <v>0</v>
      </c>
      <c r="M23" s="56" t="str">
        <f aca="false">IF(ISBLANK(K23),"",IF(L23, "https://raw.githubusercontent.com/PatrickVibild/TellusAmazonPictures/master/pictures/"&amp;K23&amp;"/1.jpg","https://download.lenovo.com/Images/Parts/"&amp;K23&amp;"/"&amp;K23&amp;"_A.jpg"))</f>
        <v>https://download.lenovo.com/Images/Parts/01YP549/01YP549_A.jpg</v>
      </c>
      <c r="N23" s="56" t="str">
        <f aca="false">IF(ISBLANK(K23),"",IF(L23, "https://raw.githubusercontent.com/PatrickVibild/TellusAmazonPictures/master/pictures/"&amp;K23&amp;"/2.jpg","https://download.lenovo.com/Images/Parts/"&amp;K23&amp;"/"&amp;K23&amp;"_B.jpg"))</f>
        <v>https://download.lenovo.com/Images/Parts/01YP549/01YP549_B.jpg</v>
      </c>
      <c r="O23" s="57" t="str">
        <f aca="false">IF(ISBLANK(K23),"",IF(L23, "https://raw.githubusercontent.com/PatrickVibild/TellusAmazonPictures/master/pictures/"&amp;K23&amp;"/3.jpg","https://download.lenovo.com/Images/Parts/"&amp;K23&amp;"/"&amp;K23&amp;"_details.jpg"))</f>
        <v>https://download.lenovo.com/Images/Parts/01YP549/01YP549_details.jpg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8" t="n">
        <f aca="false">MATCH(G23,options!$D$1:$D$20,0)</f>
        <v>18</v>
      </c>
    </row>
    <row r="24" customFormat="false" ht="12.8"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Compatible avec Lenovo</v>
      </c>
      <c r="E24" s="50" t="n">
        <v>5714401481010</v>
      </c>
      <c r="F24" s="50" t="s">
        <v>449</v>
      </c>
      <c r="G24" s="52"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3" t="n">
        <f aca="false">TRUE()</f>
        <v>1</v>
      </c>
      <c r="J24" s="64" t="n">
        <f aca="false">FALSE()</f>
        <v>0</v>
      </c>
      <c r="K24" s="50" t="s">
        <v>376</v>
      </c>
      <c r="L24" s="55" t="n">
        <f aca="false">FALSE()</f>
        <v>0</v>
      </c>
      <c r="M24" s="56" t="str">
        <f aca="false">IF(ISBLANK(K24),"",IF(L24, "https://raw.githubusercontent.com/PatrickVibild/TellusAmazonPictures/master/pictures/"&amp;K24&amp;"/1.jpg","https://download.lenovo.com/Images/Parts/"&amp;K24&amp;"/"&amp;K24&amp;"_A.jpg"))</f>
        <v>https://download.lenovo.com/Images/Parts/01YP532/01YP532_A.jpg</v>
      </c>
      <c r="N24" s="56" t="str">
        <f aca="false">IF(ISBLANK(K24),"",IF(L24, "https://raw.githubusercontent.com/PatrickVibild/TellusAmazonPictures/master/pictures/"&amp;K24&amp;"/2.jpg","https://download.lenovo.com/Images/Parts/"&amp;K24&amp;"/"&amp;K24&amp;"_B.jpg"))</f>
        <v>https://download.lenovo.com/Images/Parts/01YP532/01YP532_B.jpg</v>
      </c>
      <c r="O24" s="57" t="str">
        <f aca="false">IF(ISBLANK(K24),"",IF(L24, "https://raw.githubusercontent.com/PatrickVibild/TellusAmazonPictures/master/pictures/"&amp;K24&amp;"/3.jpg","https://download.lenovo.com/Images/Parts/"&amp;K24&amp;"/"&amp;K24&amp;"_details.jpg"))</f>
        <v>https://download.lenovo.com/Images/Parts/01YP532/01YP532_details.jpg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8" t="n">
        <f aca="false">MATCH(G4,options!$D$1:$D$20,0)</f>
        <v>1</v>
      </c>
    </row>
    <row r="25" customFormat="false" ht="12.8"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COMMUNICATION ET SUPPORT TECHNIQUE: rapide et fluide 24h</v>
      </c>
      <c r="E25" s="50" t="n">
        <v>5714401481027</v>
      </c>
      <c r="F25" s="50" t="s">
        <v>451</v>
      </c>
      <c r="G25" s="52"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3" t="n">
        <f aca="false">TRUE()</f>
        <v>1</v>
      </c>
      <c r="J25" s="64" t="n">
        <f aca="false">FALSE()</f>
        <v>0</v>
      </c>
      <c r="K25" s="50" t="s">
        <v>452</v>
      </c>
      <c r="L25" s="55" t="n">
        <f aca="false">FALSE()</f>
        <v>0</v>
      </c>
      <c r="M25" s="56" t="str">
        <f aca="false">IF(ISBLANK(K25),"",IF(L25, "https://raw.githubusercontent.com/PatrickVibild/TellusAmazonPictures/master/pictures/"&amp;K25&amp;"/1.jpg","https://download.lenovo.com/Images/Parts/"&amp;K25&amp;"/"&amp;K25&amp;"_A.jpg"))</f>
        <v>https://download.lenovo.com/Images/Parts/01YP491/01YP491_A.jpg</v>
      </c>
      <c r="N25" s="56" t="str">
        <f aca="false">IF(ISBLANK(K25),"",IF(L25, "https://raw.githubusercontent.com/PatrickVibild/TellusAmazonPictures/master/pictures/"&amp;K25&amp;"/2.jpg","https://download.lenovo.com/Images/Parts/"&amp;K25&amp;"/"&amp;K25&amp;"_B.jpg"))</f>
        <v>https://download.lenovo.com/Images/Parts/01YP491/01YP491_B.jpg</v>
      </c>
      <c r="O25" s="57" t="str">
        <f aca="false">IF(ISBLANK(K25),"",IF(L25, "https://raw.githubusercontent.com/PatrickVibild/TellusAmazonPictures/master/pictures/"&amp;K25&amp;"/3.jpg","https://download.lenovo.com/Images/Parts/"&amp;K25&amp;"/"&amp;K25&amp;"_details.jpg"))</f>
        <v>https://download.lenovo.com/Images/Parts/01YP491/01YP491_details.jpg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8" t="n">
        <f aca="false">MATCH(G5,options!$D$1:$D$20,0)</f>
        <v>2</v>
      </c>
    </row>
    <row r="26" customFormat="false" ht="12.8" hidden="false" customHeight="false" outlineLevel="0" collapsed="false">
      <c r="A26" s="46" t="s">
        <v>453</v>
      </c>
      <c r="B26" s="47" t="str">
        <f aca="false">IF(Values!$B$36=English!$B$2,English!B6, IF(Values!$B$36=German!$B$2,German!B6, IF(Values!$B$36=Italian!$B$2,Italian!B6, IF(Values!$B$36=Spanish!$B$2, Spanish!B6, IF(Values!$B$36=French!$B$2, French!B6, IF(Values!$B$36=Dutch!$B$2,Dutch!B6, IF(Values!$B$36=English!$D$32, English!D36, 0)))))))</f>
        <v>GARANTIE DE 6 MOIS INCLUS: détendez-vous, est couvert</v>
      </c>
      <c r="E26" s="50" t="n">
        <v>5714401481034</v>
      </c>
      <c r="F26" s="50" t="s">
        <v>454</v>
      </c>
      <c r="G26" s="52"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3" t="n">
        <f aca="false">TRUE()</f>
        <v>1</v>
      </c>
      <c r="J26" s="64" t="n">
        <f aca="false">FALSE()</f>
        <v>0</v>
      </c>
      <c r="K26" s="50" t="s">
        <v>455</v>
      </c>
      <c r="L26" s="55" t="n">
        <f aca="false">FALSE()</f>
        <v>0</v>
      </c>
      <c r="M26" s="56" t="str">
        <f aca="false">IF(ISBLANK(K26),"",IF(L26, "https://raw.githubusercontent.com/PatrickVibild/TellusAmazonPictures/master/pictures/"&amp;K26&amp;"/1.jpg","https://download.lenovo.com/Images/Parts/"&amp;K26&amp;"/"&amp;K26&amp;"_A.jpg"))</f>
        <v>https://download.lenovo.com/Images/Parts/01YP337/01YP337_A.jpg</v>
      </c>
      <c r="N26" s="56" t="str">
        <f aca="false">IF(ISBLANK(K26),"",IF(L26, "https://raw.githubusercontent.com/PatrickVibild/TellusAmazonPictures/master/pictures/"&amp;K26&amp;"/2.jpg","https://download.lenovo.com/Images/Parts/"&amp;K26&amp;"/"&amp;K26&amp;"_B.jpg"))</f>
        <v>https://download.lenovo.com/Images/Parts/01YP337/01YP337_B.jpg</v>
      </c>
      <c r="O26" s="57" t="str">
        <f aca="false">IF(ISBLANK(K26),"",IF(L26, "https://raw.githubusercontent.com/PatrickVibild/TellusAmazonPictures/master/pictures/"&amp;K26&amp;"/3.jpg","https://download.lenovo.com/Images/Parts/"&amp;K26&amp;"/"&amp;K26&amp;"_details.jpg"))</f>
        <v>https://download.lenovo.com/Images/Parts/01YP337/01YP337_details.jpg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8" t="n">
        <f aca="false">MATCH(G6,options!$D$1:$D$20,0)</f>
        <v>3</v>
      </c>
    </row>
    <row r="27" customFormat="false" ht="12.8"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 Be green! ♻️ Avec ce clavier, économisez jusqu'à 80% de CO2!</v>
      </c>
      <c r="E27" s="50" t="n">
        <v>5714401481041</v>
      </c>
      <c r="F27" s="50" t="s">
        <v>456</v>
      </c>
      <c r="G27" s="52"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3" t="n">
        <f aca="false">TRUE()</f>
        <v>1</v>
      </c>
      <c r="J27" s="64" t="n">
        <f aca="false">FALSE()</f>
        <v>0</v>
      </c>
      <c r="K27" s="50" t="s">
        <v>457</v>
      </c>
      <c r="L27" s="55" t="n">
        <f aca="false">FALSE()</f>
        <v>0</v>
      </c>
      <c r="M27" s="56" t="str">
        <f aca="false">IF(ISBLANK(K27),"",IF(L27, "https://raw.githubusercontent.com/PatrickVibild/TellusAmazonPictures/master/pictures/"&amp;K27&amp;"/1.jpg","https://download.lenovo.com/Images/Parts/"&amp;K27&amp;"/"&amp;K27&amp;"_A.jpg"))</f>
        <v>https://download.lenovo.com/Images/Parts/01YP330/01YP330_A.jpg</v>
      </c>
      <c r="N27" s="56" t="str">
        <f aca="false">IF(ISBLANK(K27),"",IF(L27, "https://raw.githubusercontent.com/PatrickVibild/TellusAmazonPictures/master/pictures/"&amp;K27&amp;"/2.jpg","https://download.lenovo.com/Images/Parts/"&amp;K27&amp;"/"&amp;K27&amp;"_B.jpg"))</f>
        <v>https://download.lenovo.com/Images/Parts/01YP330/01YP330_B.jpg</v>
      </c>
      <c r="O27" s="57" t="str">
        <f aca="false">IF(ISBLANK(K27),"",IF(L27, "https://raw.githubusercontent.com/PatrickVibild/TellusAmazonPictures/master/pictures/"&amp;K27&amp;"/3.jpg","https://download.lenovo.com/Images/Parts/"&amp;K27&amp;"/"&amp;K27&amp;"_details.jpg"))</f>
        <v>https://download.lenovo.com/Images/Parts/01YP330/01YP330_details.jpg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8" t="n">
        <f aca="false">MATCH(G7,options!$D$1:$D$20,0)</f>
        <v>4</v>
      </c>
    </row>
    <row r="28" customFormat="false" ht="12.8" hidden="false" customHeight="false" outlineLevel="0" collapsed="false">
      <c r="B28" s="65"/>
      <c r="E28" s="50" t="n">
        <v>5714401481058</v>
      </c>
      <c r="F28" s="50" t="s">
        <v>458</v>
      </c>
      <c r="G28" s="52"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3" t="n">
        <f aca="false">TRUE()</f>
        <v>1</v>
      </c>
      <c r="J28" s="64" t="n">
        <f aca="false">FALSE()</f>
        <v>0</v>
      </c>
      <c r="K28" s="50" t="s">
        <v>459</v>
      </c>
      <c r="L28" s="55" t="n">
        <f aca="false">FALSE()</f>
        <v>0</v>
      </c>
      <c r="M28" s="56" t="str">
        <f aca="false">IF(ISBLANK(K28),"",IF(L28, "https://raw.githubusercontent.com/PatrickVibild/TellusAmazonPictures/master/pictures/"&amp;K28&amp;"/1.jpg","https://download.lenovo.com/Images/Parts/"&amp;K28&amp;"/"&amp;K28&amp;"_A.jpg"))</f>
        <v>https://download.lenovo.com/Images/Parts/01YP508/01YP508_A.jpg</v>
      </c>
      <c r="N28" s="56" t="str">
        <f aca="false">IF(ISBLANK(K28),"",IF(L28, "https://raw.githubusercontent.com/PatrickVibild/TellusAmazonPictures/master/pictures/"&amp;K28&amp;"/2.jpg","https://download.lenovo.com/Images/Parts/"&amp;K28&amp;"/"&amp;K28&amp;"_B.jpg"))</f>
        <v>https://download.lenovo.com/Images/Parts/01YP508/01YP508_B.jpg</v>
      </c>
      <c r="O28" s="57" t="str">
        <f aca="false">IF(ISBLANK(K28),"",IF(L28, "https://raw.githubusercontent.com/PatrickVibild/TellusAmazonPictures/master/pictures/"&amp;K28&amp;"/3.jpg","https://download.lenovo.com/Images/Parts/"&amp;K28&amp;"/"&amp;K28&amp;"_details.jpg"))</f>
        <v>https://download.lenovo.com/Images/Parts/01YP508/01YP508_details.jpg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8" t="n">
        <f aca="false">MATCH(G8,options!$D$1:$D$20,0)</f>
        <v>5</v>
      </c>
    </row>
    <row r="29" customFormat="false" ht="12.8" hidden="false" customHeight="false" outlineLevel="0" collapsed="false">
      <c r="A29" s="46" t="s">
        <v>460</v>
      </c>
      <c r="B29" s="47"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E29" s="50" t="n">
        <v>5714401481065</v>
      </c>
      <c r="F29" s="50" t="s">
        <v>461</v>
      </c>
      <c r="G29" s="52"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3" t="n">
        <f aca="false">TRUE()</f>
        <v>1</v>
      </c>
      <c r="J29" s="64" t="n">
        <f aca="false">FALSE()</f>
        <v>0</v>
      </c>
      <c r="K29" s="50" t="s">
        <v>462</v>
      </c>
      <c r="L29" s="55" t="n">
        <f aca="false">FALSE()</f>
        <v>0</v>
      </c>
      <c r="M29" s="56" t="str">
        <f aca="false">IF(ISBLANK(K29),"",IF(L29, "https://raw.githubusercontent.com/PatrickVibild/TellusAmazonPictures/master/pictures/"&amp;K29&amp;"/1.jpg","https://download.lenovo.com/Images/Parts/"&amp;K29&amp;"/"&amp;K29&amp;"_A.jpg"))</f>
        <v>https://download.lenovo.com/Images/Parts/01YP519/01YP519_A.jpg</v>
      </c>
      <c r="N29" s="56" t="str">
        <f aca="false">IF(ISBLANK(K29),"",IF(L29, "https://raw.githubusercontent.com/PatrickVibild/TellusAmazonPictures/master/pictures/"&amp;K29&amp;"/2.jpg","https://download.lenovo.com/Images/Parts/"&amp;K29&amp;"/"&amp;K29&amp;"_B.jpg"))</f>
        <v>https://download.lenovo.com/Images/Parts/01YP519/01YP519_B.jpg</v>
      </c>
      <c r="O29" s="57" t="str">
        <f aca="false">IF(ISBLANK(K29),"",IF(L29, "https://raw.githubusercontent.com/PatrickVibild/TellusAmazonPictures/master/pictures/"&amp;K29&amp;"/3.jpg","https://download.lenovo.com/Images/Parts/"&amp;K29&amp;"/"&amp;K29&amp;"_details.jpg"))</f>
        <v>https://download.lenovo.com/Images/Parts/01YP519/01YP519_details.jpg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8" t="n">
        <f aca="false">MATCH(G9,options!$D$1:$D$20,0)</f>
        <v>6</v>
      </c>
    </row>
    <row r="30" customFormat="false" ht="12.8" hidden="false" customHeight="false" outlineLevel="0" collapsed="false">
      <c r="B30" s="65"/>
      <c r="E30" s="50" t="n">
        <v>5714401481072</v>
      </c>
      <c r="F30" s="50" t="s">
        <v>463</v>
      </c>
      <c r="G30" s="52"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3" t="n">
        <f aca="false">TRUE()</f>
        <v>1</v>
      </c>
      <c r="J30" s="64" t="n">
        <f aca="false">FALSE()</f>
        <v>0</v>
      </c>
      <c r="K30" s="50" t="s">
        <v>464</v>
      </c>
      <c r="L30" s="55" t="n">
        <f aca="false">FALSE()</f>
        <v>0</v>
      </c>
      <c r="M30" s="56" t="str">
        <f aca="false">IF(ISBLANK(K30),"",IF(L30, "https://raw.githubusercontent.com/PatrickVibild/TellusAmazonPictures/master/pictures/"&amp;K30&amp;"/1.jpg","https://download.lenovo.com/Images/Parts/"&amp;K30&amp;"/"&amp;K30&amp;"_A.jpg"))</f>
        <v>https://download.lenovo.com/Images/Parts/01YP486/01YP486_A.jpg</v>
      </c>
      <c r="N30" s="56" t="str">
        <f aca="false">IF(ISBLANK(K30),"",IF(L30, "https://raw.githubusercontent.com/PatrickVibild/TellusAmazonPictures/master/pictures/"&amp;K30&amp;"/2.jpg","https://download.lenovo.com/Images/Parts/"&amp;K30&amp;"/"&amp;K30&amp;"_B.jpg"))</f>
        <v>https://download.lenovo.com/Images/Parts/01YP486/01YP486_B.jpg</v>
      </c>
      <c r="O30" s="57" t="str">
        <f aca="false">IF(ISBLANK(K30),"",IF(L30, "https://raw.githubusercontent.com/PatrickVibild/TellusAmazonPictures/master/pictures/"&amp;K30&amp;"/3.jpg","https://download.lenovo.com/Images/Parts/"&amp;K30&amp;"/"&amp;K30&amp;"_details.jpg"))</f>
        <v>https://download.lenovo.com/Images/Parts/01YP486/01YP486_details.jpg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8" t="n">
        <f aca="false">MATCH(G10,options!$D$1:$D$20,0)</f>
        <v>7</v>
      </c>
    </row>
    <row r="31" customFormat="false" ht="12.8" hidden="false" customHeight="false" outlineLevel="0" collapsed="false">
      <c r="A31" s="46" t="s">
        <v>465</v>
      </c>
      <c r="B31" s="47"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E31" s="50" t="n">
        <v>5714401481089</v>
      </c>
      <c r="F31" s="50" t="s">
        <v>466</v>
      </c>
      <c r="G31" s="52"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3" t="n">
        <f aca="false">TRUE()</f>
        <v>1</v>
      </c>
      <c r="J31" s="64" t="n">
        <f aca="false">FALSE()</f>
        <v>0</v>
      </c>
      <c r="K31" s="50" t="s">
        <v>467</v>
      </c>
      <c r="L31" s="55" t="n">
        <f aca="false">FALSE()</f>
        <v>0</v>
      </c>
      <c r="M31" s="56" t="str">
        <f aca="false">IF(ISBLANK(K31),"",IF(L31, "https://raw.githubusercontent.com/PatrickVibild/TellusAmazonPictures/master/pictures/"&amp;K31&amp;"/1.jpg","https://download.lenovo.com/Images/Parts/"&amp;K31&amp;"/"&amp;K31&amp;"_A.jpg"))</f>
        <v>https://download.lenovo.com/Images/Parts/01YP487/01YP487_A.jpg</v>
      </c>
      <c r="N31" s="56" t="str">
        <f aca="false">IF(ISBLANK(K31),"",IF(L31, "https://raw.githubusercontent.com/PatrickVibild/TellusAmazonPictures/master/pictures/"&amp;K31&amp;"/2.jpg","https://download.lenovo.com/Images/Parts/"&amp;K31&amp;"/"&amp;K31&amp;"_B.jpg"))</f>
        <v>https://download.lenovo.com/Images/Parts/01YP487/01YP487_B.jpg</v>
      </c>
      <c r="O31" s="57" t="str">
        <f aca="false">IF(ISBLANK(K31),"",IF(L31, "https://raw.githubusercontent.com/PatrickVibild/TellusAmazonPictures/master/pictures/"&amp;K31&amp;"/3.jpg","https://download.lenovo.com/Images/Parts/"&amp;K31&amp;"/"&amp;K31&amp;"_details.jpg"))</f>
        <v>https://download.lenovo.com/Images/Parts/01YP487/01YP487_details.jpg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8" t="n">
        <f aca="false">MATCH(G11,options!$D$1:$D$20,0)</f>
        <v>8</v>
      </c>
    </row>
    <row r="32" customFormat="false" ht="12.8" hidden="false" customHeight="false" outlineLevel="0" collapsed="false">
      <c r="E32" s="50" t="n">
        <v>5714401481096</v>
      </c>
      <c r="F32" s="50" t="s">
        <v>468</v>
      </c>
      <c r="G32" s="52" t="s">
        <v>408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3" t="n">
        <f aca="false">TRUE()</f>
        <v>1</v>
      </c>
      <c r="J32" s="64" t="n">
        <f aca="false">FALSE()</f>
        <v>0</v>
      </c>
      <c r="K32" s="50" t="s">
        <v>469</v>
      </c>
      <c r="L32" s="55" t="n">
        <f aca="false">FALSE()</f>
        <v>0</v>
      </c>
      <c r="M32" s="56" t="str">
        <f aca="false">IF(ISBLANK(K32),"",IF(L32, "https://raw.githubusercontent.com/PatrickVibild/TellusAmazonPictures/master/pictures/"&amp;K32&amp;"/1.jpg","https://download.lenovo.com/Images/Parts/"&amp;K32&amp;"/"&amp;K32&amp;"_A.jpg"))</f>
        <v>https://download.lenovo.com/Images/Parts/01EN981/01EN981_A.jpg</v>
      </c>
      <c r="N32" s="56" t="str">
        <f aca="false">IF(ISBLANK(K32),"",IF(L32, "https://raw.githubusercontent.com/PatrickVibild/TellusAmazonPictures/master/pictures/"&amp;K32&amp;"/2.jpg","https://download.lenovo.com/Images/Parts/"&amp;K32&amp;"/"&amp;K32&amp;"_B.jpg"))</f>
        <v>https://download.lenovo.com/Images/Parts/01EN981/01EN981_B.jpg</v>
      </c>
      <c r="O32" s="57" t="str">
        <f aca="false">IF(ISBLANK(K32),"",IF(L32, "https://raw.githubusercontent.com/PatrickVibild/TellusAmazonPictures/master/pictures/"&amp;K32&amp;"/3.jpg","https://download.lenovo.com/Images/Parts/"&amp;K32&amp;"/"&amp;K32&amp;"_details.jpg"))</f>
        <v>https://download.lenovo.com/Images/Parts/01EN981/01EN981_details.jpg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8" t="n">
        <f aca="false">MATCH(G12,options!$D$1:$D$20,0)</f>
        <v>20</v>
      </c>
    </row>
    <row r="33" customFormat="false" ht="12.8" hidden="false" customHeight="false" outlineLevel="0" collapsed="false">
      <c r="A33" s="46" t="s">
        <v>470</v>
      </c>
      <c r="B33" s="47" t="str">
        <f aca="false">IF(Values!$B$36=English!$B$2,English!B14, IF(Values!$B$36=German!$B$2,German!B14, IF(Values!$B$36=Italian!$B$2,Italian!B14, IF(Values!$B$36=Spanish!$B$2, Spanish!B14, IF(Values!$B$36=French!$B$2, French!B14, IF(Values!$B$36=Dutch!$B$2,Dutch!B14, IF(Values!$B$36=English!$D$32, English!B14, 0)))))))</f>
        <v>👉DES CLIENTS SATISFAITS DANS LE MONDE. Plus de 10.000 clients satisfaits dans le mondeTout neuf de la boîte ouverte, clavier rétroéclairé Lenovo de remplacement.</v>
      </c>
      <c r="E33" s="50" t="n">
        <v>5714401481102</v>
      </c>
      <c r="F33" s="50" t="s">
        <v>471</v>
      </c>
      <c r="G33" s="52" t="s">
        <v>413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3" t="n">
        <f aca="false">TRUE()</f>
        <v>1</v>
      </c>
      <c r="J33" s="64" t="n">
        <f aca="false">FALSE()</f>
        <v>0</v>
      </c>
      <c r="K33" s="50" t="s">
        <v>472</v>
      </c>
      <c r="L33" s="55" t="n">
        <f aca="false">FALSE()</f>
        <v>0</v>
      </c>
      <c r="M33" s="56" t="str">
        <f aca="false">IF(ISBLANK(K33),"",IF(L33, "https://raw.githubusercontent.com/PatrickVibild/TellusAmazonPictures/master/pictures/"&amp;K33&amp;"/1.jpg","https://download.lenovo.com/Images/Parts/"&amp;K33&amp;"/"&amp;K33&amp;"_A.jpg"))</f>
        <v>https://download.lenovo.com/Images/Parts/01YP489/01YP489_A.jpg</v>
      </c>
      <c r="N33" s="56" t="str">
        <f aca="false">IF(ISBLANK(K33),"",IF(L33, "https://raw.githubusercontent.com/PatrickVibild/TellusAmazonPictures/master/pictures/"&amp;K33&amp;"/2.jpg","https://download.lenovo.com/Images/Parts/"&amp;K33&amp;"/"&amp;K33&amp;"_B.jpg"))</f>
        <v>https://download.lenovo.com/Images/Parts/01YP489/01YP489_B.jpg</v>
      </c>
      <c r="O33" s="57" t="str">
        <f aca="false">IF(ISBLANK(K33),"",IF(L33, "https://raw.githubusercontent.com/PatrickVibild/TellusAmazonPictures/master/pictures/"&amp;K33&amp;"/3.jpg","https://download.lenovo.com/Images/Parts/"&amp;K33&amp;"/"&amp;K33&amp;"_details.jpg"))</f>
        <v>https://download.lenovo.com/Images/Parts/01YP489/01YP489_details.jpg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8" t="n">
        <f aca="false">MATCH(G13,options!$D$1:$D$20,0)</f>
        <v>9</v>
      </c>
    </row>
    <row r="34" customFormat="false" ht="12.8" hidden="false" customHeight="false" outlineLevel="0" collapsed="false">
      <c r="E34" s="50" t="n">
        <v>5714401481119</v>
      </c>
      <c r="F34" s="50" t="s">
        <v>473</v>
      </c>
      <c r="G34" s="52"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3" t="n">
        <f aca="false">TRUE()</f>
        <v>1</v>
      </c>
      <c r="J34" s="64" t="n">
        <f aca="false">FALSE()</f>
        <v>0</v>
      </c>
      <c r="K34" s="50" t="s">
        <v>474</v>
      </c>
      <c r="L34" s="55" t="n">
        <f aca="false">FALSE()</f>
        <v>0</v>
      </c>
      <c r="M34" s="56" t="str">
        <f aca="false">IF(ISBLANK(K34),"",IF(L34, "https://raw.githubusercontent.com/PatrickVibild/TellusAmazonPictures/master/pictures/"&amp;K34&amp;"/1.jpg","https://download.lenovo.com/Images/Parts/"&amp;K34&amp;"/"&amp;K34&amp;"_A.jpg"))</f>
        <v>https://download.lenovo.com/Images/Parts/01YP495/01YP495_A.jpg</v>
      </c>
      <c r="N34" s="56" t="str">
        <f aca="false">IF(ISBLANK(K34),"",IF(L34, "https://raw.githubusercontent.com/PatrickVibild/TellusAmazonPictures/master/pictures/"&amp;K34&amp;"/2.jpg","https://download.lenovo.com/Images/Parts/"&amp;K34&amp;"/"&amp;K34&amp;"_B.jpg"))</f>
        <v>https://download.lenovo.com/Images/Parts/01YP495/01YP495_B.jpg</v>
      </c>
      <c r="O34" s="57" t="str">
        <f aca="false">IF(ISBLANK(K34),"",IF(L34, "https://raw.githubusercontent.com/PatrickVibild/TellusAmazonPictures/master/pictures/"&amp;K34&amp;"/3.jpg","https://download.lenovo.com/Images/Parts/"&amp;K34&amp;"/"&amp;K34&amp;"_details.jpg"))</f>
        <v>https://download.lenovo.com/Images/Parts/01YP495/01YP495_details.jpg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8" t="n">
        <f aca="false">MATCH(G14,options!$D$1:$D$20,0)</f>
        <v>19</v>
      </c>
    </row>
    <row r="35" customFormat="false" ht="12.8" hidden="false" customHeight="false" outlineLevel="0" collapsed="false">
      <c r="E35" s="50" t="n">
        <v>5714401481126</v>
      </c>
      <c r="F35" s="50" t="s">
        <v>475</v>
      </c>
      <c r="G35" s="52" t="s">
        <v>420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3" t="n">
        <f aca="false">TRUE()</f>
        <v>1</v>
      </c>
      <c r="J35" s="64" t="n">
        <f aca="false">FALSE()</f>
        <v>0</v>
      </c>
      <c r="K35" s="50"/>
      <c r="L35" s="55" t="n">
        <f aca="false">FALSE()</f>
        <v>0</v>
      </c>
      <c r="M35" s="56" t="str">
        <f aca="false">IF(ISBLANK(K35),"",IF(L35, "https://raw.githubusercontent.com/PatrickVibild/TellusAmazonPictures/master/pictures/"&amp;K35&amp;"/1.jpg","https://download.lenovo.com/Images/Parts/"&amp;K35&amp;"/"&amp;K35&amp;"_A.jpg"))</f>
        <v/>
      </c>
      <c r="N35" s="56" t="str">
        <f aca="false">IF(ISBLANK(K35),"",IF(L35, "https://raw.githubusercontent.com/PatrickVibild/TellusAmazonPictures/master/pictures/"&amp;K35&amp;"/2.jpg","https://download.lenovo.com/Images/Parts/"&amp;K35&amp;"/"&amp;K35&amp;"_B.jpg"))</f>
        <v/>
      </c>
      <c r="O35" s="57"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8" t="n">
        <f aca="false">MATCH(G15,options!$D$1:$D$20,0)</f>
        <v>10</v>
      </c>
    </row>
    <row r="36" customFormat="false" ht="12.8" hidden="false" customHeight="false" outlineLevel="0" collapsed="false">
      <c r="A36" s="46" t="s">
        <v>476</v>
      </c>
      <c r="B36" s="63" t="s">
        <v>379</v>
      </c>
      <c r="E36" s="50" t="n">
        <v>5714401481133</v>
      </c>
      <c r="F36" s="50" t="s">
        <v>477</v>
      </c>
      <c r="G36" s="52" t="s">
        <v>424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3" t="n">
        <f aca="false">TRUE()</f>
        <v>1</v>
      </c>
      <c r="J36" s="64" t="n">
        <f aca="false">FALSE()</f>
        <v>0</v>
      </c>
      <c r="K36" s="50" t="s">
        <v>478</v>
      </c>
      <c r="L36" s="55" t="n">
        <f aca="false">FALSE()</f>
        <v>0</v>
      </c>
      <c r="M36" s="56" t="str">
        <f aca="false">IF(ISBLANK(K36),"",IF(L36, "https://raw.githubusercontent.com/PatrickVibild/TellusAmazonPictures/master/pictures/"&amp;K36&amp;"/1.jpg","https://download.lenovo.com/Images/Parts/"&amp;K36&amp;"/"&amp;K36&amp;"_A.jpg"))</f>
        <v>https://download.lenovo.com/Images/Parts/01YP500/01YP500_A.jpg</v>
      </c>
      <c r="N36" s="56" t="str">
        <f aca="false">IF(ISBLANK(K36),"",IF(L36, "https://raw.githubusercontent.com/PatrickVibild/TellusAmazonPictures/master/pictures/"&amp;K36&amp;"/2.jpg","https://download.lenovo.com/Images/Parts/"&amp;K36&amp;"/"&amp;K36&amp;"_B.jpg"))</f>
        <v>https://download.lenovo.com/Images/Parts/01YP500/01YP500_B.jpg</v>
      </c>
      <c r="O36" s="57" t="str">
        <f aca="false">IF(ISBLANK(K36),"",IF(L36, "https://raw.githubusercontent.com/PatrickVibild/TellusAmazonPictures/master/pictures/"&amp;K36&amp;"/3.jpg","https://download.lenovo.com/Images/Parts/"&amp;K36&amp;"/"&amp;K36&amp;"_details.jpg"))</f>
        <v>https://download.lenovo.com/Images/Parts/01YP500/01YP500_details.jpg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8" t="n">
        <f aca="false">MATCH(G16,options!$D$1:$D$20,0)</f>
        <v>11</v>
      </c>
    </row>
    <row r="37" customFormat="false" ht="12.8" hidden="false" customHeight="false" outlineLevel="0" collapsed="false">
      <c r="A37" s="0" t="s">
        <v>479</v>
      </c>
      <c r="B37" s="63" t="s">
        <v>480</v>
      </c>
      <c r="E37" s="50" t="n">
        <v>5714401481140</v>
      </c>
      <c r="F37" s="50" t="s">
        <v>481</v>
      </c>
      <c r="G37" s="52" t="s">
        <v>427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3" t="n">
        <f aca="false">TRUE()</f>
        <v>1</v>
      </c>
      <c r="J37" s="64" t="n">
        <f aca="false">FALSE()</f>
        <v>0</v>
      </c>
      <c r="K37" s="50"/>
      <c r="L37" s="55" t="n">
        <f aca="false">FALSE()</f>
        <v>0</v>
      </c>
      <c r="M37" s="56" t="str">
        <f aca="false">IF(ISBLANK(K37),"",IF(L37, "https://raw.githubusercontent.com/PatrickVibild/TellusAmazonPictures/master/pictures/"&amp;K37&amp;"/1.jpg","https://download.lenovo.com/Images/Parts/"&amp;K37&amp;"/"&amp;K37&amp;"_A.jpg"))</f>
        <v/>
      </c>
      <c r="N37" s="56" t="str">
        <f aca="false">IF(ISBLANK(K37),"",IF(L37, "https://raw.githubusercontent.com/PatrickVibild/TellusAmazonPictures/master/pictures/"&amp;K37&amp;"/2.jpg","https://download.lenovo.com/Images/Parts/"&amp;K37&amp;"/"&amp;K37&amp;"_B.jpg"))</f>
        <v/>
      </c>
      <c r="O37" s="57"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8" t="n">
        <f aca="false">MATCH(G17,options!$D$1:$D$20,0)</f>
        <v>12</v>
      </c>
    </row>
    <row r="38" customFormat="false" ht="12.8" hidden="false" customHeight="false" outlineLevel="0" collapsed="false">
      <c r="E38" s="50" t="n">
        <v>5714401481157</v>
      </c>
      <c r="F38" s="50" t="s">
        <v>482</v>
      </c>
      <c r="G38" s="52" t="s">
        <v>430</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3" t="n">
        <f aca="false">TRUE()</f>
        <v>1</v>
      </c>
      <c r="J38" s="64" t="n">
        <f aca="false">FALSE()</f>
        <v>0</v>
      </c>
      <c r="K38" s="50" t="s">
        <v>483</v>
      </c>
      <c r="L38" s="55" t="n">
        <f aca="false">FALSE()</f>
        <v>0</v>
      </c>
      <c r="M38" s="56" t="str">
        <f aca="false">IF(ISBLANK(K38),"",IF(L38, "https://raw.githubusercontent.com/PatrickVibild/TellusAmazonPictures/master/pictures/"&amp;K38&amp;"/1.jpg","https://download.lenovo.com/Images/Parts/"&amp;K38&amp;"/"&amp;K38&amp;"_A.jpg"))</f>
        <v>https://download.lenovo.com/Images/Parts/01YP501/01YP501_A.jpg</v>
      </c>
      <c r="N38" s="56" t="str">
        <f aca="false">IF(ISBLANK(K38),"",IF(L38, "https://raw.githubusercontent.com/PatrickVibild/TellusAmazonPictures/master/pictures/"&amp;K38&amp;"/2.jpg","https://download.lenovo.com/Images/Parts/"&amp;K38&amp;"/"&amp;K38&amp;"_B.jpg"))</f>
        <v>https://download.lenovo.com/Images/Parts/01YP501/01YP501_B.jpg</v>
      </c>
      <c r="O38" s="57" t="str">
        <f aca="false">IF(ISBLANK(K38),"",IF(L38, "https://raw.githubusercontent.com/PatrickVibild/TellusAmazonPictures/master/pictures/"&amp;K38&amp;"/3.jpg","https://download.lenovo.com/Images/Parts/"&amp;K38&amp;"/"&amp;K38&amp;"_details.jpg"))</f>
        <v>https://download.lenovo.com/Images/Parts/01YP501/01YP501_details.jpg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8" t="n">
        <f aca="false">MATCH(G18,options!$D$1:$D$20,0)</f>
        <v>13</v>
      </c>
    </row>
    <row r="39" customFormat="false" ht="12.8" hidden="false" customHeight="false" outlineLevel="0" collapsed="false">
      <c r="E39" s="50" t="n">
        <v>5714401481164</v>
      </c>
      <c r="F39" s="50" t="s">
        <v>484</v>
      </c>
      <c r="G39" s="52" t="s">
        <v>433</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3" t="n">
        <f aca="false">TRUE()</f>
        <v>1</v>
      </c>
      <c r="J39" s="64" t="n">
        <f aca="false">FALSE()</f>
        <v>0</v>
      </c>
      <c r="K39" s="50" t="s">
        <v>485</v>
      </c>
      <c r="L39" s="55" t="n">
        <f aca="false">FALSE()</f>
        <v>0</v>
      </c>
      <c r="M39" s="56" t="str">
        <f aca="false">IF(ISBLANK(K39),"",IF(L39, "https://raw.githubusercontent.com/PatrickVibild/TellusAmazonPictures/master/pictures/"&amp;K39&amp;"/1.jpg","https://download.lenovo.com/Images/Parts/"&amp;K39&amp;"/"&amp;K39&amp;"_A.jpg"))</f>
        <v>https://download.lenovo.com/Images/Parts/01YP509/01YP509_A.jpg</v>
      </c>
      <c r="N39" s="56" t="str">
        <f aca="false">IF(ISBLANK(K39),"",IF(L39, "https://raw.githubusercontent.com/PatrickVibild/TellusAmazonPictures/master/pictures/"&amp;K39&amp;"/2.jpg","https://download.lenovo.com/Images/Parts/"&amp;K39&amp;"/"&amp;K39&amp;"_B.jpg"))</f>
        <v>https://download.lenovo.com/Images/Parts/01YP509/01YP509_B.jpg</v>
      </c>
      <c r="O39" s="57" t="str">
        <f aca="false">IF(ISBLANK(K39),"",IF(L39, "https://raw.githubusercontent.com/PatrickVibild/TellusAmazonPictures/master/pictures/"&amp;K39&amp;"/3.jpg","https://download.lenovo.com/Images/Parts/"&amp;K39&amp;"/"&amp;K39&amp;"_details.jpg"))</f>
        <v>https://download.lenovo.com/Images/Parts/01YP509/01YP509_details.jpg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8" t="n">
        <f aca="false">MATCH(G19,options!$D$1:$D$20,0)</f>
        <v>14</v>
      </c>
    </row>
    <row r="40" customFormat="false" ht="12.8" hidden="false" customHeight="false" outlineLevel="0" collapsed="false">
      <c r="E40" s="50" t="n">
        <v>5714401481171</v>
      </c>
      <c r="F40" s="50" t="s">
        <v>486</v>
      </c>
      <c r="G40" s="52" t="s">
        <v>438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3" t="n">
        <f aca="false">TRUE()</f>
        <v>1</v>
      </c>
      <c r="J40" s="64" t="n">
        <f aca="false">FALSE()</f>
        <v>0</v>
      </c>
      <c r="K40" s="50" t="s">
        <v>487</v>
      </c>
      <c r="L40" s="55" t="n">
        <f aca="false">FALSE()</f>
        <v>0</v>
      </c>
      <c r="M40" s="56" t="str">
        <f aca="false">IF(ISBLANK(K40),"",IF(L40, "https://raw.githubusercontent.com/PatrickVibild/TellusAmazonPictures/master/pictures/"&amp;K40&amp;"/1.jpg","https://download.lenovo.com/Images/Parts/"&amp;K40&amp;"/"&amp;K40&amp;"_A.jpg"))</f>
        <v>https://download.lenovo.com/Images/Parts/01YP346/01YP346_A.jpg</v>
      </c>
      <c r="N40" s="56" t="str">
        <f aca="false">IF(ISBLANK(K40),"",IF(L40, "https://raw.githubusercontent.com/PatrickVibild/TellusAmazonPictures/master/pictures/"&amp;K40&amp;"/2.jpg","https://download.lenovo.com/Images/Parts/"&amp;K40&amp;"/"&amp;K40&amp;"_B.jpg"))</f>
        <v>https://download.lenovo.com/Images/Parts/01YP346/01YP346_B.jpg</v>
      </c>
      <c r="O40" s="57" t="str">
        <f aca="false">IF(ISBLANK(K40),"",IF(L40, "https://raw.githubusercontent.com/PatrickVibild/TellusAmazonPictures/master/pictures/"&amp;K40&amp;"/3.jpg","https://download.lenovo.com/Images/Parts/"&amp;K40&amp;"/"&amp;K40&amp;"_details.jpg"))</f>
        <v>https://download.lenovo.com/Images/Parts/01YP346/01YP346_details.jpg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8" t="n">
        <f aca="false">MATCH(G20,options!$D$1:$D$20,0)</f>
        <v>15</v>
      </c>
    </row>
    <row r="41" customFormat="false" ht="12.8" hidden="false" customHeight="false" outlineLevel="0" collapsed="false">
      <c r="E41" s="50" t="n">
        <v>5714401481188</v>
      </c>
      <c r="F41" s="50" t="s">
        <v>488</v>
      </c>
      <c r="G41" s="52" t="s">
        <v>441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3" t="n">
        <f aca="false">FALSE()</f>
        <v>0</v>
      </c>
      <c r="J41" s="64" t="n">
        <f aca="false">FALSE()</f>
        <v>0</v>
      </c>
      <c r="K41" s="50" t="s">
        <v>485</v>
      </c>
      <c r="L41" s="55" t="n">
        <f aca="false">FALSE()</f>
        <v>0</v>
      </c>
      <c r="M41" s="56" t="str">
        <f aca="false">IF(ISBLANK(K41),"",IF(L41, "https://raw.githubusercontent.com/PatrickVibild/TellusAmazonPictures/master/pictures/"&amp;K41&amp;"/1.jpg","https://download.lenovo.com/Images/Parts/"&amp;K41&amp;"/"&amp;K41&amp;"_A.jpg"))</f>
        <v>https://download.lenovo.com/Images/Parts/01YP509/01YP509_A.jpg</v>
      </c>
      <c r="N41" s="56" t="str">
        <f aca="false">IF(ISBLANK(K41),"",IF(L41, "https://raw.githubusercontent.com/PatrickVibild/TellusAmazonPictures/master/pictures/"&amp;K41&amp;"/2.jpg","https://download.lenovo.com/Images/Parts/"&amp;K41&amp;"/"&amp;K41&amp;"_B.jpg"))</f>
        <v>https://download.lenovo.com/Images/Parts/01YP509/01YP509_B.jpg</v>
      </c>
      <c r="O41" s="57" t="str">
        <f aca="false">IF(ISBLANK(K41),"",IF(L41, "https://raw.githubusercontent.com/PatrickVibild/TellusAmazonPictures/master/pictures/"&amp;K41&amp;"/3.jpg","https://download.lenovo.com/Images/Parts/"&amp;K41&amp;"/"&amp;K41&amp;"_details.jpg"))</f>
        <v>https://download.lenovo.com/Images/Parts/01YP509/01YP509_details.jpg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8" t="n">
        <f aca="false">MATCH(G21,options!$D$1:$D$20,0)</f>
        <v>16</v>
      </c>
    </row>
    <row r="42" customFormat="false" ht="12.8" hidden="false" customHeight="false" outlineLevel="0" collapsed="false">
      <c r="E42" s="50" t="n">
        <v>5714401481195</v>
      </c>
      <c r="F42" s="50" t="s">
        <v>489</v>
      </c>
      <c r="G42" s="52" t="s">
        <v>443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3" t="n">
        <f aca="false">TRUE()</f>
        <v>1</v>
      </c>
      <c r="J42" s="64" t="n">
        <f aca="false">FALSE()</f>
        <v>0</v>
      </c>
      <c r="K42" s="50" t="s">
        <v>490</v>
      </c>
      <c r="L42" s="55" t="n">
        <f aca="false">FALSE()</f>
        <v>0</v>
      </c>
      <c r="M42" s="56" t="str">
        <f aca="false">IF(ISBLANK(K42),"",IF(L42, "https://raw.githubusercontent.com/PatrickVibild/TellusAmazonPictures/master/pictures/"&amp;K42&amp;"/1.jpg","https://download.lenovo.com/Images/Parts/"&amp;K42&amp;"/"&amp;K42&amp;"_A.jpg"))</f>
        <v>https://download.lenovo.com/Images/Parts/01YP262/01YP262_A.jpg</v>
      </c>
      <c r="N42" s="56" t="str">
        <f aca="false">IF(ISBLANK(K42),"",IF(L42, "https://raw.githubusercontent.com/PatrickVibild/TellusAmazonPictures/master/pictures/"&amp;K42&amp;"/2.jpg","https://download.lenovo.com/Images/Parts/"&amp;K42&amp;"/"&amp;K42&amp;"_B.jpg"))</f>
        <v>https://download.lenovo.com/Images/Parts/01YP262/01YP262_B.jpg</v>
      </c>
      <c r="O42" s="57" t="str">
        <f aca="false">IF(ISBLANK(K42),"",IF(L42, "https://raw.githubusercontent.com/PatrickVibild/TellusAmazonPictures/master/pictures/"&amp;K42&amp;"/3.jpg","https://download.lenovo.com/Images/Parts/"&amp;K42&amp;"/"&amp;K42&amp;"_details.jpg"))</f>
        <v>https://download.lenovo.com/Images/Parts/01YP262/01YP262_details.jpg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8" t="n">
        <f aca="false">MATCH(G22,options!$D$1:$D$20,0)</f>
        <v>17</v>
      </c>
    </row>
    <row r="43" customFormat="false" ht="12.8" hidden="false" customHeight="false" outlineLevel="0" collapsed="false">
      <c r="E43" s="50" t="n">
        <v>5714401481201</v>
      </c>
      <c r="F43" s="50" t="s">
        <v>491</v>
      </c>
      <c r="G43" s="52" t="s">
        <v>447</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3" t="n">
        <f aca="false">FALSE()</f>
        <v>0</v>
      </c>
      <c r="J43" s="64" t="n">
        <f aca="false">FALSE()</f>
        <v>0</v>
      </c>
      <c r="K43" s="50" t="s">
        <v>492</v>
      </c>
      <c r="L43" s="55" t="n">
        <f aca="false">FALSE()</f>
        <v>0</v>
      </c>
      <c r="M43" s="56" t="str">
        <f aca="false">IF(ISBLANK(K43),"",IF(L43, "https://raw.githubusercontent.com/PatrickVibild/TellusAmazonPictures/master/pictures/"&amp;K43&amp;"/1.jpg","https://download.lenovo.com/Images/Parts/"&amp;K43&amp;"/"&amp;K43&amp;"_A.jpg"))</f>
        <v>https://download.lenovo.com/Images/Parts/01YP480/01YP480_A.jpg</v>
      </c>
      <c r="N43" s="56" t="str">
        <f aca="false">IF(ISBLANK(K43),"",IF(L43, "https://raw.githubusercontent.com/PatrickVibild/TellusAmazonPictures/master/pictures/"&amp;K43&amp;"/2.jpg","https://download.lenovo.com/Images/Parts/"&amp;K43&amp;"/"&amp;K43&amp;"_B.jpg"))</f>
        <v>https://download.lenovo.com/Images/Parts/01YP480/01YP480_B.jpg</v>
      </c>
      <c r="O43" s="57" t="str">
        <f aca="false">IF(ISBLANK(K43),"",IF(L43, "https://raw.githubusercontent.com/PatrickVibild/TellusAmazonPictures/master/pictures/"&amp;K43&amp;"/3.jpg","https://download.lenovo.com/Images/Parts/"&amp;K43&amp;"/"&amp;K43&amp;"_details.jpg"))</f>
        <v>https://download.lenovo.com/Images/Parts/01YP480/01YP480_details.jpg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8" t="n">
        <f aca="false">MATCH(G23,options!$D$1:$D$20,0)</f>
        <v>18</v>
      </c>
    </row>
    <row r="44" customFormat="false" ht="12.8" hidden="false" customHeight="false" outlineLevel="0" collapsed="false">
      <c r="E44" s="50" t="n">
        <v>5714401482017</v>
      </c>
      <c r="F44" s="50" t="s">
        <v>493</v>
      </c>
      <c r="G44" s="52" t="s">
        <v>375</v>
      </c>
      <c r="H44" s="0" t="str">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allemand</v>
      </c>
      <c r="I44" s="53" t="n">
        <f aca="false">TRUE()</f>
        <v>1</v>
      </c>
      <c r="J44" s="54" t="n">
        <f aca="false">TRUE()</f>
        <v>1</v>
      </c>
      <c r="K44" s="50" t="s">
        <v>494</v>
      </c>
      <c r="L44" s="55" t="n">
        <f aca="false">FALSE()</f>
        <v>0</v>
      </c>
      <c r="M44" s="56" t="str">
        <f aca="false">IF(ISBLANK(K44),"",IF(L44, "https://raw.githubusercontent.com/PatrickVibild/TellusAmazonPictures/master/pictures/"&amp;K44&amp;"/1.jpg","https://download.lenovo.com/Images/Parts/"&amp;K44&amp;"/"&amp;K44&amp;"_A.jpg"))</f>
        <v>https://download.lenovo.com/Images/Parts/01YN352/01YN352_A.jpg</v>
      </c>
      <c r="N44" s="56" t="str">
        <f aca="false">IF(ISBLANK(K44),"",IF(L44, "https://raw.githubusercontent.com/PatrickVibild/TellusAmazonPictures/master/pictures/"&amp;K44&amp;"/2.jpg","https://download.lenovo.com/Images/Parts/"&amp;K44&amp;"/"&amp;K44&amp;"_B.jpg"))</f>
        <v>https://download.lenovo.com/Images/Parts/01YN352/01YN352_B.jpg</v>
      </c>
      <c r="O44" s="57" t="str">
        <f aca="false">IF(ISBLANK(K44),"",IF(L44, "https://raw.githubusercontent.com/PatrickVibild/TellusAmazonPictures/master/pictures/"&amp;K44&amp;"/3.jpg","https://download.lenovo.com/Images/Parts/"&amp;K44&amp;"/"&amp;K44&amp;"_details.jpg"))</f>
        <v>https://download.lenovo.com/Images/Parts/01YN352/01YN352_details.jpg</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8" t="n">
        <f aca="false">MATCH(G44,options!$D$1:$D$20,0)</f>
        <v>1</v>
      </c>
    </row>
    <row r="45" customFormat="false" ht="12.8" hidden="false" customHeight="false" outlineLevel="0" collapsed="false">
      <c r="E45" s="50" t="n">
        <v>5714401482024</v>
      </c>
      <c r="F45" s="50" t="s">
        <v>495</v>
      </c>
      <c r="G45" s="52" t="s">
        <v>379</v>
      </c>
      <c r="H45" s="0" t="str">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français</v>
      </c>
      <c r="I45" s="53" t="n">
        <f aca="false">TRUE()</f>
        <v>1</v>
      </c>
      <c r="J45" s="54" t="n">
        <f aca="false">TRUE()</f>
        <v>1</v>
      </c>
      <c r="K45" s="50" t="s">
        <v>496</v>
      </c>
      <c r="L45" s="55" t="n">
        <f aca="false">FALSE()</f>
        <v>0</v>
      </c>
      <c r="M45" s="56" t="str">
        <f aca="false">IF(ISBLANK(K45),"",IF(L45, "https://raw.githubusercontent.com/PatrickVibild/TellusAmazonPictures/master/pictures/"&amp;K45&amp;"/1.jpg","https://download.lenovo.com/Images/Parts/"&amp;K45&amp;"/"&amp;K45&amp;"_A.jpg"))</f>
        <v>https://download.lenovo.com/Images/Parts/01YN431/01YN431_A.jpg</v>
      </c>
      <c r="N45" s="56" t="str">
        <f aca="false">IF(ISBLANK(K45),"",IF(L45, "https://raw.githubusercontent.com/PatrickVibild/TellusAmazonPictures/master/pictures/"&amp;K45&amp;"/2.jpg","https://download.lenovo.com/Images/Parts/"&amp;K45&amp;"/"&amp;K45&amp;"_B.jpg"))</f>
        <v>https://download.lenovo.com/Images/Parts/01YN431/01YN431_B.jpg</v>
      </c>
      <c r="O45" s="57" t="str">
        <f aca="false">IF(ISBLANK(K45),"",IF(L45, "https://raw.githubusercontent.com/PatrickVibild/TellusAmazonPictures/master/pictures/"&amp;K45&amp;"/3.jpg","https://download.lenovo.com/Images/Parts/"&amp;K45&amp;"/"&amp;K45&amp;"_details.jpg"))</f>
        <v>https://download.lenovo.com/Images/Parts/01YN431/01YN431_details.jpg</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8" t="n">
        <f aca="false">MATCH(G45,options!$D$1:$D$20,0)</f>
        <v>2</v>
      </c>
    </row>
    <row r="46" customFormat="false" ht="12.8" hidden="false" customHeight="false" outlineLevel="0" collapsed="false">
      <c r="E46" s="50" t="n">
        <v>5714401482031</v>
      </c>
      <c r="F46" s="50" t="s">
        <v>497</v>
      </c>
      <c r="G46" s="52" t="s">
        <v>384</v>
      </c>
      <c r="H46" s="0" t="str">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italien</v>
      </c>
      <c r="I46" s="53" t="n">
        <f aca="false">TRUE()</f>
        <v>1</v>
      </c>
      <c r="J46" s="54" t="n">
        <f aca="false">TRUE()</f>
        <v>1</v>
      </c>
      <c r="K46" s="50" t="s">
        <v>498</v>
      </c>
      <c r="L46" s="55" t="n">
        <f aca="false">FALSE()</f>
        <v>0</v>
      </c>
      <c r="M46" s="56" t="str">
        <f aca="false">IF(ISBLANK(K46),"",IF(L46, "https://raw.githubusercontent.com/PatrickVibild/TellusAmazonPictures/master/pictures/"&amp;K46&amp;"/1.jpg","https://download.lenovo.com/Images/Parts/"&amp;K46&amp;"/"&amp;K46&amp;"_A.jpg"))</f>
        <v>https://download.lenovo.com/Images/Parts/01YN357/01YN357_A.jpg</v>
      </c>
      <c r="N46" s="56" t="str">
        <f aca="false">IF(ISBLANK(K46),"",IF(L46, "https://raw.githubusercontent.com/PatrickVibild/TellusAmazonPictures/master/pictures/"&amp;K46&amp;"/2.jpg","https://download.lenovo.com/Images/Parts/"&amp;K46&amp;"/"&amp;K46&amp;"_B.jpg"))</f>
        <v>https://download.lenovo.com/Images/Parts/01YN357/01YN357_B.jpg</v>
      </c>
      <c r="O46" s="57" t="str">
        <f aca="false">IF(ISBLANK(K46),"",IF(L46, "https://raw.githubusercontent.com/PatrickVibild/TellusAmazonPictures/master/pictures/"&amp;K46&amp;"/3.jpg","https://download.lenovo.com/Images/Parts/"&amp;K46&amp;"/"&amp;K46&amp;"_details.jpg"))</f>
        <v>https://download.lenovo.com/Images/Parts/01YN357/01YN357_details.jpg</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8" t="n">
        <f aca="false">MATCH(G46,options!$D$1:$D$20,0)</f>
        <v>3</v>
      </c>
    </row>
    <row r="47" customFormat="false" ht="12.8" hidden="false" customHeight="false" outlineLevel="0" collapsed="false">
      <c r="E47" s="50" t="n">
        <v>5714401482048</v>
      </c>
      <c r="F47" s="50" t="s">
        <v>499</v>
      </c>
      <c r="G47" s="52" t="s">
        <v>389</v>
      </c>
      <c r="H47" s="0" t="str">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Espagnol</v>
      </c>
      <c r="I47" s="53" t="n">
        <f aca="false">TRUE()</f>
        <v>1</v>
      </c>
      <c r="J47" s="54" t="n">
        <f aca="false">TRUE()</f>
        <v>1</v>
      </c>
      <c r="K47" s="50" t="s">
        <v>500</v>
      </c>
      <c r="L47" s="55" t="n">
        <f aca="false">FALSE()</f>
        <v>0</v>
      </c>
      <c r="M47" s="56" t="str">
        <f aca="false">IF(ISBLANK(K47),"",IF(L47, "https://raw.githubusercontent.com/PatrickVibild/TellusAmazonPictures/master/pictures/"&amp;K47&amp;"/1.jpg","https://download.lenovo.com/Images/Parts/"&amp;K47&amp;"/"&amp;K47&amp;"_A.jpg"))</f>
        <v>https://download.lenovo.com/Images/Parts/01YP490/01YP490_A.jpg</v>
      </c>
      <c r="N47" s="56" t="str">
        <f aca="false">IF(ISBLANK(K47),"",IF(L47, "https://raw.githubusercontent.com/PatrickVibild/TellusAmazonPictures/master/pictures/"&amp;K47&amp;"/2.jpg","https://download.lenovo.com/Images/Parts/"&amp;K47&amp;"/"&amp;K47&amp;"_B.jpg"))</f>
        <v>https://download.lenovo.com/Images/Parts/01YP490/01YP490_B.jpg</v>
      </c>
      <c r="O47" s="57" t="str">
        <f aca="false">IF(ISBLANK(K47),"",IF(L47, "https://raw.githubusercontent.com/PatrickVibild/TellusAmazonPictures/master/pictures/"&amp;K47&amp;"/3.jpg","https://download.lenovo.com/Images/Parts/"&amp;K47&amp;"/"&amp;K47&amp;"_details.jpg"))</f>
        <v>https://download.lenovo.com/Images/Parts/01YP490/01YP490_details.jpg</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8" t="n">
        <f aca="false">MATCH(G47,options!$D$1:$D$20,0)</f>
        <v>4</v>
      </c>
    </row>
    <row r="48" customFormat="false" ht="12.8" hidden="false" customHeight="false" outlineLevel="0" collapsed="false">
      <c r="E48" s="50" t="n">
        <v>5714401482055</v>
      </c>
      <c r="F48" s="50" t="s">
        <v>501</v>
      </c>
      <c r="G48" s="52" t="s">
        <v>393</v>
      </c>
      <c r="H48" s="0" t="str">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UK</v>
      </c>
      <c r="I48" s="53" t="n">
        <f aca="false">TRUE()</f>
        <v>1</v>
      </c>
      <c r="J48" s="54" t="n">
        <f aca="false">TRUE()</f>
        <v>1</v>
      </c>
      <c r="K48" s="50" t="s">
        <v>502</v>
      </c>
      <c r="L48" s="55" t="n">
        <f aca="false">FALSE()</f>
        <v>0</v>
      </c>
      <c r="M48" s="56" t="str">
        <f aca="false">IF(ISBLANK(K48),"",IF(L48, "https://raw.githubusercontent.com/PatrickVibild/TellusAmazonPictures/master/pictures/"&amp;K48&amp;"/1.jpg","https://download.lenovo.com/Images/Parts/"&amp;K48&amp;"/"&amp;K48&amp;"_A.jpg"))</f>
        <v>https://download.lenovo.com/Images/Parts/01YN448/01YN448_A.jpg</v>
      </c>
      <c r="N48" s="56" t="str">
        <f aca="false">IF(ISBLANK(K48),"",IF(L48, "https://raw.githubusercontent.com/PatrickVibild/TellusAmazonPictures/master/pictures/"&amp;K48&amp;"/2.jpg","https://download.lenovo.com/Images/Parts/"&amp;K48&amp;"/"&amp;K48&amp;"_B.jpg"))</f>
        <v>https://download.lenovo.com/Images/Parts/01YN448/01YN448_B.jpg</v>
      </c>
      <c r="O48" s="57" t="str">
        <f aca="false">IF(ISBLANK(K48),"",IF(L48, "https://raw.githubusercontent.com/PatrickVibild/TellusAmazonPictures/master/pictures/"&amp;K48&amp;"/3.jpg","https://download.lenovo.com/Images/Parts/"&amp;K48&amp;"/"&amp;K48&amp;"_details.jpg"))</f>
        <v>https://download.lenovo.com/Images/Parts/01YN448/01YN448_details.jpg</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8" t="n">
        <f aca="false">MATCH(G48,options!$D$1:$D$20,0)</f>
        <v>5</v>
      </c>
    </row>
    <row r="49" customFormat="false" ht="12.8" hidden="false" customHeight="false" outlineLevel="0" collapsed="false">
      <c r="E49" s="50" t="n">
        <v>5714401482062</v>
      </c>
      <c r="F49" s="50" t="s">
        <v>503</v>
      </c>
      <c r="G49" s="52" t="s">
        <v>397</v>
      </c>
      <c r="H49" s="0" t="str">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Scandinave - nordique</v>
      </c>
      <c r="I49" s="53" t="n">
        <f aca="false">TRUE()</f>
        <v>1</v>
      </c>
      <c r="J49" s="54" t="n">
        <f aca="false">TRUE()</f>
        <v>1</v>
      </c>
      <c r="K49" s="50" t="s">
        <v>504</v>
      </c>
      <c r="L49" s="55" t="n">
        <f aca="false">FALSE()</f>
        <v>0</v>
      </c>
      <c r="M49" s="56" t="str">
        <f aca="false">IF(ISBLANK(K49),"",IF(L49, "https://raw.githubusercontent.com/PatrickVibild/TellusAmazonPictures/master/pictures/"&amp;K49&amp;"/1.jpg","https://download.lenovo.com/Images/Parts/"&amp;K49&amp;"/"&amp;K49&amp;"_A.jpg"))</f>
        <v>https://download.lenovo.com/Images/Parts/01YN379/01YN379_A.jpg</v>
      </c>
      <c r="N49" s="56" t="str">
        <f aca="false">IF(ISBLANK(K49),"",IF(L49, "https://raw.githubusercontent.com/PatrickVibild/TellusAmazonPictures/master/pictures/"&amp;K49&amp;"/2.jpg","https://download.lenovo.com/Images/Parts/"&amp;K49&amp;"/"&amp;K49&amp;"_B.jpg"))</f>
        <v>https://download.lenovo.com/Images/Parts/01YN379/01YN379_B.jpg</v>
      </c>
      <c r="O49" s="57" t="str">
        <f aca="false">IF(ISBLANK(K49),"",IF(L49, "https://raw.githubusercontent.com/PatrickVibild/TellusAmazonPictures/master/pictures/"&amp;K49&amp;"/3.jpg","https://download.lenovo.com/Images/Parts/"&amp;K49&amp;"/"&amp;K49&amp;"_details.jpg"))</f>
        <v>https://download.lenovo.com/Images/Parts/01YN379/01YN379_details.jpg</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8" t="n">
        <f aca="false">MATCH(G49,options!$D$1:$D$20,0)</f>
        <v>6</v>
      </c>
    </row>
    <row r="50" customFormat="false" ht="12.8" hidden="false" customHeight="false" outlineLevel="0" collapsed="false">
      <c r="E50" s="50" t="n">
        <v>5714401482079</v>
      </c>
      <c r="F50" s="50" t="s">
        <v>505</v>
      </c>
      <c r="G50" s="52" t="s">
        <v>401</v>
      </c>
      <c r="H50" s="0" t="str">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Belge</v>
      </c>
      <c r="I50" s="53" t="n">
        <f aca="false">TRUE()</f>
        <v>1</v>
      </c>
      <c r="J50" s="54" t="n">
        <f aca="false">TRUE()</f>
        <v>1</v>
      </c>
      <c r="K50" s="50" t="s">
        <v>506</v>
      </c>
      <c r="L50" s="55" t="n">
        <f aca="false">FALSE()</f>
        <v>0</v>
      </c>
      <c r="M50" s="56" t="str">
        <f aca="false">IF(ISBLANK(K50),"",IF(L50, "https://raw.githubusercontent.com/PatrickVibild/TellusAmazonPictures/master/pictures/"&amp;K50&amp;"/1.jpg","https://download.lenovo.com/Images/Parts/"&amp;K50&amp;"/"&amp;K50&amp;"_A.jpg"))</f>
        <v>https://download.lenovo.com/Images/Parts/01YN346/01YN346_A.jpg</v>
      </c>
      <c r="N50" s="56" t="str">
        <f aca="false">IF(ISBLANK(K50),"",IF(L50, "https://raw.githubusercontent.com/PatrickVibild/TellusAmazonPictures/master/pictures/"&amp;K50&amp;"/2.jpg","https://download.lenovo.com/Images/Parts/"&amp;K50&amp;"/"&amp;K50&amp;"_B.jpg"))</f>
        <v>https://download.lenovo.com/Images/Parts/01YN346/01YN346_B.jpg</v>
      </c>
      <c r="O50" s="57" t="str">
        <f aca="false">IF(ISBLANK(K50),"",IF(L50, "https://raw.githubusercontent.com/PatrickVibild/TellusAmazonPictures/master/pictures/"&amp;K50&amp;"/3.jpg","https://download.lenovo.com/Images/Parts/"&amp;K50&amp;"/"&amp;K50&amp;"_details.jpg"))</f>
        <v>https://download.lenovo.com/Images/Parts/01YN346/01YN346_details.jpg</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8" t="n">
        <f aca="false">MATCH(G50,options!$D$1:$D$20,0)</f>
        <v>7</v>
      </c>
    </row>
    <row r="51" customFormat="false" ht="12.8" hidden="false" customHeight="false" outlineLevel="0" collapsed="false">
      <c r="E51" s="50" t="n">
        <v>5714401482086</v>
      </c>
      <c r="F51" s="50" t="s">
        <v>507</v>
      </c>
      <c r="G51" s="52" t="s">
        <v>405</v>
      </c>
      <c r="H51" s="0" t="str">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bulgare</v>
      </c>
      <c r="I51" s="53" t="n">
        <f aca="false">TRUE()</f>
        <v>1</v>
      </c>
      <c r="J51" s="54" t="n">
        <f aca="false">TRUE()</f>
        <v>1</v>
      </c>
      <c r="K51" s="50" t="s">
        <v>508</v>
      </c>
      <c r="L51" s="55" t="n">
        <f aca="false">FALSE()</f>
        <v>0</v>
      </c>
      <c r="M51" s="56" t="str">
        <f aca="false">IF(ISBLANK(K51),"",IF(L51, "https://raw.githubusercontent.com/PatrickVibild/TellusAmazonPictures/master/pictures/"&amp;K51&amp;"/1.jpg","https://download.lenovo.com/Images/Parts/"&amp;K51&amp;"/"&amp;K51&amp;"_A.jpg"))</f>
        <v>https://download.lenovo.com/Images/Parts/01YN427/01YN427_A.jpg</v>
      </c>
      <c r="N51" s="56" t="str">
        <f aca="false">IF(ISBLANK(K51),"",IF(L51, "https://raw.githubusercontent.com/PatrickVibild/TellusAmazonPictures/master/pictures/"&amp;K51&amp;"/2.jpg","https://download.lenovo.com/Images/Parts/"&amp;K51&amp;"/"&amp;K51&amp;"_B.jpg"))</f>
        <v>https://download.lenovo.com/Images/Parts/01YN427/01YN427_B.jpg</v>
      </c>
      <c r="O51" s="57" t="str">
        <f aca="false">IF(ISBLANK(K51),"",IF(L51, "https://raw.githubusercontent.com/PatrickVibild/TellusAmazonPictures/master/pictures/"&amp;K51&amp;"/3.jpg","https://download.lenovo.com/Images/Parts/"&amp;K51&amp;"/"&amp;K51&amp;"_details.jpg"))</f>
        <v>https://download.lenovo.com/Images/Parts/01YN427/01YN427_details.jpg</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8" t="n">
        <f aca="false">MATCH(G51,options!$D$1:$D$20,0)</f>
        <v>8</v>
      </c>
    </row>
    <row r="52" customFormat="false" ht="12.8" hidden="false" customHeight="false" outlineLevel="0" collapsed="false">
      <c r="E52" s="50" t="n">
        <v>5714401482093</v>
      </c>
      <c r="F52" s="50" t="s">
        <v>509</v>
      </c>
      <c r="G52" s="52" t="s">
        <v>408</v>
      </c>
      <c r="H52" s="0" t="str">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tchèque</v>
      </c>
      <c r="I52" s="53" t="n">
        <f aca="false">TRUE()</f>
        <v>1</v>
      </c>
      <c r="J52" s="54" t="n">
        <f aca="false">TRUE()</f>
        <v>1</v>
      </c>
      <c r="K52" s="50" t="s">
        <v>510</v>
      </c>
      <c r="L52" s="55" t="n">
        <f aca="false">FALSE()</f>
        <v>0</v>
      </c>
      <c r="M52" s="56" t="str">
        <f aca="false">IF(ISBLANK(K52),"",IF(L52, "https://raw.githubusercontent.com/PatrickVibild/TellusAmazonPictures/master/pictures/"&amp;K52&amp;"/1.jpg","https://download.lenovo.com/Images/Parts/"&amp;K52&amp;"/"&amp;K52&amp;"_A.jpg"))</f>
        <v>https://download.lenovo.com/Images/Parts/01EN984/01EN984_A.jpg</v>
      </c>
      <c r="N52" s="56" t="str">
        <f aca="false">IF(ISBLANK(K52),"",IF(L52, "https://raw.githubusercontent.com/PatrickVibild/TellusAmazonPictures/master/pictures/"&amp;K52&amp;"/2.jpg","https://download.lenovo.com/Images/Parts/"&amp;K52&amp;"/"&amp;K52&amp;"_B.jpg"))</f>
        <v>https://download.lenovo.com/Images/Parts/01EN984/01EN984_B.jpg</v>
      </c>
      <c r="O52" s="57" t="str">
        <f aca="false">IF(ISBLANK(K52),"",IF(L52, "https://raw.githubusercontent.com/PatrickVibild/TellusAmazonPictures/master/pictures/"&amp;K52&amp;"/3.jpg","https://download.lenovo.com/Images/Parts/"&amp;K52&amp;"/"&amp;K52&amp;"_details.jpg"))</f>
        <v>https://download.lenovo.com/Images/Parts/01EN984/01EN984_details.jpg</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8" t="n">
        <f aca="false">MATCH(G52,options!$D$1:$D$20,0)</f>
        <v>20</v>
      </c>
    </row>
    <row r="53" customFormat="false" ht="12.8" hidden="false" customHeight="false" outlineLevel="0" collapsed="false">
      <c r="E53" s="50" t="n">
        <v>5714401482109</v>
      </c>
      <c r="F53" s="50" t="s">
        <v>511</v>
      </c>
      <c r="G53" s="52" t="s">
        <v>413</v>
      </c>
      <c r="H53" s="0" t="str">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danois</v>
      </c>
      <c r="I53" s="53" t="n">
        <f aca="false">TRUE()</f>
        <v>1</v>
      </c>
      <c r="J53" s="54" t="n">
        <f aca="false">TRUE()</f>
        <v>1</v>
      </c>
      <c r="K53" s="50" t="s">
        <v>512</v>
      </c>
      <c r="L53" s="55" t="n">
        <f aca="false">FALSE()</f>
        <v>0</v>
      </c>
      <c r="M53" s="56" t="str">
        <f aca="false">IF(ISBLANK(K53),"",IF(L53, "https://raw.githubusercontent.com/PatrickVibild/TellusAmazonPictures/master/pictures/"&amp;K53&amp;"/1.jpg","https://download.lenovo.com/Images/Parts/"&amp;K53&amp;"/"&amp;K53&amp;"_A.jpg"))</f>
        <v>https://download.lenovo.com/Images/Parts/01YN389/01YN389_A.jpg</v>
      </c>
      <c r="N53" s="56" t="str">
        <f aca="false">IF(ISBLANK(K53),"",IF(L53, "https://raw.githubusercontent.com/PatrickVibild/TellusAmazonPictures/master/pictures/"&amp;K53&amp;"/2.jpg","https://download.lenovo.com/Images/Parts/"&amp;K53&amp;"/"&amp;K53&amp;"_B.jpg"))</f>
        <v>https://download.lenovo.com/Images/Parts/01YN389/01YN389_B.jpg</v>
      </c>
      <c r="O53" s="57" t="str">
        <f aca="false">IF(ISBLANK(K53),"",IF(L53, "https://raw.githubusercontent.com/PatrickVibild/TellusAmazonPictures/master/pictures/"&amp;K53&amp;"/3.jpg","https://download.lenovo.com/Images/Parts/"&amp;K53&amp;"/"&amp;K53&amp;"_details.jpg"))</f>
        <v>https://download.lenovo.com/Images/Parts/01YN389/01YN389_details.jpg</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8" t="n">
        <f aca="false">MATCH(G53,options!$D$1:$D$20,0)</f>
        <v>9</v>
      </c>
    </row>
    <row r="54" customFormat="false" ht="12.8" hidden="false" customHeight="false" outlineLevel="0" collapsed="false">
      <c r="E54" s="50" t="n">
        <v>5714401482116</v>
      </c>
      <c r="F54" s="50" t="s">
        <v>513</v>
      </c>
      <c r="G54" s="52" t="s">
        <v>417</v>
      </c>
      <c r="H54" s="0" t="str">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hongrois</v>
      </c>
      <c r="I54" s="53" t="n">
        <f aca="false">TRUE()</f>
        <v>1</v>
      </c>
      <c r="J54" s="54" t="n">
        <f aca="false">TRUE()</f>
        <v>1</v>
      </c>
      <c r="K54" s="50" t="s">
        <v>514</v>
      </c>
      <c r="L54" s="55" t="n">
        <f aca="false">FALSE()</f>
        <v>0</v>
      </c>
      <c r="M54" s="56" t="str">
        <f aca="false">IF(ISBLANK(K54),"",IF(L54, "https://raw.githubusercontent.com/PatrickVibild/TellusAmazonPictures/master/pictures/"&amp;K54&amp;"/1.jpg","https://download.lenovo.com/Images/Parts/"&amp;K54&amp;"/"&amp;K54&amp;"_A.jpg"))</f>
        <v>https://download.lenovo.com/Images/Parts/01YN435/01YN435_A.jpg</v>
      </c>
      <c r="N54" s="56" t="str">
        <f aca="false">IF(ISBLANK(K54),"",IF(L54, "https://raw.githubusercontent.com/PatrickVibild/TellusAmazonPictures/master/pictures/"&amp;K54&amp;"/2.jpg","https://download.lenovo.com/Images/Parts/"&amp;K54&amp;"/"&amp;K54&amp;"_B.jpg"))</f>
        <v>https://download.lenovo.com/Images/Parts/01YN435/01YN435_B.jpg</v>
      </c>
      <c r="O54" s="57" t="str">
        <f aca="false">IF(ISBLANK(K54),"",IF(L54, "https://raw.githubusercontent.com/PatrickVibild/TellusAmazonPictures/master/pictures/"&amp;K54&amp;"/3.jpg","https://download.lenovo.com/Images/Parts/"&amp;K54&amp;"/"&amp;K54&amp;"_details.jpg"))</f>
        <v>https://download.lenovo.com/Images/Parts/01YN435/01YN435_details.jpg</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8" t="n">
        <f aca="false">MATCH(G54,options!$D$1:$D$20,0)</f>
        <v>19</v>
      </c>
    </row>
    <row r="55" customFormat="false" ht="12.8" hidden="false" customHeight="false" outlineLevel="0" collapsed="false">
      <c r="E55" s="50" t="n">
        <v>5714401482123</v>
      </c>
      <c r="F55" s="50" t="s">
        <v>515</v>
      </c>
      <c r="G55" s="52" t="s">
        <v>420</v>
      </c>
      <c r="H55" s="0" t="str">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néerlandais</v>
      </c>
      <c r="I55" s="53" t="n">
        <f aca="false">TRUE()</f>
        <v>1</v>
      </c>
      <c r="J55" s="54" t="n">
        <f aca="false">TRUE()</f>
        <v>1</v>
      </c>
      <c r="K55" s="56"/>
      <c r="L55" s="55" t="n">
        <f aca="false">FALSE()</f>
        <v>0</v>
      </c>
      <c r="M55" s="56" t="str">
        <f aca="false">IF(ISBLANK(K55),"",IF(L55, "https://raw.githubusercontent.com/PatrickVibild/TellusAmazonPictures/master/pictures/"&amp;K55&amp;"/1.jpg","https://download.lenovo.com/Images/Parts/"&amp;K55&amp;"/"&amp;K55&amp;"_A.jpg"))</f>
        <v/>
      </c>
      <c r="N55" s="56" t="str">
        <f aca="false">IF(ISBLANK(K55),"",IF(L55, "https://raw.githubusercontent.com/PatrickVibild/TellusAmazonPictures/master/pictures/"&amp;K55&amp;"/2.jpg","https://download.lenovo.com/Images/Parts/"&amp;K55&amp;"/"&amp;K55&amp;"_B.jpg"))</f>
        <v/>
      </c>
      <c r="O55" s="57"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8" t="n">
        <f aca="false">MATCH(G55,options!$D$1:$D$20,0)</f>
        <v>10</v>
      </c>
    </row>
    <row r="56" customFormat="false" ht="12.8" hidden="false" customHeight="false" outlineLevel="0" collapsed="false">
      <c r="E56" s="50" t="n">
        <v>5714401482130</v>
      </c>
      <c r="F56" s="50" t="s">
        <v>516</v>
      </c>
      <c r="G56" s="52" t="s">
        <v>424</v>
      </c>
      <c r="H56" s="0" t="str">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Norvégienne</v>
      </c>
      <c r="I56" s="53" t="n">
        <f aca="false">TRUE()</f>
        <v>1</v>
      </c>
      <c r="J56" s="54" t="n">
        <f aca="false">TRUE()</f>
        <v>1</v>
      </c>
      <c r="K56" s="50" t="s">
        <v>517</v>
      </c>
      <c r="L56" s="55" t="n">
        <f aca="false">FALSE()</f>
        <v>0</v>
      </c>
      <c r="M56" s="56" t="str">
        <f aca="false">IF(ISBLANK(K56),"",IF(L56, "https://raw.githubusercontent.com/PatrickVibild/TellusAmazonPictures/master/pictures/"&amp;K56&amp;"/1.jpg","https://download.lenovo.com/Images/Parts/"&amp;K56&amp;"/"&amp;K56&amp;"_A.jpg"))</f>
        <v>https://download.lenovo.com/Images/Parts/01YN360/01YN360_A.jpg</v>
      </c>
      <c r="N56" s="56" t="str">
        <f aca="false">IF(ISBLANK(K56),"",IF(L56, "https://raw.githubusercontent.com/PatrickVibild/TellusAmazonPictures/master/pictures/"&amp;K56&amp;"/2.jpg","https://download.lenovo.com/Images/Parts/"&amp;K56&amp;"/"&amp;K56&amp;"_B.jpg"))</f>
        <v>https://download.lenovo.com/Images/Parts/01YN360/01YN360_B.jpg</v>
      </c>
      <c r="O56" s="57" t="str">
        <f aca="false">IF(ISBLANK(K56),"",IF(L56, "https://raw.githubusercontent.com/PatrickVibild/TellusAmazonPictures/master/pictures/"&amp;K56&amp;"/3.jpg","https://download.lenovo.com/Images/Parts/"&amp;K56&amp;"/"&amp;K56&amp;"_details.jpg"))</f>
        <v>https://download.lenovo.com/Images/Parts/01YN360/01YN360_details.jpg</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8" t="n">
        <f aca="false">MATCH(G56,options!$D$1:$D$20,0)</f>
        <v>11</v>
      </c>
    </row>
    <row r="57" customFormat="false" ht="12.8" hidden="false" customHeight="false" outlineLevel="0" collapsed="false">
      <c r="E57" s="50" t="n">
        <v>5714401482147</v>
      </c>
      <c r="F57" s="50" t="s">
        <v>518</v>
      </c>
      <c r="G57" s="52" t="s">
        <v>427</v>
      </c>
      <c r="H57" s="0" t="str">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polonais</v>
      </c>
      <c r="I57" s="53" t="n">
        <f aca="false">TRUE()</f>
        <v>1</v>
      </c>
      <c r="J57" s="54" t="n">
        <f aca="false">TRUE()</f>
        <v>1</v>
      </c>
      <c r="K57" s="56"/>
      <c r="L57" s="55" t="n">
        <f aca="false">FALSE()</f>
        <v>0</v>
      </c>
      <c r="M57" s="56" t="str">
        <f aca="false">IF(ISBLANK(K57),"",IF(L57, "https://raw.githubusercontent.com/PatrickVibild/TellusAmazonPictures/master/pictures/"&amp;K57&amp;"/1.jpg","https://download.lenovo.com/Images/Parts/"&amp;K57&amp;"/"&amp;K57&amp;"_A.jpg"))</f>
        <v/>
      </c>
      <c r="N57" s="56" t="str">
        <f aca="false">IF(ISBLANK(K57),"",IF(L57, "https://raw.githubusercontent.com/PatrickVibild/TellusAmazonPictures/master/pictures/"&amp;K57&amp;"/2.jpg","https://download.lenovo.com/Images/Parts/"&amp;K57&amp;"/"&amp;K57&amp;"_B.jpg"))</f>
        <v/>
      </c>
      <c r="O57" s="57"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8" t="n">
        <f aca="false">MATCH(G57,options!$D$1:$D$20,0)</f>
        <v>12</v>
      </c>
    </row>
    <row r="58" customFormat="false" ht="12.8" hidden="false" customHeight="false" outlineLevel="0" collapsed="false">
      <c r="E58" s="50" t="n">
        <v>5714401482154</v>
      </c>
      <c r="F58" s="50" t="s">
        <v>519</v>
      </c>
      <c r="G58" s="52" t="s">
        <v>430</v>
      </c>
      <c r="H58" s="0" t="str">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Portugais</v>
      </c>
      <c r="I58" s="53" t="n">
        <f aca="false">TRUE()</f>
        <v>1</v>
      </c>
      <c r="J58" s="54" t="n">
        <f aca="false">TRUE()</f>
        <v>1</v>
      </c>
      <c r="K58" s="50" t="s">
        <v>520</v>
      </c>
      <c r="L58" s="55" t="n">
        <f aca="false">FALSE()</f>
        <v>0</v>
      </c>
      <c r="M58" s="56" t="str">
        <f aca="false">IF(ISBLANK(K58),"",IF(L58, "https://raw.githubusercontent.com/PatrickVibild/TellusAmazonPictures/master/pictures/"&amp;K58&amp;"/1.jpg","https://download.lenovo.com/Images/Parts/"&amp;K58&amp;"/"&amp;K58&amp;"_A.jpg"))</f>
        <v>https://download.lenovo.com/Images/Parts/01YN441/01YN441_A.jpg</v>
      </c>
      <c r="N58" s="56" t="str">
        <f aca="false">IF(ISBLANK(K58),"",IF(L58, "https://raw.githubusercontent.com/PatrickVibild/TellusAmazonPictures/master/pictures/"&amp;K58&amp;"/2.jpg","https://download.lenovo.com/Images/Parts/"&amp;K58&amp;"/"&amp;K58&amp;"_B.jpg"))</f>
        <v>https://download.lenovo.com/Images/Parts/01YN441/01YN441_B.jpg</v>
      </c>
      <c r="O58" s="57" t="str">
        <f aca="false">IF(ISBLANK(K58),"",IF(L58, "https://raw.githubusercontent.com/PatrickVibild/TellusAmazonPictures/master/pictures/"&amp;K58&amp;"/3.jpg","https://download.lenovo.com/Images/Parts/"&amp;K58&amp;"/"&amp;K58&amp;"_details.jpg"))</f>
        <v>https://download.lenovo.com/Images/Parts/01YN441/01YN441_details.jpg</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8" t="n">
        <f aca="false">MATCH(G58,options!$D$1:$D$20,0)</f>
        <v>13</v>
      </c>
    </row>
    <row r="59" customFormat="false" ht="12.8" hidden="false" customHeight="false" outlineLevel="0" collapsed="false">
      <c r="E59" s="50" t="n">
        <v>5714401482161</v>
      </c>
      <c r="F59" s="50" t="s">
        <v>521</v>
      </c>
      <c r="G59" s="52" t="s">
        <v>433</v>
      </c>
      <c r="H59" s="0" t="str">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Suédois – Finlandais</v>
      </c>
      <c r="I59" s="53" t="n">
        <f aca="false">TRUE()</f>
        <v>1</v>
      </c>
      <c r="J59" s="54" t="n">
        <f aca="false">TRUE()</f>
        <v>1</v>
      </c>
      <c r="K59" s="50" t="s">
        <v>522</v>
      </c>
      <c r="L59" s="55" t="n">
        <f aca="false">FALSE()</f>
        <v>0</v>
      </c>
      <c r="M59" s="56" t="str">
        <f aca="false">IF(ISBLANK(K59),"",IF(L59, "https://raw.githubusercontent.com/PatrickVibild/TellusAmazonPictures/master/pictures/"&amp;K59&amp;"/1.jpg","https://download.lenovo.com/Images/Parts/"&amp;K59&amp;"/"&amp;K59&amp;"_A.jpg"))</f>
        <v>https://download.lenovo.com/Images/Parts/01YN365/01YN365_A.jpg</v>
      </c>
      <c r="N59" s="56" t="str">
        <f aca="false">IF(ISBLANK(K59),"",IF(L59, "https://raw.githubusercontent.com/PatrickVibild/TellusAmazonPictures/master/pictures/"&amp;K59&amp;"/2.jpg","https://download.lenovo.com/Images/Parts/"&amp;K59&amp;"/"&amp;K59&amp;"_B.jpg"))</f>
        <v>https://download.lenovo.com/Images/Parts/01YN365/01YN365_B.jpg</v>
      </c>
      <c r="O59" s="57" t="str">
        <f aca="false">IF(ISBLANK(K59),"",IF(L59, "https://raw.githubusercontent.com/PatrickVibild/TellusAmazonPictures/master/pictures/"&amp;K59&amp;"/3.jpg","https://download.lenovo.com/Images/Parts/"&amp;K59&amp;"/"&amp;K59&amp;"_details.jpg"))</f>
        <v>https://download.lenovo.com/Images/Parts/01YN365/01YN365_details.jpg</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8" t="n">
        <f aca="false">MATCH(G59,options!$D$1:$D$20,0)</f>
        <v>14</v>
      </c>
    </row>
    <row r="60" customFormat="false" ht="12.8" hidden="false" customHeight="false" outlineLevel="0" collapsed="false">
      <c r="E60" s="50" t="n">
        <v>5714401482178</v>
      </c>
      <c r="F60" s="50" t="s">
        <v>523</v>
      </c>
      <c r="G60" s="52" t="s">
        <v>438</v>
      </c>
      <c r="H60" s="0" t="str">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Suisse</v>
      </c>
      <c r="I60" s="53" t="n">
        <f aca="false">TRUE()</f>
        <v>1</v>
      </c>
      <c r="J60" s="54" t="n">
        <f aca="false">TRUE()</f>
        <v>1</v>
      </c>
      <c r="K60" s="50" t="s">
        <v>524</v>
      </c>
      <c r="L60" s="55" t="n">
        <f aca="false">FALSE()</f>
        <v>0</v>
      </c>
      <c r="M60" s="56" t="str">
        <f aca="false">IF(ISBLANK(K60),"",IF(L60, "https://raw.githubusercontent.com/PatrickVibild/TellusAmazonPictures/master/pictures/"&amp;K60&amp;"/1.jpg","https://download.lenovo.com/Images/Parts/"&amp;K60&amp;"/"&amp;K60&amp;"_A.jpg"))</f>
        <v>https://download.lenovo.com/Images/Parts/01YN366/01YN366_A.jpg</v>
      </c>
      <c r="N60" s="56" t="str">
        <f aca="false">IF(ISBLANK(K60),"",IF(L60, "https://raw.githubusercontent.com/PatrickVibild/TellusAmazonPictures/master/pictures/"&amp;K60&amp;"/2.jpg","https://download.lenovo.com/Images/Parts/"&amp;K60&amp;"/"&amp;K60&amp;"_B.jpg"))</f>
        <v>https://download.lenovo.com/Images/Parts/01YN366/01YN366_B.jpg</v>
      </c>
      <c r="O60" s="57" t="str">
        <f aca="false">IF(ISBLANK(K60),"",IF(L60, "https://raw.githubusercontent.com/PatrickVibild/TellusAmazonPictures/master/pictures/"&amp;K60&amp;"/3.jpg","https://download.lenovo.com/Images/Parts/"&amp;K60&amp;"/"&amp;K60&amp;"_details.jpg"))</f>
        <v>https://download.lenovo.com/Images/Parts/01YN366/01YN366_details.jpg</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8" t="n">
        <f aca="false">MATCH(G60,options!$D$1:$D$20,0)</f>
        <v>15</v>
      </c>
    </row>
    <row r="61" customFormat="false" ht="12.8" hidden="false" customHeight="false" outlineLevel="0" collapsed="false">
      <c r="E61" s="50" t="n">
        <v>5714401482185</v>
      </c>
      <c r="F61" s="50" t="s">
        <v>525</v>
      </c>
      <c r="G61" s="52" t="s">
        <v>441</v>
      </c>
      <c r="H61" s="0" t="str">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US international</v>
      </c>
      <c r="I61" s="53" t="n">
        <f aca="false">FALSE()</f>
        <v>0</v>
      </c>
      <c r="J61" s="54" t="n">
        <f aca="false">TRUE()</f>
        <v>1</v>
      </c>
      <c r="K61" s="50" t="s">
        <v>526</v>
      </c>
      <c r="L61" s="55" t="n">
        <f aca="false">FALSE()</f>
        <v>0</v>
      </c>
      <c r="M61" s="56" t="str">
        <f aca="false">IF(ISBLANK(K61),"",IF(L61, "https://raw.githubusercontent.com/PatrickVibild/TellusAmazonPictures/master/pictures/"&amp;K61&amp;"/1.jpg","https://download.lenovo.com/Images/Parts/"&amp;K61&amp;"/"&amp;K61&amp;"_A.jpg"))</f>
        <v>https://download.lenovo.com/Images/Parts/01YN449/01YN449_A.jpg</v>
      </c>
      <c r="N61" s="56" t="str">
        <f aca="false">IF(ISBLANK(K61),"",IF(L61, "https://raw.githubusercontent.com/PatrickVibild/TellusAmazonPictures/master/pictures/"&amp;K61&amp;"/2.jpg","https://download.lenovo.com/Images/Parts/"&amp;K61&amp;"/"&amp;K61&amp;"_B.jpg"))</f>
        <v>https://download.lenovo.com/Images/Parts/01YN449/01YN449_B.jpg</v>
      </c>
      <c r="O61" s="57" t="str">
        <f aca="false">IF(ISBLANK(K61),"",IF(L61, "https://raw.githubusercontent.com/PatrickVibild/TellusAmazonPictures/master/pictures/"&amp;K61&amp;"/3.jpg","https://download.lenovo.com/Images/Parts/"&amp;K61&amp;"/"&amp;K61&amp;"_details.jpg"))</f>
        <v>https://download.lenovo.com/Images/Parts/01YN449/01YN449_details.jpg</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8" t="n">
        <f aca="false">MATCH(G61,options!$D$1:$D$20,0)</f>
        <v>16</v>
      </c>
    </row>
    <row r="62" customFormat="false" ht="12.8" hidden="false" customHeight="false" outlineLevel="0" collapsed="false">
      <c r="E62" s="50" t="n">
        <v>5714401482192</v>
      </c>
      <c r="F62" s="50" t="s">
        <v>527</v>
      </c>
      <c r="G62" s="52" t="s">
        <v>443</v>
      </c>
      <c r="H62" s="0" t="str">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russe</v>
      </c>
      <c r="I62" s="53" t="n">
        <f aca="false">TRUE()</f>
        <v>1</v>
      </c>
      <c r="J62" s="54" t="n">
        <f aca="false">TRUE()</f>
        <v>1</v>
      </c>
      <c r="K62" s="50" t="s">
        <v>528</v>
      </c>
      <c r="L62" s="55" t="n">
        <f aca="false">FALSE()</f>
        <v>0</v>
      </c>
      <c r="M62" s="56" t="str">
        <f aca="false">IF(ISBLANK(K62),"",IF(L62, "https://raw.githubusercontent.com/PatrickVibild/TellusAmazonPictures/master/pictures/"&amp;K62&amp;"/1.jpg","https://download.lenovo.com/Images/Parts/"&amp;K62&amp;"/"&amp;K62&amp;"_A.jpg"))</f>
        <v>https://download.lenovo.com/Images/Parts/01YN402/01YN402_A.jpg</v>
      </c>
      <c r="N62" s="56" t="str">
        <f aca="false">IF(ISBLANK(K62),"",IF(L62, "https://raw.githubusercontent.com/PatrickVibild/TellusAmazonPictures/master/pictures/"&amp;K62&amp;"/2.jpg","https://download.lenovo.com/Images/Parts/"&amp;K62&amp;"/"&amp;K62&amp;"_B.jpg"))</f>
        <v>https://download.lenovo.com/Images/Parts/01YN402/01YN402_B.jpg</v>
      </c>
      <c r="O62" s="57" t="str">
        <f aca="false">IF(ISBLANK(K62),"",IF(L62, "https://raw.githubusercontent.com/PatrickVibild/TellusAmazonPictures/master/pictures/"&amp;K62&amp;"/3.jpg","https://download.lenovo.com/Images/Parts/"&amp;K62&amp;"/"&amp;K62&amp;"_details.jpg"))</f>
        <v>https://download.lenovo.com/Images/Parts/01YN402/01YN402_details.jpg</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8" t="n">
        <f aca="false">MATCH(G62,options!$D$1:$D$20,0)</f>
        <v>17</v>
      </c>
    </row>
    <row r="63" customFormat="false" ht="12.8" hidden="false" customHeight="false" outlineLevel="0" collapsed="false">
      <c r="E63" s="50" t="n">
        <v>5714401482208</v>
      </c>
      <c r="F63" s="50" t="s">
        <v>529</v>
      </c>
      <c r="G63" s="52" t="s">
        <v>447</v>
      </c>
      <c r="H63" s="0" t="str">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US</v>
      </c>
      <c r="I63" s="53" t="n">
        <f aca="false">FALSE()</f>
        <v>0</v>
      </c>
      <c r="J63" s="54" t="n">
        <f aca="false">TRUE()</f>
        <v>1</v>
      </c>
      <c r="K63" s="50" t="s">
        <v>530</v>
      </c>
      <c r="L63" s="55" t="n">
        <f aca="false">FALSE()</f>
        <v>0</v>
      </c>
      <c r="M63" s="56" t="str">
        <f aca="false">IF(ISBLANK(K63),"",IF(L63, "https://raw.githubusercontent.com/PatrickVibild/TellusAmazonPictures/master/pictures/"&amp;K63&amp;"/1.jpg","https://download.lenovo.com/Images/Parts/"&amp;K63&amp;"/"&amp;K63&amp;"_A.jpg"))</f>
        <v>https://download.lenovo.com/Images/Parts/01YN340/01YN340_A.jpg</v>
      </c>
      <c r="N63" s="56" t="str">
        <f aca="false">IF(ISBLANK(K63),"",IF(L63, "https://raw.githubusercontent.com/PatrickVibild/TellusAmazonPictures/master/pictures/"&amp;K63&amp;"/2.jpg","https://download.lenovo.com/Images/Parts/"&amp;K63&amp;"/"&amp;K63&amp;"_B.jpg"))</f>
        <v>https://download.lenovo.com/Images/Parts/01YN340/01YN340_B.jpg</v>
      </c>
      <c r="O63" s="57" t="str">
        <f aca="false">IF(ISBLANK(K63),"",IF(L63, "https://raw.githubusercontent.com/PatrickVibild/TellusAmazonPictures/master/pictures/"&amp;K63&amp;"/3.jpg","https://download.lenovo.com/Images/Parts/"&amp;K63&amp;"/"&amp;K63&amp;"_details.jpg"))</f>
        <v>https://download.lenovo.com/Images/Parts/01YN340/01YN340_details.jpg</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8" t="n">
        <f aca="false">MATCH(G63,options!$D$1:$D$20,0)</f>
        <v>18</v>
      </c>
    </row>
    <row r="64" customFormat="false" ht="12.8" hidden="false" customHeight="false" outlineLevel="0" collapsed="false">
      <c r="E64" s="50" t="n">
        <v>5714401483014</v>
      </c>
      <c r="F64" s="50" t="s">
        <v>531</v>
      </c>
      <c r="G64" s="52" t="s">
        <v>375</v>
      </c>
      <c r="H64" s="0" t="str">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allemand</v>
      </c>
      <c r="I64" s="53" t="n">
        <f aca="false">TRUE()</f>
        <v>1</v>
      </c>
      <c r="J64" s="64" t="n">
        <f aca="false">FALSE()</f>
        <v>0</v>
      </c>
      <c r="K64" s="50" t="s">
        <v>494</v>
      </c>
      <c r="L64" s="55" t="n">
        <f aca="false">FALSE()</f>
        <v>0</v>
      </c>
      <c r="M64" s="56" t="str">
        <f aca="false">IF(ISBLANK(K64),"",IF(L64, "https://raw.githubusercontent.com/PatrickVibild/TellusAmazonPictures/master/pictures/"&amp;K64&amp;"/1.jpg","https://download.lenovo.com/Images/Parts/"&amp;K64&amp;"/"&amp;K64&amp;"_A.jpg"))</f>
        <v>https://download.lenovo.com/Images/Parts/01YN352/01YN352_A.jpg</v>
      </c>
      <c r="N64" s="56" t="str">
        <f aca="false">IF(ISBLANK(K64),"",IF(L64, "https://raw.githubusercontent.com/PatrickVibild/TellusAmazonPictures/master/pictures/"&amp;K64&amp;"/2.jpg","https://download.lenovo.com/Images/Parts/"&amp;K64&amp;"/"&amp;K64&amp;"_B.jpg"))</f>
        <v>https://download.lenovo.com/Images/Parts/01YN352/01YN352_B.jpg</v>
      </c>
      <c r="O64" s="57" t="str">
        <f aca="false">IF(ISBLANK(K64),"",IF(L64, "https://raw.githubusercontent.com/PatrickVibild/TellusAmazonPictures/master/pictures/"&amp;K64&amp;"/3.jpg","https://download.lenovo.com/Images/Parts/"&amp;K64&amp;"/"&amp;K64&amp;"_details.jpg"))</f>
        <v>https://download.lenovo.com/Images/Parts/01YN352/01YN352_details.jpg</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8" t="n">
        <f aca="false">MATCH(G64,options!$D$1:$D$20,0)</f>
        <v>1</v>
      </c>
    </row>
    <row r="65" customFormat="false" ht="12.8" hidden="false" customHeight="false" outlineLevel="0" collapsed="false">
      <c r="E65" s="50" t="n">
        <v>5714401483021</v>
      </c>
      <c r="F65" s="50" t="s">
        <v>532</v>
      </c>
      <c r="G65" s="52" t="s">
        <v>379</v>
      </c>
      <c r="H65" s="0" t="str">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français</v>
      </c>
      <c r="I65" s="53" t="n">
        <f aca="false">TRUE()</f>
        <v>1</v>
      </c>
      <c r="J65" s="64" t="n">
        <f aca="false">FALSE()</f>
        <v>0</v>
      </c>
      <c r="K65" s="50" t="s">
        <v>533</v>
      </c>
      <c r="L65" s="55" t="n">
        <f aca="false">FALSE()</f>
        <v>0</v>
      </c>
      <c r="M65" s="56" t="str">
        <f aca="false">IF(ISBLANK(K65),"",IF(L65, "https://raw.githubusercontent.com/PatrickVibild/TellusAmazonPictures/master/pictures/"&amp;K65&amp;"/1.jpg","https://download.lenovo.com/Images/Parts/"&amp;K65&amp;"/"&amp;K65&amp;"_A.jpg"))</f>
        <v>https://download.lenovo.com/Images/Parts/01YN391/01YN391_A.jpg</v>
      </c>
      <c r="N65" s="56" t="str">
        <f aca="false">IF(ISBLANK(K65),"",IF(L65, "https://raw.githubusercontent.com/PatrickVibild/TellusAmazonPictures/master/pictures/"&amp;K65&amp;"/2.jpg","https://download.lenovo.com/Images/Parts/"&amp;K65&amp;"/"&amp;K65&amp;"_B.jpg"))</f>
        <v>https://download.lenovo.com/Images/Parts/01YN391/01YN391_B.jpg</v>
      </c>
      <c r="O65" s="57" t="str">
        <f aca="false">IF(ISBLANK(K65),"",IF(L65, "https://raw.githubusercontent.com/PatrickVibild/TellusAmazonPictures/master/pictures/"&amp;K65&amp;"/3.jpg","https://download.lenovo.com/Images/Parts/"&amp;K65&amp;"/"&amp;K65&amp;"_details.jpg"))</f>
        <v>https://download.lenovo.com/Images/Parts/01YN391/01YN391_details.jpg</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8" t="n">
        <f aca="false">MATCH(G65,options!$D$1:$D$20,0)</f>
        <v>2</v>
      </c>
    </row>
    <row r="66" customFormat="false" ht="12.8" hidden="false" customHeight="false" outlineLevel="0" collapsed="false">
      <c r="E66" s="50" t="n">
        <v>5714401483038</v>
      </c>
      <c r="F66" s="50" t="s">
        <v>534</v>
      </c>
      <c r="G66" s="52" t="s">
        <v>384</v>
      </c>
      <c r="H66" s="0" t="str">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italien</v>
      </c>
      <c r="I66" s="53" t="n">
        <f aca="false">TRUE()</f>
        <v>1</v>
      </c>
      <c r="J66" s="64" t="n">
        <f aca="false">FALSE()</f>
        <v>0</v>
      </c>
      <c r="K66" s="50" t="s">
        <v>535</v>
      </c>
      <c r="L66" s="55" t="n">
        <f aca="false">FALSE()</f>
        <v>0</v>
      </c>
      <c r="M66" s="56" t="str">
        <f aca="false">IF(ISBLANK(K66),"",IF(L66, "https://raw.githubusercontent.com/PatrickVibild/TellusAmazonPictures/master/pictures/"&amp;K66&amp;"/1.jpg","https://download.lenovo.com/Images/Parts/"&amp;K66&amp;"/"&amp;K66&amp;"_A.jpg"))</f>
        <v>https://download.lenovo.com/Images/Parts/01YN397/01YN397_A.jpg</v>
      </c>
      <c r="N66" s="56" t="str">
        <f aca="false">IF(ISBLANK(K66),"",IF(L66, "https://raw.githubusercontent.com/PatrickVibild/TellusAmazonPictures/master/pictures/"&amp;K66&amp;"/2.jpg","https://download.lenovo.com/Images/Parts/"&amp;K66&amp;"/"&amp;K66&amp;"_B.jpg"))</f>
        <v>https://download.lenovo.com/Images/Parts/01YN397/01YN397_B.jpg</v>
      </c>
      <c r="O66" s="57" t="str">
        <f aca="false">IF(ISBLANK(K66),"",IF(L66, "https://raw.githubusercontent.com/PatrickVibild/TellusAmazonPictures/master/pictures/"&amp;K66&amp;"/3.jpg","https://download.lenovo.com/Images/Parts/"&amp;K66&amp;"/"&amp;K66&amp;"_details.jpg"))</f>
        <v>https://download.lenovo.com/Images/Parts/01YN397/01YN397_details.jpg</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8" t="n">
        <f aca="false">MATCH(G66,options!$D$1:$D$20,0)</f>
        <v>3</v>
      </c>
    </row>
    <row r="67" customFormat="false" ht="12.8" hidden="false" customHeight="false" outlineLevel="0" collapsed="false">
      <c r="E67" s="50" t="n">
        <v>5714401483045</v>
      </c>
      <c r="F67" s="50" t="s">
        <v>536</v>
      </c>
      <c r="G67" s="52" t="s">
        <v>389</v>
      </c>
      <c r="H67" s="0" t="str">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Espagnol</v>
      </c>
      <c r="I67" s="53" t="n">
        <f aca="false">TRUE()</f>
        <v>1</v>
      </c>
      <c r="J67" s="64" t="n">
        <f aca="false">FALSE()</f>
        <v>0</v>
      </c>
      <c r="K67" s="50" t="s">
        <v>537</v>
      </c>
      <c r="L67" s="55" t="n">
        <f aca="false">FALSE()</f>
        <v>0</v>
      </c>
      <c r="M67" s="56" t="str">
        <f aca="false">IF(ISBLANK(K67),"",IF(L67, "https://raw.githubusercontent.com/PatrickVibild/TellusAmazonPictures/master/pictures/"&amp;K67&amp;"/1.jpg","https://download.lenovo.com/Images/Parts/"&amp;K67&amp;"/"&amp;K67&amp;"_A.jpg"))</f>
        <v>https://download.lenovo.com/Images/Parts/01YN390/01YN390_A.jpg</v>
      </c>
      <c r="N67" s="56" t="str">
        <f aca="false">IF(ISBLANK(K67),"",IF(L67, "https://raw.githubusercontent.com/PatrickVibild/TellusAmazonPictures/master/pictures/"&amp;K67&amp;"/2.jpg","https://download.lenovo.com/Images/Parts/"&amp;K67&amp;"/"&amp;K67&amp;"_B.jpg"))</f>
        <v>https://download.lenovo.com/Images/Parts/01YN390/01YN390_B.jpg</v>
      </c>
      <c r="O67" s="57" t="str">
        <f aca="false">IF(ISBLANK(K67),"",IF(L67, "https://raw.githubusercontent.com/PatrickVibild/TellusAmazonPictures/master/pictures/"&amp;K67&amp;"/3.jpg","https://download.lenovo.com/Images/Parts/"&amp;K67&amp;"/"&amp;K67&amp;"_details.jpg"))</f>
        <v>https://download.lenovo.com/Images/Parts/01YN390/01YN390_details.jpg</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8" t="n">
        <f aca="false">MATCH(G67,options!$D$1:$D$20,0)</f>
        <v>4</v>
      </c>
    </row>
    <row r="68" customFormat="false" ht="12.8" hidden="false" customHeight="false" outlineLevel="0" collapsed="false">
      <c r="E68" s="50" t="n">
        <v>5714401483052</v>
      </c>
      <c r="F68" s="50" t="s">
        <v>538</v>
      </c>
      <c r="G68" s="52" t="s">
        <v>393</v>
      </c>
      <c r="H68" s="0" t="str">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UK</v>
      </c>
      <c r="I68" s="53" t="n">
        <f aca="false">TRUE()</f>
        <v>1</v>
      </c>
      <c r="J68" s="64" t="n">
        <f aca="false">FALSE()</f>
        <v>0</v>
      </c>
      <c r="K68" s="50" t="s">
        <v>459</v>
      </c>
      <c r="L68" s="55" t="n">
        <f aca="false">FALSE()</f>
        <v>0</v>
      </c>
      <c r="M68" s="56" t="str">
        <f aca="false">IF(ISBLANK(K68),"",IF(L68, "https://raw.githubusercontent.com/PatrickVibild/TellusAmazonPictures/master/pictures/"&amp;K68&amp;"/1.jpg","https://download.lenovo.com/Images/Parts/"&amp;K68&amp;"/"&amp;K68&amp;"_A.jpg"))</f>
        <v>https://download.lenovo.com/Images/Parts/01YP508/01YP508_A.jpg</v>
      </c>
      <c r="N68" s="56" t="str">
        <f aca="false">IF(ISBLANK(K68),"",IF(L68, "https://raw.githubusercontent.com/PatrickVibild/TellusAmazonPictures/master/pictures/"&amp;K68&amp;"/2.jpg","https://download.lenovo.com/Images/Parts/"&amp;K68&amp;"/"&amp;K68&amp;"_B.jpg"))</f>
        <v>https://download.lenovo.com/Images/Parts/01YP508/01YP508_B.jpg</v>
      </c>
      <c r="O68" s="57" t="str">
        <f aca="false">IF(ISBLANK(K68),"",IF(L68, "https://raw.githubusercontent.com/PatrickVibild/TellusAmazonPictures/master/pictures/"&amp;K68&amp;"/3.jpg","https://download.lenovo.com/Images/Parts/"&amp;K68&amp;"/"&amp;K68&amp;"_details.jpg"))</f>
        <v>https://download.lenovo.com/Images/Parts/01YP508/01YP508_details.jpg</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8" t="n">
        <f aca="false">MATCH(G68,options!$D$1:$D$20,0)</f>
        <v>5</v>
      </c>
    </row>
    <row r="69" customFormat="false" ht="12.8" hidden="false" customHeight="false" outlineLevel="0" collapsed="false">
      <c r="E69" s="50" t="n">
        <v>5714401483069</v>
      </c>
      <c r="F69" s="50" t="s">
        <v>539</v>
      </c>
      <c r="G69" s="52" t="s">
        <v>397</v>
      </c>
      <c r="H69" s="0" t="str">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Scandinave - nordique</v>
      </c>
      <c r="I69" s="53" t="n">
        <f aca="false">TRUE()</f>
        <v>1</v>
      </c>
      <c r="J69" s="64" t="n">
        <f aca="false">FALSE()</f>
        <v>0</v>
      </c>
      <c r="K69" s="50" t="s">
        <v>540</v>
      </c>
      <c r="L69" s="55" t="n">
        <f aca="false">FALSE()</f>
        <v>0</v>
      </c>
      <c r="M69" s="56" t="str">
        <f aca="false">IF(ISBLANK(K69),"",IF(L69, "https://raw.githubusercontent.com/PatrickVibild/TellusAmazonPictures/master/pictures/"&amp;K69&amp;"/1.jpg","https://download.lenovo.com/Images/Parts/"&amp;K69&amp;"/"&amp;K69&amp;"_A.jpg"))</f>
        <v>https://download.lenovo.com/Images/Parts/01YN419/01YN419_A.jpg</v>
      </c>
      <c r="N69" s="56" t="str">
        <f aca="false">IF(ISBLANK(K69),"",IF(L69, "https://raw.githubusercontent.com/PatrickVibild/TellusAmazonPictures/master/pictures/"&amp;K69&amp;"/2.jpg","https://download.lenovo.com/Images/Parts/"&amp;K69&amp;"/"&amp;K69&amp;"_B.jpg"))</f>
        <v>https://download.lenovo.com/Images/Parts/01YN419/01YN419_B.jpg</v>
      </c>
      <c r="O69" s="57" t="str">
        <f aca="false">IF(ISBLANK(K69),"",IF(L69, "https://raw.githubusercontent.com/PatrickVibild/TellusAmazonPictures/master/pictures/"&amp;K69&amp;"/3.jpg","https://download.lenovo.com/Images/Parts/"&amp;K69&amp;"/"&amp;K69&amp;"_details.jpg"))</f>
        <v>https://download.lenovo.com/Images/Parts/01YN419/01YN419_details.jpg</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8" t="n">
        <f aca="false">MATCH(G69,options!$D$1:$D$20,0)</f>
        <v>6</v>
      </c>
    </row>
    <row r="70" customFormat="false" ht="12.8" hidden="false" customHeight="false" outlineLevel="0" collapsed="false">
      <c r="E70" s="50" t="n">
        <v>5714401483076</v>
      </c>
      <c r="F70" s="50" t="s">
        <v>541</v>
      </c>
      <c r="G70" s="52" t="s">
        <v>401</v>
      </c>
      <c r="H70" s="0" t="str">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Belge</v>
      </c>
      <c r="I70" s="53" t="n">
        <f aca="false">TRUE()</f>
        <v>1</v>
      </c>
      <c r="J70" s="64" t="n">
        <f aca="false">FALSE()</f>
        <v>0</v>
      </c>
      <c r="K70" s="50" t="s">
        <v>542</v>
      </c>
      <c r="L70" s="55" t="n">
        <f aca="false">FALSE()</f>
        <v>0</v>
      </c>
      <c r="M70" s="56" t="str">
        <f aca="false">IF(ISBLANK(K70),"",IF(L70, "https://raw.githubusercontent.com/PatrickVibild/TellusAmazonPictures/master/pictures/"&amp;K70&amp;"/1.jpg","https://download.lenovo.com/Images/Parts/"&amp;K70&amp;"/"&amp;K70&amp;"_A.jpg"))</f>
        <v>https://download.lenovo.com/Images/Parts/01YN386/01YN386_A.jpg</v>
      </c>
      <c r="N70" s="56" t="str">
        <f aca="false">IF(ISBLANK(K70),"",IF(L70, "https://raw.githubusercontent.com/PatrickVibild/TellusAmazonPictures/master/pictures/"&amp;K70&amp;"/2.jpg","https://download.lenovo.com/Images/Parts/"&amp;K70&amp;"/"&amp;K70&amp;"_B.jpg"))</f>
        <v>https://download.lenovo.com/Images/Parts/01YN386/01YN386_B.jpg</v>
      </c>
      <c r="O70" s="57" t="str">
        <f aca="false">IF(ISBLANK(K70),"",IF(L70, "https://raw.githubusercontent.com/PatrickVibild/TellusAmazonPictures/master/pictures/"&amp;K70&amp;"/3.jpg","https://download.lenovo.com/Images/Parts/"&amp;K70&amp;"/"&amp;K70&amp;"_details.jpg"))</f>
        <v>https://download.lenovo.com/Images/Parts/01YN386/01YN386_details.jpg</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8" t="n">
        <f aca="false">MATCH(G70,options!$D$1:$D$20,0)</f>
        <v>7</v>
      </c>
    </row>
    <row r="71" customFormat="false" ht="12.8" hidden="false" customHeight="false" outlineLevel="0" collapsed="false">
      <c r="E71" s="50" t="n">
        <v>5714401483083</v>
      </c>
      <c r="F71" s="50" t="s">
        <v>543</v>
      </c>
      <c r="G71" s="52" t="s">
        <v>405</v>
      </c>
      <c r="H71" s="0" t="str">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bulgare</v>
      </c>
      <c r="I71" s="53" t="n">
        <f aca="false">TRUE()</f>
        <v>1</v>
      </c>
      <c r="J71" s="64" t="n">
        <f aca="false">FALSE()</f>
        <v>0</v>
      </c>
      <c r="K71" s="50" t="s">
        <v>508</v>
      </c>
      <c r="L71" s="55" t="n">
        <f aca="false">FALSE()</f>
        <v>0</v>
      </c>
      <c r="M71" s="56" t="str">
        <f aca="false">IF(ISBLANK(K71),"",IF(L71, "https://raw.githubusercontent.com/PatrickVibild/TellusAmazonPictures/master/pictures/"&amp;K71&amp;"/1.jpg","https://download.lenovo.com/Images/Parts/"&amp;K71&amp;"/"&amp;K71&amp;"_A.jpg"))</f>
        <v>https://download.lenovo.com/Images/Parts/01YN427/01YN427_A.jpg</v>
      </c>
      <c r="N71" s="56" t="str">
        <f aca="false">IF(ISBLANK(K71),"",IF(L71, "https://raw.githubusercontent.com/PatrickVibild/TellusAmazonPictures/master/pictures/"&amp;K71&amp;"/2.jpg","https://download.lenovo.com/Images/Parts/"&amp;K71&amp;"/"&amp;K71&amp;"_B.jpg"))</f>
        <v>https://download.lenovo.com/Images/Parts/01YN427/01YN427_B.jpg</v>
      </c>
      <c r="O71" s="57" t="str">
        <f aca="false">IF(ISBLANK(K71),"",IF(L71, "https://raw.githubusercontent.com/PatrickVibild/TellusAmazonPictures/master/pictures/"&amp;K71&amp;"/3.jpg","https://download.lenovo.com/Images/Parts/"&amp;K71&amp;"/"&amp;K71&amp;"_details.jpg"))</f>
        <v>https://download.lenovo.com/Images/Parts/01YN427/01YN427_details.jpg</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8" t="n">
        <f aca="false">MATCH(G71,options!$D$1:$D$20,0)</f>
        <v>8</v>
      </c>
    </row>
    <row r="72" customFormat="false" ht="12.8" hidden="false" customHeight="false" outlineLevel="0" collapsed="false">
      <c r="E72" s="50" t="n">
        <v>5714401483090</v>
      </c>
      <c r="F72" s="50" t="s">
        <v>544</v>
      </c>
      <c r="G72" s="52" t="s">
        <v>408</v>
      </c>
      <c r="H72" s="0" t="str">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tchèque</v>
      </c>
      <c r="I72" s="53" t="n">
        <f aca="false">TRUE()</f>
        <v>1</v>
      </c>
      <c r="J72" s="64" t="n">
        <f aca="false">FALSE()</f>
        <v>0</v>
      </c>
      <c r="K72" s="50" t="s">
        <v>510</v>
      </c>
      <c r="L72" s="55" t="n">
        <f aca="false">FALSE()</f>
        <v>0</v>
      </c>
      <c r="M72" s="56" t="str">
        <f aca="false">IF(ISBLANK(K72),"",IF(L72, "https://raw.githubusercontent.com/PatrickVibild/TellusAmazonPictures/master/pictures/"&amp;K72&amp;"/1.jpg","https://download.lenovo.com/Images/Parts/"&amp;K72&amp;"/"&amp;K72&amp;"_A.jpg"))</f>
        <v>https://download.lenovo.com/Images/Parts/01EN984/01EN984_A.jpg</v>
      </c>
      <c r="N72" s="56" t="str">
        <f aca="false">IF(ISBLANK(K72),"",IF(L72, "https://raw.githubusercontent.com/PatrickVibild/TellusAmazonPictures/master/pictures/"&amp;K72&amp;"/2.jpg","https://download.lenovo.com/Images/Parts/"&amp;K72&amp;"/"&amp;K72&amp;"_B.jpg"))</f>
        <v>https://download.lenovo.com/Images/Parts/01EN984/01EN984_B.jpg</v>
      </c>
      <c r="O72" s="57" t="str">
        <f aca="false">IF(ISBLANK(K72),"",IF(L72, "https://raw.githubusercontent.com/PatrickVibild/TellusAmazonPictures/master/pictures/"&amp;K72&amp;"/3.jpg","https://download.lenovo.com/Images/Parts/"&amp;K72&amp;"/"&amp;K72&amp;"_details.jpg"))</f>
        <v>https://download.lenovo.com/Images/Parts/01EN984/01EN984_details.jpg</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8" t="n">
        <f aca="false">MATCH(G72,options!$D$1:$D$20,0)</f>
        <v>20</v>
      </c>
    </row>
    <row r="73" customFormat="false" ht="12.8" hidden="false" customHeight="false" outlineLevel="0" collapsed="false">
      <c r="E73" s="50" t="n">
        <v>5714401483106</v>
      </c>
      <c r="F73" s="50" t="s">
        <v>545</v>
      </c>
      <c r="G73" s="52" t="s">
        <v>413</v>
      </c>
      <c r="H73" s="0" t="str">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danois</v>
      </c>
      <c r="I73" s="53" t="n">
        <f aca="false">TRUE()</f>
        <v>1</v>
      </c>
      <c r="J73" s="64" t="n">
        <f aca="false">FALSE()</f>
        <v>0</v>
      </c>
      <c r="K73" s="50" t="s">
        <v>512</v>
      </c>
      <c r="L73" s="55" t="n">
        <f aca="false">FALSE()</f>
        <v>0</v>
      </c>
      <c r="M73" s="56" t="str">
        <f aca="false">IF(ISBLANK(K73),"",IF(L73, "https://raw.githubusercontent.com/PatrickVibild/TellusAmazonPictures/master/pictures/"&amp;K73&amp;"/1.jpg","https://download.lenovo.com/Images/Parts/"&amp;K73&amp;"/"&amp;K73&amp;"_A.jpg"))</f>
        <v>https://download.lenovo.com/Images/Parts/01YN389/01YN389_A.jpg</v>
      </c>
      <c r="N73" s="56" t="str">
        <f aca="false">IF(ISBLANK(K73),"",IF(L73, "https://raw.githubusercontent.com/PatrickVibild/TellusAmazonPictures/master/pictures/"&amp;K73&amp;"/2.jpg","https://download.lenovo.com/Images/Parts/"&amp;K73&amp;"/"&amp;K73&amp;"_B.jpg"))</f>
        <v>https://download.lenovo.com/Images/Parts/01YN389/01YN389_B.jpg</v>
      </c>
      <c r="O73" s="57" t="str">
        <f aca="false">IF(ISBLANK(K73),"",IF(L73, "https://raw.githubusercontent.com/PatrickVibild/TellusAmazonPictures/master/pictures/"&amp;K73&amp;"/3.jpg","https://download.lenovo.com/Images/Parts/"&amp;K73&amp;"/"&amp;K73&amp;"_details.jpg"))</f>
        <v>https://download.lenovo.com/Images/Parts/01YN389/01YN389_details.jpg</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8" t="n">
        <f aca="false">MATCH(G73,options!$D$1:$D$20,0)</f>
        <v>9</v>
      </c>
    </row>
    <row r="74" customFormat="false" ht="12.8" hidden="false" customHeight="false" outlineLevel="0" collapsed="false">
      <c r="E74" s="50" t="n">
        <v>5714401483113</v>
      </c>
      <c r="F74" s="50" t="s">
        <v>546</v>
      </c>
      <c r="G74" s="52" t="s">
        <v>417</v>
      </c>
      <c r="H74" s="0" t="str">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hongrois</v>
      </c>
      <c r="I74" s="53" t="n">
        <f aca="false">TRUE()</f>
        <v>1</v>
      </c>
      <c r="J74" s="64" t="n">
        <f aca="false">FALSE()</f>
        <v>0</v>
      </c>
      <c r="K74" s="50" t="s">
        <v>514</v>
      </c>
      <c r="L74" s="55" t="n">
        <f aca="false">FALSE()</f>
        <v>0</v>
      </c>
      <c r="M74" s="56" t="str">
        <f aca="false">IF(ISBLANK(K74),"",IF(L74, "https://raw.githubusercontent.com/PatrickVibild/TellusAmazonPictures/master/pictures/"&amp;K74&amp;"/1.jpg","https://download.lenovo.com/Images/Parts/"&amp;K74&amp;"/"&amp;K74&amp;"_A.jpg"))</f>
        <v>https://download.lenovo.com/Images/Parts/01YN435/01YN435_A.jpg</v>
      </c>
      <c r="N74" s="56" t="str">
        <f aca="false">IF(ISBLANK(K74),"",IF(L74, "https://raw.githubusercontent.com/PatrickVibild/TellusAmazonPictures/master/pictures/"&amp;K74&amp;"/2.jpg","https://download.lenovo.com/Images/Parts/"&amp;K74&amp;"/"&amp;K74&amp;"_B.jpg"))</f>
        <v>https://download.lenovo.com/Images/Parts/01YN435/01YN435_B.jpg</v>
      </c>
      <c r="O74" s="57" t="str">
        <f aca="false">IF(ISBLANK(K74),"",IF(L74, "https://raw.githubusercontent.com/PatrickVibild/TellusAmazonPictures/master/pictures/"&amp;K74&amp;"/3.jpg","https://download.lenovo.com/Images/Parts/"&amp;K74&amp;"/"&amp;K74&amp;"_details.jpg"))</f>
        <v>https://download.lenovo.com/Images/Parts/01YN435/01YN435_details.jpg</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8" t="n">
        <f aca="false">MATCH(G74,options!$D$1:$D$20,0)</f>
        <v>19</v>
      </c>
    </row>
    <row r="75" customFormat="false" ht="12.8" hidden="false" customHeight="false" outlineLevel="0" collapsed="false">
      <c r="E75" s="50" t="n">
        <v>5714401483120</v>
      </c>
      <c r="F75" s="50" t="s">
        <v>547</v>
      </c>
      <c r="G75" s="52" t="s">
        <v>420</v>
      </c>
      <c r="H75" s="0" t="str">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néerlandais</v>
      </c>
      <c r="I75" s="53" t="n">
        <f aca="false">TRUE()</f>
        <v>1</v>
      </c>
      <c r="J75" s="64" t="n">
        <f aca="false">FALSE()</f>
        <v>0</v>
      </c>
      <c r="K75" s="56"/>
      <c r="L75" s="55" t="n">
        <f aca="false">FALSE()</f>
        <v>0</v>
      </c>
      <c r="M75" s="56" t="str">
        <f aca="false">IF(ISBLANK(K75),"",IF(L75, "https://raw.githubusercontent.com/PatrickVibild/TellusAmazonPictures/master/pictures/"&amp;K75&amp;"/1.jpg","https://download.lenovo.com/Images/Parts/"&amp;K75&amp;"/"&amp;K75&amp;"_A.jpg"))</f>
        <v/>
      </c>
      <c r="N75" s="56" t="str">
        <f aca="false">IF(ISBLANK(K75),"",IF(L75, "https://raw.githubusercontent.com/PatrickVibild/TellusAmazonPictures/master/pictures/"&amp;K75&amp;"/2.jpg","https://download.lenovo.com/Images/Parts/"&amp;K75&amp;"/"&amp;K75&amp;"_B.jpg"))</f>
        <v/>
      </c>
      <c r="O75" s="57"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8" t="n">
        <f aca="false">MATCH(G75,options!$D$1:$D$20,0)</f>
        <v>10</v>
      </c>
    </row>
    <row r="76" customFormat="false" ht="12.8" hidden="false" customHeight="false" outlineLevel="0" collapsed="false">
      <c r="E76" s="50" t="n">
        <v>5714401483137</v>
      </c>
      <c r="F76" s="50" t="s">
        <v>548</v>
      </c>
      <c r="G76" s="52" t="s">
        <v>424</v>
      </c>
      <c r="H76" s="0" t="str">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Norvégienne</v>
      </c>
      <c r="I76" s="53" t="n">
        <f aca="false">TRUE()</f>
        <v>1</v>
      </c>
      <c r="J76" s="64" t="n">
        <f aca="false">FALSE()</f>
        <v>0</v>
      </c>
      <c r="K76" s="50" t="s">
        <v>517</v>
      </c>
      <c r="L76" s="55" t="n">
        <f aca="false">FALSE()</f>
        <v>0</v>
      </c>
      <c r="M76" s="56" t="str">
        <f aca="false">IF(ISBLANK(K76),"",IF(L76, "https://raw.githubusercontent.com/PatrickVibild/TellusAmazonPictures/master/pictures/"&amp;K76&amp;"/1.jpg","https://download.lenovo.com/Images/Parts/"&amp;K76&amp;"/"&amp;K76&amp;"_A.jpg"))</f>
        <v>https://download.lenovo.com/Images/Parts/01YN360/01YN360_A.jpg</v>
      </c>
      <c r="N76" s="56" t="str">
        <f aca="false">IF(ISBLANK(K76),"",IF(L76, "https://raw.githubusercontent.com/PatrickVibild/TellusAmazonPictures/master/pictures/"&amp;K76&amp;"/2.jpg","https://download.lenovo.com/Images/Parts/"&amp;K76&amp;"/"&amp;K76&amp;"_B.jpg"))</f>
        <v>https://download.lenovo.com/Images/Parts/01YN360/01YN360_B.jpg</v>
      </c>
      <c r="O76" s="57" t="str">
        <f aca="false">IF(ISBLANK(K76),"",IF(L76, "https://raw.githubusercontent.com/PatrickVibild/TellusAmazonPictures/master/pictures/"&amp;K76&amp;"/3.jpg","https://download.lenovo.com/Images/Parts/"&amp;K76&amp;"/"&amp;K76&amp;"_details.jpg"))</f>
        <v>https://download.lenovo.com/Images/Parts/01YN360/01YN360_details.jpg</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8" t="n">
        <f aca="false">MATCH(G76,options!$D$1:$D$20,0)</f>
        <v>11</v>
      </c>
    </row>
    <row r="77" customFormat="false" ht="12.8" hidden="false" customHeight="false" outlineLevel="0" collapsed="false">
      <c r="E77" s="50" t="n">
        <v>5714401483144</v>
      </c>
      <c r="F77" s="50" t="s">
        <v>549</v>
      </c>
      <c r="G77" s="52" t="s">
        <v>427</v>
      </c>
      <c r="H77" s="0" t="str">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polonais</v>
      </c>
      <c r="I77" s="53" t="n">
        <f aca="false">TRUE()</f>
        <v>1</v>
      </c>
      <c r="J77" s="64" t="n">
        <f aca="false">FALSE()</f>
        <v>0</v>
      </c>
      <c r="K77" s="56"/>
      <c r="L77" s="55" t="n">
        <f aca="false">FALSE()</f>
        <v>0</v>
      </c>
      <c r="M77" s="56" t="str">
        <f aca="false">IF(ISBLANK(K77),"",IF(L77, "https://raw.githubusercontent.com/PatrickVibild/TellusAmazonPictures/master/pictures/"&amp;K77&amp;"/1.jpg","https://download.lenovo.com/Images/Parts/"&amp;K77&amp;"/"&amp;K77&amp;"_A.jpg"))</f>
        <v/>
      </c>
      <c r="N77" s="56" t="str">
        <f aca="false">IF(ISBLANK(K77),"",IF(L77, "https://raw.githubusercontent.com/PatrickVibild/TellusAmazonPictures/master/pictures/"&amp;K77&amp;"/2.jpg","https://download.lenovo.com/Images/Parts/"&amp;K77&amp;"/"&amp;K77&amp;"_B.jpg"))</f>
        <v/>
      </c>
      <c r="O77" s="57"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8" t="n">
        <f aca="false">MATCH(G77,options!$D$1:$D$20,0)</f>
        <v>12</v>
      </c>
    </row>
    <row r="78" customFormat="false" ht="12.8" hidden="false" customHeight="false" outlineLevel="0" collapsed="false">
      <c r="E78" s="50" t="n">
        <v>5714401483151</v>
      </c>
      <c r="F78" s="50" t="s">
        <v>550</v>
      </c>
      <c r="G78" s="52" t="s">
        <v>430</v>
      </c>
      <c r="H78" s="0" t="str">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Portugais</v>
      </c>
      <c r="I78" s="53" t="n">
        <f aca="false">TRUE()</f>
        <v>1</v>
      </c>
      <c r="J78" s="64" t="n">
        <f aca="false">FALSE()</f>
        <v>0</v>
      </c>
      <c r="K78" s="50" t="s">
        <v>551</v>
      </c>
      <c r="L78" s="55" t="n">
        <f aca="false">FALSE()</f>
        <v>0</v>
      </c>
      <c r="M78" s="56" t="str">
        <f aca="false">IF(ISBLANK(K78),"",IF(L78, "https://raw.githubusercontent.com/PatrickVibild/TellusAmazonPictures/master/pictures/"&amp;K78&amp;"/1.jpg","https://download.lenovo.com/Images/Parts/"&amp;K78&amp;"/"&amp;K78&amp;"_A.jpg"))</f>
        <v>https://download.lenovo.com/Images/Parts/01YN401/01YN401_A.jpg</v>
      </c>
      <c r="N78" s="56" t="str">
        <f aca="false">IF(ISBLANK(K78),"",IF(L78, "https://raw.githubusercontent.com/PatrickVibild/TellusAmazonPictures/master/pictures/"&amp;K78&amp;"/2.jpg","https://download.lenovo.com/Images/Parts/"&amp;K78&amp;"/"&amp;K78&amp;"_B.jpg"))</f>
        <v>https://download.lenovo.com/Images/Parts/01YN401/01YN401_B.jpg</v>
      </c>
      <c r="O78" s="57" t="str">
        <f aca="false">IF(ISBLANK(K78),"",IF(L78, "https://raw.githubusercontent.com/PatrickVibild/TellusAmazonPictures/master/pictures/"&amp;K78&amp;"/3.jpg","https://download.lenovo.com/Images/Parts/"&amp;K78&amp;"/"&amp;K78&amp;"_details.jpg"))</f>
        <v>https://download.lenovo.com/Images/Parts/01YN401/01YN401_details.jpg</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8" t="n">
        <f aca="false">MATCH(G78,options!$D$1:$D$20,0)</f>
        <v>13</v>
      </c>
    </row>
    <row r="79" customFormat="false" ht="12.8" hidden="false" customHeight="false" outlineLevel="0" collapsed="false">
      <c r="E79" s="50" t="n">
        <v>5714401483168</v>
      </c>
      <c r="F79" s="50" t="s">
        <v>552</v>
      </c>
      <c r="G79" s="52" t="s">
        <v>433</v>
      </c>
      <c r="H79" s="0" t="str">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Suédois – Finlandais</v>
      </c>
      <c r="I79" s="53" t="n">
        <f aca="false">TRUE()</f>
        <v>1</v>
      </c>
      <c r="J79" s="64" t="n">
        <f aca="false">FALSE()</f>
        <v>0</v>
      </c>
      <c r="K79" s="50" t="s">
        <v>553</v>
      </c>
      <c r="L79" s="55" t="n">
        <f aca="false">FALSE()</f>
        <v>0</v>
      </c>
      <c r="M79" s="56" t="str">
        <f aca="false">IF(ISBLANK(K79),"",IF(L79, "https://raw.githubusercontent.com/PatrickVibild/TellusAmazonPictures/master/pictures/"&amp;K79&amp;"/1.jpg","https://download.lenovo.com/Images/Parts/"&amp;K79&amp;"/"&amp;K79&amp;"_A.jpg"))</f>
        <v>https://download.lenovo.com/Images/Parts/01YN329/01YN329_A.jpg</v>
      </c>
      <c r="N79" s="56" t="str">
        <f aca="false">IF(ISBLANK(K79),"",IF(L79, "https://raw.githubusercontent.com/PatrickVibild/TellusAmazonPictures/master/pictures/"&amp;K79&amp;"/2.jpg","https://download.lenovo.com/Images/Parts/"&amp;K79&amp;"/"&amp;K79&amp;"_B.jpg"))</f>
        <v>https://download.lenovo.com/Images/Parts/01YN329/01YN329_B.jpg</v>
      </c>
      <c r="O79" s="57" t="str">
        <f aca="false">IF(ISBLANK(K79),"",IF(L79, "https://raw.githubusercontent.com/PatrickVibild/TellusAmazonPictures/master/pictures/"&amp;K79&amp;"/3.jpg","https://download.lenovo.com/Images/Parts/"&amp;K79&amp;"/"&amp;K79&amp;"_details.jpg"))</f>
        <v>https://download.lenovo.com/Images/Parts/01YN329/01YN329_details.jpg</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8" t="n">
        <f aca="false">MATCH(G79,options!$D$1:$D$20,0)</f>
        <v>14</v>
      </c>
    </row>
    <row r="80" customFormat="false" ht="12.8" hidden="false" customHeight="false" outlineLevel="0" collapsed="false">
      <c r="E80" s="50" t="n">
        <v>5714401483175</v>
      </c>
      <c r="F80" s="50" t="s">
        <v>554</v>
      </c>
      <c r="G80" s="52" t="s">
        <v>438</v>
      </c>
      <c r="H80" s="0" t="str">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Suisse</v>
      </c>
      <c r="I80" s="53" t="n">
        <f aca="false">TRUE()</f>
        <v>1</v>
      </c>
      <c r="J80" s="64" t="n">
        <f aca="false">FALSE()</f>
        <v>0</v>
      </c>
      <c r="K80" s="50" t="s">
        <v>555</v>
      </c>
      <c r="L80" s="55" t="n">
        <f aca="false">FALSE()</f>
        <v>0</v>
      </c>
      <c r="M80" s="56" t="str">
        <f aca="false">IF(ISBLANK(K80),"",IF(L80, "https://raw.githubusercontent.com/PatrickVibild/TellusAmazonPictures/master/pictures/"&amp;K80&amp;"/1.jpg","https://download.lenovo.com/Images/Parts/"&amp;K80&amp;"/"&amp;K80&amp;"_A.jpg"))</f>
        <v>https://download.lenovo.com/Images/Parts/01YN406/01YN406_A.jpg</v>
      </c>
      <c r="N80" s="56" t="str">
        <f aca="false">IF(ISBLANK(K80),"",IF(L80, "https://raw.githubusercontent.com/PatrickVibild/TellusAmazonPictures/master/pictures/"&amp;K80&amp;"/2.jpg","https://download.lenovo.com/Images/Parts/"&amp;K80&amp;"/"&amp;K80&amp;"_B.jpg"))</f>
        <v>https://download.lenovo.com/Images/Parts/01YN406/01YN406_B.jpg</v>
      </c>
      <c r="O80" s="57" t="str">
        <f aca="false">IF(ISBLANK(K80),"",IF(L80, "https://raw.githubusercontent.com/PatrickVibild/TellusAmazonPictures/master/pictures/"&amp;K80&amp;"/3.jpg","https://download.lenovo.com/Images/Parts/"&amp;K80&amp;"/"&amp;K80&amp;"_details.jpg"))</f>
        <v>https://download.lenovo.com/Images/Parts/01YN406/01YN406_details.jpg</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8" t="n">
        <f aca="false">MATCH(G80,options!$D$1:$D$20,0)</f>
        <v>15</v>
      </c>
    </row>
    <row r="81" customFormat="false" ht="12.8" hidden="false" customHeight="false" outlineLevel="0" collapsed="false">
      <c r="E81" s="50" t="n">
        <v>5714401483182</v>
      </c>
      <c r="F81" s="50" t="s">
        <v>556</v>
      </c>
      <c r="G81" s="52" t="s">
        <v>441</v>
      </c>
      <c r="H81" s="0" t="str">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US international</v>
      </c>
      <c r="I81" s="53" t="n">
        <f aca="false">FALSE()</f>
        <v>0</v>
      </c>
      <c r="J81" s="64" t="n">
        <f aca="false">FALSE()</f>
        <v>0</v>
      </c>
      <c r="K81" s="50" t="s">
        <v>557</v>
      </c>
      <c r="L81" s="55" t="n">
        <f aca="false">FALSE()</f>
        <v>0</v>
      </c>
      <c r="M81" s="56" t="str">
        <f aca="false">IF(ISBLANK(K81),"",IF(L81, "https://raw.githubusercontent.com/PatrickVibild/TellusAmazonPictures/master/pictures/"&amp;K81&amp;"/1.jpg","https://download.lenovo.com/Images/Parts/"&amp;K81&amp;"/"&amp;K81&amp;"_A.jpg"))</f>
        <v>https://download.lenovo.com/Images/Parts/01YN409/01YN409_A.jpg</v>
      </c>
      <c r="N81" s="56" t="str">
        <f aca="false">IF(ISBLANK(K81),"",IF(L81, "https://raw.githubusercontent.com/PatrickVibild/TellusAmazonPictures/master/pictures/"&amp;K81&amp;"/2.jpg","https://download.lenovo.com/Images/Parts/"&amp;K81&amp;"/"&amp;K81&amp;"_B.jpg"))</f>
        <v>https://download.lenovo.com/Images/Parts/01YN409/01YN409_B.jpg</v>
      </c>
      <c r="O81" s="57" t="str">
        <f aca="false">IF(ISBLANK(K81),"",IF(L81, "https://raw.githubusercontent.com/PatrickVibild/TellusAmazonPictures/master/pictures/"&amp;K81&amp;"/3.jpg","https://download.lenovo.com/Images/Parts/"&amp;K81&amp;"/"&amp;K81&amp;"_details.jpg"))</f>
        <v>https://download.lenovo.com/Images/Parts/01YN409/01YN409_details.jpg</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8" t="n">
        <f aca="false">MATCH(G81,options!$D$1:$D$20,0)</f>
        <v>16</v>
      </c>
    </row>
    <row r="82" customFormat="false" ht="12.8" hidden="false" customHeight="false" outlineLevel="0" collapsed="false">
      <c r="E82" s="50" t="n">
        <v>5714401483199</v>
      </c>
      <c r="F82" s="50" t="s">
        <v>558</v>
      </c>
      <c r="G82" s="52" t="s">
        <v>443</v>
      </c>
      <c r="H82" s="0" t="str">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russe</v>
      </c>
      <c r="I82" s="53" t="n">
        <f aca="false">TRUE()</f>
        <v>1</v>
      </c>
      <c r="J82" s="64" t="n">
        <f aca="false">FALSE()</f>
        <v>0</v>
      </c>
      <c r="K82" s="50" t="s">
        <v>528</v>
      </c>
      <c r="L82" s="55" t="n">
        <f aca="false">FALSE()</f>
        <v>0</v>
      </c>
      <c r="M82" s="56" t="str">
        <f aca="false">IF(ISBLANK(K82),"",IF(L82, "https://raw.githubusercontent.com/PatrickVibild/TellusAmazonPictures/master/pictures/"&amp;K82&amp;"/1.jpg","https://download.lenovo.com/Images/Parts/"&amp;K82&amp;"/"&amp;K82&amp;"_A.jpg"))</f>
        <v>https://download.lenovo.com/Images/Parts/01YN402/01YN402_A.jpg</v>
      </c>
      <c r="N82" s="56" t="str">
        <f aca="false">IF(ISBLANK(K82),"",IF(L82, "https://raw.githubusercontent.com/PatrickVibild/TellusAmazonPictures/master/pictures/"&amp;K82&amp;"/2.jpg","https://download.lenovo.com/Images/Parts/"&amp;K82&amp;"/"&amp;K82&amp;"_B.jpg"))</f>
        <v>https://download.lenovo.com/Images/Parts/01YN402/01YN402_B.jpg</v>
      </c>
      <c r="O82" s="57" t="str">
        <f aca="false">IF(ISBLANK(K82),"",IF(L82, "https://raw.githubusercontent.com/PatrickVibild/TellusAmazonPictures/master/pictures/"&amp;K82&amp;"/3.jpg","https://download.lenovo.com/Images/Parts/"&amp;K82&amp;"/"&amp;K82&amp;"_details.jpg"))</f>
        <v>https://download.lenovo.com/Images/Parts/01YN402/01YN402_details.jpg</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8" t="n">
        <f aca="false">MATCH(G82,options!$D$1:$D$20,0)</f>
        <v>17</v>
      </c>
    </row>
    <row r="83" customFormat="false" ht="12.8" hidden="false" customHeight="false" outlineLevel="0" collapsed="false">
      <c r="E83" s="50" t="n">
        <v>5714401483205</v>
      </c>
      <c r="F83" s="50" t="s">
        <v>559</v>
      </c>
      <c r="G83" s="52" t="s">
        <v>447</v>
      </c>
      <c r="H83" s="0" t="str">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US</v>
      </c>
      <c r="I83" s="53" t="n">
        <f aca="false">FALSE()</f>
        <v>0</v>
      </c>
      <c r="J83" s="64" t="n">
        <f aca="false">FALSE()</f>
        <v>0</v>
      </c>
      <c r="K83" s="50" t="s">
        <v>553</v>
      </c>
      <c r="L83" s="55" t="n">
        <f aca="false">FALSE()</f>
        <v>0</v>
      </c>
      <c r="M83" s="56" t="str">
        <f aca="false">IF(ISBLANK(K83),"",IF(L83, "https://raw.githubusercontent.com/PatrickVibild/TellusAmazonPictures/master/pictures/"&amp;K83&amp;"/1.jpg","https://download.lenovo.com/Images/Parts/"&amp;K83&amp;"/"&amp;K83&amp;"_A.jpg"))</f>
        <v>https://download.lenovo.com/Images/Parts/01YN329/01YN329_A.jpg</v>
      </c>
      <c r="N83" s="56" t="str">
        <f aca="false">IF(ISBLANK(K83),"",IF(L83, "https://raw.githubusercontent.com/PatrickVibild/TellusAmazonPictures/master/pictures/"&amp;K83&amp;"/2.jpg","https://download.lenovo.com/Images/Parts/"&amp;K83&amp;"/"&amp;K83&amp;"_B.jpg"))</f>
        <v>https://download.lenovo.com/Images/Parts/01YN329/01YN329_B.jpg</v>
      </c>
      <c r="O83" s="57" t="str">
        <f aca="false">IF(ISBLANK(K83),"",IF(L83, "https://raw.githubusercontent.com/PatrickVibild/TellusAmazonPictures/master/pictures/"&amp;K83&amp;"/3.jpg","https://download.lenovo.com/Images/Parts/"&amp;K83&amp;"/"&amp;K83&amp;"_details.jpg"))</f>
        <v>https://download.lenovo.com/Images/Parts/01YN329/01YN329_details.jpg</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8" t="n">
        <f aca="false">MATCH(G83,options!$D$1:$D$20,0)</f>
        <v>18</v>
      </c>
    </row>
    <row r="84" customFormat="false" ht="12.8" hidden="false" customHeight="false" outlineLevel="0" collapsed="false">
      <c r="E84" s="66"/>
      <c r="F84" s="67"/>
      <c r="G84" s="67"/>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6"/>
      <c r="L84" s="68"/>
      <c r="M84" s="56" t="str">
        <f aca="false">IF(ISBLANK(K84),"",IF(L84, "https://raw.githubusercontent.com/PatrickVibild/TellusAmazonPictures/master/pictures/"&amp;K84&amp;"/1.jpg","https://download.lenovo.com/Images/Parts/"&amp;K84&amp;"/"&amp;K84&amp;"_A.jpg"))</f>
        <v/>
      </c>
      <c r="N84" s="56" t="str">
        <f aca="false">IF(ISBLANK(K84),"",IF(L84, "https://raw.githubusercontent.com/PatrickVibild/TellusAmazonPictures/master/pictures/"&amp;K84&amp;"/2.jpg","https://download.lenovo.com/Images/Parts/"&amp;K84&amp;"/"&amp;K84&amp;"_B.jpg"))</f>
        <v/>
      </c>
      <c r="O84" s="57"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8" t="e">
        <f aca="false">MATCH(G84,options!$D$1:$D$20,0)</f>
        <v>#N/A</v>
      </c>
    </row>
    <row r="85" customFormat="false" ht="12.8" hidden="false" customHeight="false" outlineLevel="0" collapsed="false">
      <c r="E85" s="66"/>
      <c r="F85" s="67"/>
      <c r="G85" s="67"/>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6"/>
      <c r="L85" s="68"/>
      <c r="M85" s="56" t="str">
        <f aca="false">IF(ISBLANK(K85),"",IF(L85, "https://raw.githubusercontent.com/PatrickVibild/TellusAmazonPictures/master/pictures/"&amp;K85&amp;"/1.jpg","https://download.lenovo.com/Images/Parts/"&amp;K85&amp;"/"&amp;K85&amp;"_A.jpg"))</f>
        <v/>
      </c>
      <c r="N85" s="56" t="str">
        <f aca="false">IF(ISBLANK(K85),"",IF(L85, "https://raw.githubusercontent.com/PatrickVibild/TellusAmazonPictures/master/pictures/"&amp;K85&amp;"/2.jpg","https://download.lenovo.com/Images/Parts/"&amp;K85&amp;"/"&amp;K85&amp;"_B.jpg"))</f>
        <v/>
      </c>
      <c r="O85" s="57"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8" t="e">
        <f aca="false">MATCH(G85,options!$D$1:$D$20,0)</f>
        <v>#N/A</v>
      </c>
    </row>
    <row r="86" customFormat="false" ht="12.8" hidden="false" customHeight="false" outlineLevel="0" collapsed="false">
      <c r="E86" s="66"/>
      <c r="F86" s="67"/>
      <c r="G86" s="67"/>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6"/>
      <c r="L86" s="68"/>
      <c r="M86" s="56" t="str">
        <f aca="false">IF(ISBLANK(K86),"",IF(L86, "https://raw.githubusercontent.com/PatrickVibild/TellusAmazonPictures/master/pictures/"&amp;K86&amp;"/1.jpg","https://download.lenovo.com/Images/Parts/"&amp;K86&amp;"/"&amp;K86&amp;"_A.jpg"))</f>
        <v/>
      </c>
      <c r="N86" s="56" t="str">
        <f aca="false">IF(ISBLANK(K86),"",IF(L86, "https://raw.githubusercontent.com/PatrickVibild/TellusAmazonPictures/master/pictures/"&amp;K86&amp;"/2.jpg","https://download.lenovo.com/Images/Parts/"&amp;K86&amp;"/"&amp;K86&amp;"_B.jpg"))</f>
        <v/>
      </c>
      <c r="O86" s="57"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8" t="e">
        <f aca="false">MATCH(G86,options!$D$1:$D$20,0)</f>
        <v>#N/A</v>
      </c>
    </row>
    <row r="87" customFormat="false" ht="12.8" hidden="false" customHeight="false" outlineLevel="0" collapsed="false">
      <c r="E87" s="66"/>
      <c r="F87" s="67"/>
      <c r="G87" s="67"/>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6"/>
      <c r="L87" s="68"/>
      <c r="M87" s="56" t="str">
        <f aca="false">IF(ISBLANK(K87),"",IF(L87, "https://raw.githubusercontent.com/PatrickVibild/TellusAmazonPictures/master/pictures/"&amp;K87&amp;"/1.jpg","https://download.lenovo.com/Images/Parts/"&amp;K87&amp;"/"&amp;K87&amp;"_A.jpg"))</f>
        <v/>
      </c>
      <c r="N87" s="56" t="str">
        <f aca="false">IF(ISBLANK(K87),"",IF(L87, "https://raw.githubusercontent.com/PatrickVibild/TellusAmazonPictures/master/pictures/"&amp;K87&amp;"/2.jpg","https://download.lenovo.com/Images/Parts/"&amp;K87&amp;"/"&amp;K87&amp;"_B.jpg"))</f>
        <v/>
      </c>
      <c r="O87" s="57"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8" t="e">
        <f aca="false">MATCH(G87,options!$D$1:$D$20,0)</f>
        <v>#N/A</v>
      </c>
    </row>
    <row r="88" customFormat="false" ht="12.8" hidden="false" customHeight="false" outlineLevel="0" collapsed="false">
      <c r="E88" s="66"/>
      <c r="F88" s="67"/>
      <c r="G88" s="67"/>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6"/>
      <c r="L88" s="68"/>
      <c r="M88" s="56" t="str">
        <f aca="false">IF(ISBLANK(K88),"",IF(L88, "https://raw.githubusercontent.com/PatrickVibild/TellusAmazonPictures/master/pictures/"&amp;K88&amp;"/1.jpg","https://download.lenovo.com/Images/Parts/"&amp;K88&amp;"/"&amp;K88&amp;"_A.jpg"))</f>
        <v/>
      </c>
      <c r="N88" s="56" t="str">
        <f aca="false">IF(ISBLANK(K88),"",IF(L88, "https://raw.githubusercontent.com/PatrickVibild/TellusAmazonPictures/master/pictures/"&amp;K88&amp;"/2.jpg","https://download.lenovo.com/Images/Parts/"&amp;K88&amp;"/"&amp;K88&amp;"_B.jpg"))</f>
        <v/>
      </c>
      <c r="O88" s="57"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8" t="e">
        <f aca="false">MATCH(G88,options!$D$1:$D$20,0)</f>
        <v>#N/A</v>
      </c>
    </row>
    <row r="89" customFormat="false" ht="12.8" hidden="false" customHeight="false" outlineLevel="0" collapsed="false">
      <c r="E89" s="66"/>
      <c r="F89" s="67"/>
      <c r="G89" s="67"/>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6"/>
      <c r="L89" s="68"/>
      <c r="M89" s="56" t="str">
        <f aca="false">IF(ISBLANK(K89),"",IF(L89, "https://raw.githubusercontent.com/PatrickVibild/TellusAmazonPictures/master/pictures/"&amp;K89&amp;"/1.jpg","https://download.lenovo.com/Images/Parts/"&amp;K89&amp;"/"&amp;K89&amp;"_A.jpg"))</f>
        <v/>
      </c>
      <c r="N89" s="56" t="str">
        <f aca="false">IF(ISBLANK(K89),"",IF(L89, "https://raw.githubusercontent.com/PatrickVibild/TellusAmazonPictures/master/pictures/"&amp;K89&amp;"/2.jpg","https://download.lenovo.com/Images/Parts/"&amp;K89&amp;"/"&amp;K89&amp;"_B.jpg"))</f>
        <v/>
      </c>
      <c r="O89" s="57"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8" t="e">
        <f aca="false">MATCH(G89,options!$D$1:$D$20,0)</f>
        <v>#N/A</v>
      </c>
    </row>
    <row r="90" customFormat="false" ht="12.8" hidden="false" customHeight="false" outlineLevel="0" collapsed="false">
      <c r="E90" s="66"/>
      <c r="F90" s="67"/>
      <c r="G90" s="67"/>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6"/>
      <c r="L90" s="68"/>
      <c r="M90" s="56" t="str">
        <f aca="false">IF(ISBLANK(K90),"",IF(L90, "https://raw.githubusercontent.com/PatrickVibild/TellusAmazonPictures/master/pictures/"&amp;K90&amp;"/1.jpg","https://download.lenovo.com/Images/Parts/"&amp;K90&amp;"/"&amp;K90&amp;"_A.jpg"))</f>
        <v/>
      </c>
      <c r="N90" s="56" t="str">
        <f aca="false">IF(ISBLANK(K90),"",IF(L90, "https://raw.githubusercontent.com/PatrickVibild/TellusAmazonPictures/master/pictures/"&amp;K90&amp;"/2.jpg","https://download.lenovo.com/Images/Parts/"&amp;K90&amp;"/"&amp;K90&amp;"_B.jpg"))</f>
        <v/>
      </c>
      <c r="O90" s="57"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8" t="e">
        <f aca="false">MATCH(G90,options!$D$1:$D$20,0)</f>
        <v>#N/A</v>
      </c>
    </row>
    <row r="91" customFormat="false" ht="12.8" hidden="false" customHeight="false" outlineLevel="0" collapsed="false">
      <c r="E91" s="66"/>
      <c r="F91" s="67"/>
      <c r="G91" s="67"/>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6"/>
      <c r="L91" s="68"/>
      <c r="M91" s="56" t="str">
        <f aca="false">IF(ISBLANK(K91),"",IF(L91, "https://raw.githubusercontent.com/PatrickVibild/TellusAmazonPictures/master/pictures/"&amp;K91&amp;"/1.jpg","https://download.lenovo.com/Images/Parts/"&amp;K91&amp;"/"&amp;K91&amp;"_A.jpg"))</f>
        <v/>
      </c>
      <c r="N91" s="56" t="str">
        <f aca="false">IF(ISBLANK(K91),"",IF(L91, "https://raw.githubusercontent.com/PatrickVibild/TellusAmazonPictures/master/pictures/"&amp;K91&amp;"/2.jpg","https://download.lenovo.com/Images/Parts/"&amp;K91&amp;"/"&amp;K91&amp;"_B.jpg"))</f>
        <v/>
      </c>
      <c r="O91" s="57"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8" t="e">
        <f aca="false">MATCH(G91,options!$D$1:$D$20,0)</f>
        <v>#N/A</v>
      </c>
    </row>
    <row r="92" customFormat="false" ht="12.8" hidden="false" customHeight="false" outlineLevel="0" collapsed="false">
      <c r="E92" s="66"/>
      <c r="F92" s="67"/>
      <c r="G92" s="67"/>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6"/>
      <c r="L92" s="68"/>
      <c r="M92" s="56" t="str">
        <f aca="false">IF(ISBLANK(K92),"",IF(L92, "https://raw.githubusercontent.com/PatrickVibild/TellusAmazonPictures/master/pictures/"&amp;K92&amp;"/1.jpg","https://download.lenovo.com/Images/Parts/"&amp;K92&amp;"/"&amp;K92&amp;"_A.jpg"))</f>
        <v/>
      </c>
      <c r="N92" s="56" t="str">
        <f aca="false">IF(ISBLANK(K92),"",IF(L92, "https://raw.githubusercontent.com/PatrickVibild/TellusAmazonPictures/master/pictures/"&amp;K92&amp;"/2.jpg","https://download.lenovo.com/Images/Parts/"&amp;K92&amp;"/"&amp;K92&amp;"_B.jpg"))</f>
        <v/>
      </c>
      <c r="O92" s="57"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8" t="e">
        <f aca="false">MATCH(G92,options!$D$1:$D$20,0)</f>
        <v>#N/A</v>
      </c>
    </row>
    <row r="93" customFormat="false" ht="12.8" hidden="false" customHeight="false" outlineLevel="0" collapsed="false">
      <c r="E93" s="66"/>
      <c r="F93" s="67"/>
      <c r="G93" s="67"/>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6"/>
      <c r="L93" s="68"/>
      <c r="M93" s="56" t="str">
        <f aca="false">IF(ISBLANK(K93),"",IF(L93, "https://raw.githubusercontent.com/PatrickVibild/TellusAmazonPictures/master/pictures/"&amp;K93&amp;"/1.jpg","https://download.lenovo.com/Images/Parts/"&amp;K93&amp;"/"&amp;K93&amp;"_A.jpg"))</f>
        <v/>
      </c>
      <c r="N93" s="56" t="str">
        <f aca="false">IF(ISBLANK(K93),"",IF(L93, "https://raw.githubusercontent.com/PatrickVibild/TellusAmazonPictures/master/pictures/"&amp;K93&amp;"/2.jpg","https://download.lenovo.com/Images/Parts/"&amp;K93&amp;"/"&amp;K93&amp;"_B.jpg"))</f>
        <v/>
      </c>
      <c r="O93" s="57"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8" t="e">
        <f aca="false">MATCH(G93,options!$D$1:$D$20,0)</f>
        <v>#N/A</v>
      </c>
    </row>
    <row r="94" customFormat="false" ht="12.8" hidden="false" customHeight="false" outlineLevel="0" collapsed="false">
      <c r="E94" s="66"/>
      <c r="F94" s="67"/>
      <c r="G94" s="67"/>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6"/>
      <c r="L94" s="68"/>
      <c r="M94" s="56" t="str">
        <f aca="false">IF(ISBLANK(K94),"",IF(L94, "https://raw.githubusercontent.com/PatrickVibild/TellusAmazonPictures/master/pictures/"&amp;K94&amp;"/1.jpg","https://download.lenovo.com/Images/Parts/"&amp;K94&amp;"/"&amp;K94&amp;"_A.jpg"))</f>
        <v/>
      </c>
      <c r="N94" s="56" t="str">
        <f aca="false">IF(ISBLANK(K94),"",IF(L94, "https://raw.githubusercontent.com/PatrickVibild/TellusAmazonPictures/master/pictures/"&amp;K94&amp;"/2.jpg","https://download.lenovo.com/Images/Parts/"&amp;K94&amp;"/"&amp;K94&amp;"_B.jpg"))</f>
        <v/>
      </c>
      <c r="O94" s="57"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8" t="e">
        <f aca="false">MATCH(G94,options!$D$1:$D$20,0)</f>
        <v>#N/A</v>
      </c>
    </row>
    <row r="95" customFormat="false" ht="12.8" hidden="false" customHeight="false" outlineLevel="0" collapsed="false">
      <c r="E95" s="66"/>
      <c r="F95" s="67"/>
      <c r="G95" s="67"/>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6"/>
      <c r="L95" s="68"/>
      <c r="M95" s="56" t="str">
        <f aca="false">IF(ISBLANK(K95),"",IF(L95, "https://raw.githubusercontent.com/PatrickVibild/TellusAmazonPictures/master/pictures/"&amp;K95&amp;"/1.jpg","https://download.lenovo.com/Images/Parts/"&amp;K95&amp;"/"&amp;K95&amp;"_A.jpg"))</f>
        <v/>
      </c>
      <c r="N95" s="56" t="str">
        <f aca="false">IF(ISBLANK(K95),"",IF(L95, "https://raw.githubusercontent.com/PatrickVibild/TellusAmazonPictures/master/pictures/"&amp;K95&amp;"/2.jpg","https://download.lenovo.com/Images/Parts/"&amp;K95&amp;"/"&amp;K95&amp;"_B.jpg"))</f>
        <v/>
      </c>
      <c r="O95" s="57"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8" t="e">
        <f aca="false">MATCH(G95,options!$D$1:$D$20,0)</f>
        <v>#N/A</v>
      </c>
    </row>
    <row r="96" customFormat="false" ht="12.8" hidden="false" customHeight="false" outlineLevel="0" collapsed="false">
      <c r="E96" s="66"/>
      <c r="F96" s="67"/>
      <c r="G96" s="67"/>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6"/>
      <c r="L96" s="68"/>
      <c r="M96" s="56" t="str">
        <f aca="false">IF(ISBLANK(K96),"",IF(L96, "https://raw.githubusercontent.com/PatrickVibild/TellusAmazonPictures/master/pictures/"&amp;K96&amp;"/1.jpg","https://download.lenovo.com/Images/Parts/"&amp;K96&amp;"/"&amp;K96&amp;"_A.jpg"))</f>
        <v/>
      </c>
      <c r="N96" s="56" t="str">
        <f aca="false">IF(ISBLANK(K96),"",IF(L96, "https://raw.githubusercontent.com/PatrickVibild/TellusAmazonPictures/master/pictures/"&amp;K96&amp;"/2.jpg","https://download.lenovo.com/Images/Parts/"&amp;K96&amp;"/"&amp;K96&amp;"_B.jpg"))</f>
        <v/>
      </c>
      <c r="O96" s="57"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8" t="e">
        <f aca="false">MATCH(G96,options!$D$1:$D$20,0)</f>
        <v>#N/A</v>
      </c>
    </row>
    <row r="97" customFormat="false" ht="12.8" hidden="false" customHeight="false" outlineLevel="0" collapsed="false">
      <c r="E97" s="66"/>
      <c r="F97" s="67"/>
      <c r="G97" s="67"/>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6"/>
      <c r="L97" s="68"/>
      <c r="M97" s="56" t="str">
        <f aca="false">IF(ISBLANK(K97),"",IF(L97, "https://raw.githubusercontent.com/PatrickVibild/TellusAmazonPictures/master/pictures/"&amp;K97&amp;"/1.jpg","https://download.lenovo.com/Images/Parts/"&amp;K97&amp;"/"&amp;K97&amp;"_A.jpg"))</f>
        <v/>
      </c>
      <c r="N97" s="56" t="str">
        <f aca="false">IF(ISBLANK(K97),"",IF(L97, "https://raw.githubusercontent.com/PatrickVibild/TellusAmazonPictures/master/pictures/"&amp;K97&amp;"/2.jpg","https://download.lenovo.com/Images/Parts/"&amp;K97&amp;"/"&amp;K97&amp;"_B.jpg"))</f>
        <v/>
      </c>
      <c r="O97" s="57"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8" t="e">
        <f aca="false">MATCH(G97,options!$D$1:$D$20,0)</f>
        <v>#N/A</v>
      </c>
    </row>
    <row r="98" customFormat="false" ht="12.8" hidden="false" customHeight="false" outlineLevel="0" collapsed="false">
      <c r="E98" s="66"/>
      <c r="F98" s="67"/>
      <c r="G98" s="67"/>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6"/>
      <c r="L98" s="68"/>
      <c r="M98" s="56" t="str">
        <f aca="false">IF(ISBLANK(K98),"",IF(L98, "https://raw.githubusercontent.com/PatrickVibild/TellusAmazonPictures/master/pictures/"&amp;K98&amp;"/1.jpg","https://download.lenovo.com/Images/Parts/"&amp;K98&amp;"/"&amp;K98&amp;"_A.jpg"))</f>
        <v/>
      </c>
      <c r="N98" s="56" t="str">
        <f aca="false">IF(ISBLANK(K98),"",IF(L98, "https://raw.githubusercontent.com/PatrickVibild/TellusAmazonPictures/master/pictures/"&amp;K98&amp;"/2.jpg","https://download.lenovo.com/Images/Parts/"&amp;K98&amp;"/"&amp;K98&amp;"_B.jpg"))</f>
        <v/>
      </c>
      <c r="O98" s="57"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8" t="e">
        <f aca="false">MATCH(G98,options!$D$1:$D$20,0)</f>
        <v>#N/A</v>
      </c>
    </row>
    <row r="99" customFormat="false" ht="12.8" hidden="false" customHeight="false" outlineLevel="0" collapsed="false">
      <c r="E99" s="66"/>
      <c r="F99" s="67"/>
      <c r="G99" s="67"/>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6"/>
      <c r="L99" s="68"/>
      <c r="M99" s="56" t="str">
        <f aca="false">IF(ISBLANK(K99),"",IF(L99, "https://raw.githubusercontent.com/PatrickVibild/TellusAmazonPictures/master/pictures/"&amp;K99&amp;"/1.jpg","https://download.lenovo.com/Images/Parts/"&amp;K99&amp;"/"&amp;K99&amp;"_A.jpg"))</f>
        <v/>
      </c>
      <c r="N99" s="56" t="str">
        <f aca="false">IF(ISBLANK(K99),"",IF(L99, "https://raw.githubusercontent.com/PatrickVibild/TellusAmazonPictures/master/pictures/"&amp;K99&amp;"/2.jpg","https://download.lenovo.com/Images/Parts/"&amp;K99&amp;"/"&amp;K99&amp;"_B.jpg"))</f>
        <v/>
      </c>
      <c r="O99" s="57"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8" t="e">
        <f aca="false">MATCH(G99,options!$D$1:$D$20,0)</f>
        <v>#N/A</v>
      </c>
    </row>
    <row r="100" customFormat="false" ht="12.8" hidden="false" customHeight="false" outlineLevel="0" collapsed="false">
      <c r="E100" s="66"/>
      <c r="F100" s="67"/>
      <c r="G100" s="67"/>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6"/>
      <c r="L100" s="68"/>
      <c r="M100" s="56" t="str">
        <f aca="false">IF(ISBLANK(K100),"",IF(L100, "https://raw.githubusercontent.com/PatrickVibild/TellusAmazonPictures/master/pictures/"&amp;K100&amp;"/1.jpg","https://download.lenovo.com/Images/Parts/"&amp;K100&amp;"/"&amp;K100&amp;"_A.jpg"))</f>
        <v/>
      </c>
      <c r="N100" s="56" t="str">
        <f aca="false">IF(ISBLANK(K100),"",IF(L100, "https://raw.githubusercontent.com/PatrickVibild/TellusAmazonPictures/master/pictures/"&amp;K100&amp;"/2.jpg","https://download.lenovo.com/Images/Parts/"&amp;K100&amp;"/"&amp;K100&amp;"_B.jpg"))</f>
        <v/>
      </c>
      <c r="O100" s="57"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8" t="e">
        <f aca="false">MATCH(G100,options!$D$1:$D$20,0)</f>
        <v>#N/A</v>
      </c>
    </row>
    <row r="101" customFormat="false" ht="12.8" hidden="false" customHeight="false" outlineLevel="0" collapsed="false">
      <c r="E101" s="66"/>
      <c r="F101" s="67"/>
      <c r="G101" s="67"/>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6"/>
      <c r="L101" s="68"/>
      <c r="M101" s="56" t="str">
        <f aca="false">IF(ISBLANK(K101),"",IF(L101, "https://raw.githubusercontent.com/PatrickVibild/TellusAmazonPictures/master/pictures/"&amp;K101&amp;"/1.jpg","https://download.lenovo.com/Images/Parts/"&amp;K101&amp;"/"&amp;K101&amp;"_A.jpg"))</f>
        <v/>
      </c>
      <c r="N101" s="56" t="str">
        <f aca="false">IF(ISBLANK(K101),"",IF(L101, "https://raw.githubusercontent.com/PatrickVibild/TellusAmazonPictures/master/pictures/"&amp;K101&amp;"/2.jpg","https://download.lenovo.com/Images/Parts/"&amp;K101&amp;"/"&amp;K101&amp;"_B.jpg"))</f>
        <v/>
      </c>
      <c r="O101" s="57"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8" t="e">
        <f aca="false">MATCH(G101,options!$D$1:$D$20,0)</f>
        <v>#N/A</v>
      </c>
    </row>
    <row r="102" customFormat="false" ht="12.8" hidden="false" customHeight="false" outlineLevel="0" collapsed="false">
      <c r="E102" s="66"/>
      <c r="F102" s="67"/>
      <c r="G102" s="67"/>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6"/>
      <c r="L102" s="68"/>
      <c r="M102" s="56" t="str">
        <f aca="false">IF(ISBLANK(K102),"",IF(L102, "https://raw.githubusercontent.com/PatrickVibild/TellusAmazonPictures/master/pictures/"&amp;K102&amp;"/1.jpg","https://download.lenovo.com/Images/Parts/"&amp;K102&amp;"/"&amp;K102&amp;"_A.jpg"))</f>
        <v/>
      </c>
      <c r="N102" s="56" t="str">
        <f aca="false">IF(ISBLANK(K102),"",IF(L102, "https://raw.githubusercontent.com/PatrickVibild/TellusAmazonPictures/master/pictures/"&amp;K102&amp;"/2.jpg","https://download.lenovo.com/Images/Parts/"&amp;K102&amp;"/"&amp;K102&amp;"_B.jpg"))</f>
        <v/>
      </c>
      <c r="O102" s="57"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8" t="e">
        <f aca="false">MATCH(G102,options!$D$1:$D$20,0)</f>
        <v>#N/A</v>
      </c>
    </row>
    <row r="103" customFormat="false" ht="12.8" hidden="false" customHeight="false" outlineLevel="0" collapsed="false">
      <c r="E103" s="66"/>
      <c r="F103" s="67"/>
      <c r="G103" s="67"/>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6"/>
      <c r="L103" s="68"/>
      <c r="M103" s="56" t="str">
        <f aca="false">IF(ISBLANK(K103),"",IF(L103, "https://raw.githubusercontent.com/PatrickVibild/TellusAmazonPictures/master/pictures/"&amp;K103&amp;"/1.jpg","https://download.lenovo.com/Images/Parts/"&amp;K103&amp;"/"&amp;K103&amp;"_A.jpg"))</f>
        <v/>
      </c>
      <c r="N103" s="56" t="str">
        <f aca="false">IF(ISBLANK(K103),"",IF(L103, "https://raw.githubusercontent.com/PatrickVibild/TellusAmazonPictures/master/pictures/"&amp;K103&amp;"/2.jpg","https://download.lenovo.com/Images/Parts/"&amp;K103&amp;"/"&amp;K103&amp;"_B.jpg"))</f>
        <v/>
      </c>
      <c r="O103" s="57"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8" t="e">
        <f aca="false">MATCH(G103,options!$D$1:$D$20,0)</f>
        <v>#N/A</v>
      </c>
    </row>
    <row r="104" customFormat="false" ht="12.8" hidden="false" customHeight="false" outlineLevel="0" collapsed="false">
      <c r="E104" s="66"/>
      <c r="F104" s="67"/>
      <c r="G104" s="67"/>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6"/>
      <c r="L104" s="68"/>
      <c r="M104" s="56" t="str">
        <f aca="false">IF(ISBLANK(K104),"","https://download.lenovo.com/Images/Parts/"&amp;K104&amp;"/"&amp;K104&amp;"_A.jpg")</f>
        <v/>
      </c>
      <c r="N104" s="56" t="str">
        <f aca="false">IF(ISBLANK(K104),"","https://download.lenovo.com/Images/Parts/"&amp;K104&amp;"/"&amp;K104&amp;"_B.jpg")</f>
        <v/>
      </c>
      <c r="O104" s="57" t="str">
        <f aca="false">IF(ISBLANK(K104),"","https://download.lenovo.com/Images/Parts/"&amp;K104&amp;"/"&amp;K104&amp;"_details.jpg")</f>
        <v/>
      </c>
      <c r="V104" s="58" t="e">
        <f aca="false">MATCH(G104,options!$D$1:$D$20,0)</f>
        <v>#N/A</v>
      </c>
    </row>
  </sheetData>
  <mergeCells count="1">
    <mergeCell ref="E1:G1"/>
  </mergeCells>
  <dataValidations count="9">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J4:J23 J44:J63 J84:J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1" sqref="N5:U216 G3"/>
    </sheetView>
  </sheetViews>
  <sheetFormatPr defaultColWidth="11.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436</v>
      </c>
      <c r="B1" s="64" t="n">
        <f aca="false">TRUE()</f>
        <v>1</v>
      </c>
      <c r="C1" s="0" t="s">
        <v>382</v>
      </c>
      <c r="D1" s="52" t="s">
        <v>375</v>
      </c>
      <c r="F1" s="0" t="s">
        <v>560</v>
      </c>
      <c r="G1" s="0" t="s">
        <v>480</v>
      </c>
    </row>
    <row r="2" customFormat="false" ht="12.8" hidden="false" customHeight="false" outlineLevel="0" collapsed="false">
      <c r="A2" s="0" t="s">
        <v>561</v>
      </c>
      <c r="B2" s="64" t="n">
        <f aca="false">FALSE()</f>
        <v>0</v>
      </c>
      <c r="C2" s="0" t="s">
        <v>562</v>
      </c>
      <c r="D2" s="52" t="s">
        <v>379</v>
      </c>
      <c r="F2" s="0" t="s">
        <v>379</v>
      </c>
      <c r="G2" s="0" t="s">
        <v>447</v>
      </c>
    </row>
    <row r="3" customFormat="false" ht="12.8" hidden="false" customHeight="false" outlineLevel="0" collapsed="false">
      <c r="A3" s="0" t="s">
        <v>563</v>
      </c>
      <c r="D3" s="52" t="s">
        <v>384</v>
      </c>
      <c r="F3" s="0" t="s">
        <v>375</v>
      </c>
    </row>
    <row r="4" customFormat="false" ht="12.8" hidden="false" customHeight="false" outlineLevel="0" collapsed="false">
      <c r="D4" s="52" t="s">
        <v>389</v>
      </c>
      <c r="F4" s="0" t="s">
        <v>384</v>
      </c>
    </row>
    <row r="5" customFormat="false" ht="12.8" hidden="false" customHeight="false" outlineLevel="0" collapsed="false">
      <c r="D5" s="52" t="s">
        <v>393</v>
      </c>
      <c r="F5" s="0" t="s">
        <v>389</v>
      </c>
    </row>
    <row r="6" customFormat="false" ht="12.8" hidden="false" customHeight="false" outlineLevel="0" collapsed="false">
      <c r="D6" s="52" t="s">
        <v>397</v>
      </c>
      <c r="F6" s="0" t="s">
        <v>420</v>
      </c>
    </row>
    <row r="7" customFormat="false" ht="12.8" hidden="false" customHeight="false" outlineLevel="0" collapsed="false">
      <c r="D7" s="52" t="s">
        <v>401</v>
      </c>
    </row>
    <row r="8" customFormat="false" ht="12.8" hidden="false" customHeight="false" outlineLevel="0" collapsed="false">
      <c r="D8" s="52" t="s">
        <v>405</v>
      </c>
    </row>
    <row r="9" customFormat="false" ht="12.8" hidden="false" customHeight="false" outlineLevel="0" collapsed="false">
      <c r="D9" s="52" t="s">
        <v>413</v>
      </c>
    </row>
    <row r="10" customFormat="false" ht="12.8" hidden="false" customHeight="false" outlineLevel="0" collapsed="false">
      <c r="D10" s="52" t="s">
        <v>420</v>
      </c>
    </row>
    <row r="11" customFormat="false" ht="12.8" hidden="false" customHeight="false" outlineLevel="0" collapsed="false">
      <c r="D11" s="52" t="s">
        <v>424</v>
      </c>
    </row>
    <row r="12" customFormat="false" ht="12.8" hidden="false" customHeight="false" outlineLevel="0" collapsed="false">
      <c r="D12" s="52" t="s">
        <v>427</v>
      </c>
    </row>
    <row r="13" customFormat="false" ht="12.8" hidden="false" customHeight="false" outlineLevel="0" collapsed="false">
      <c r="D13" s="52" t="s">
        <v>430</v>
      </c>
    </row>
    <row r="14" customFormat="false" ht="12.8" hidden="false" customHeight="false" outlineLevel="0" collapsed="false">
      <c r="D14" s="52" t="s">
        <v>433</v>
      </c>
    </row>
    <row r="15" customFormat="false" ht="12.8" hidden="false" customHeight="false" outlineLevel="0" collapsed="false">
      <c r="D15" s="52" t="s">
        <v>438</v>
      </c>
    </row>
    <row r="16" customFormat="false" ht="12.8" hidden="false" customHeight="false" outlineLevel="0" collapsed="false">
      <c r="D16" s="52" t="s">
        <v>441</v>
      </c>
    </row>
    <row r="17" customFormat="false" ht="12.8" hidden="false" customHeight="false" outlineLevel="0" collapsed="false">
      <c r="D17" s="52" t="s">
        <v>443</v>
      </c>
    </row>
    <row r="18" customFormat="false" ht="12.8" hidden="false" customHeight="false" outlineLevel="0" collapsed="false">
      <c r="D18" s="52" t="s">
        <v>447</v>
      </c>
    </row>
    <row r="19" customFormat="false" ht="12.8" hidden="false" customHeight="false" outlineLevel="0" collapsed="false">
      <c r="D19" s="52" t="s">
        <v>417</v>
      </c>
    </row>
    <row r="20" customFormat="false" ht="12.8" hidden="false" customHeight="false" outlineLevel="0" collapsed="false">
      <c r="D20" s="52" t="s">
        <v>408</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16 B3"/>
    </sheetView>
  </sheetViews>
  <sheetFormatPr defaultColWidth="11.7578125" defaultRowHeight="12.8" zeroHeight="false" outlineLevelRow="0" outlineLevelCol="0"/>
  <sheetData>
    <row r="2" customFormat="false" ht="12.8" hidden="false" customHeight="false" outlineLevel="0" collapsed="false">
      <c r="B2" s="0" t="s">
        <v>560</v>
      </c>
    </row>
    <row r="3" customFormat="false" ht="14.9" hidden="false" customHeight="false" outlineLevel="0" collapsed="false">
      <c r="B3" s="70" t="s">
        <v>564</v>
      </c>
    </row>
    <row r="4" customFormat="false" ht="12.8" hidden="false" customHeight="false" outlineLevel="0" collapsed="false">
      <c r="B4" s="47" t="s">
        <v>565</v>
      </c>
    </row>
    <row r="5" customFormat="false" ht="12.8" hidden="false" customHeight="false" outlineLevel="0" collapsed="false">
      <c r="B5" s="47" t="s">
        <v>566</v>
      </c>
    </row>
    <row r="6" customFormat="false" ht="12.8" hidden="false" customHeight="false" outlineLevel="0" collapsed="false">
      <c r="B6" s="47" t="s">
        <v>567</v>
      </c>
    </row>
    <row r="7" customFormat="false" ht="12.8" hidden="false" customHeight="false" outlineLevel="0" collapsed="false">
      <c r="B7" s="47" t="s">
        <v>568</v>
      </c>
    </row>
    <row r="8" customFormat="false" ht="12.8" hidden="false" customHeight="false" outlineLevel="0" collapsed="false">
      <c r="B8" s="47" t="s">
        <v>569</v>
      </c>
    </row>
    <row r="9" customFormat="false" ht="12.8" hidden="false" customHeight="false" outlineLevel="0" collapsed="false">
      <c r="B9" s="47" t="s">
        <v>570</v>
      </c>
    </row>
    <row r="10" customFormat="false" ht="12.8" hidden="false" customHeight="false" outlineLevel="0" collapsed="false">
      <c r="B10" s="0" t="s">
        <v>571</v>
      </c>
    </row>
    <row r="11" customFormat="false" ht="12.8" hidden="false" customHeight="false" outlineLevel="0" collapsed="false">
      <c r="B11" s="0" t="s">
        <v>572</v>
      </c>
    </row>
    <row r="14" customFormat="false" ht="12.8" hidden="false" customHeight="false" outlineLevel="0" collapsed="false">
      <c r="B14" s="70" t="s">
        <v>573</v>
      </c>
    </row>
    <row r="20" customFormat="false" ht="12.8" hidden="false" customHeight="false" outlineLevel="0" collapsed="false">
      <c r="B20" s="52" t="s">
        <v>375</v>
      </c>
    </row>
    <row r="21" customFormat="false" ht="12.8" hidden="false" customHeight="false" outlineLevel="0" collapsed="false">
      <c r="B21" s="52" t="s">
        <v>379</v>
      </c>
    </row>
    <row r="22" customFormat="false" ht="12.8" hidden="false" customHeight="false" outlineLevel="0" collapsed="false">
      <c r="B22" s="52" t="s">
        <v>384</v>
      </c>
    </row>
    <row r="23" customFormat="false" ht="12.8" hidden="false" customHeight="false" outlineLevel="0" collapsed="false">
      <c r="B23" s="52" t="s">
        <v>389</v>
      </c>
    </row>
    <row r="24" customFormat="false" ht="12.8" hidden="false" customHeight="false" outlineLevel="0" collapsed="false">
      <c r="B24" s="52" t="s">
        <v>393</v>
      </c>
    </row>
    <row r="25" customFormat="false" ht="12.8" hidden="false" customHeight="false" outlineLevel="0" collapsed="false">
      <c r="B25" s="52" t="s">
        <v>397</v>
      </c>
    </row>
    <row r="26" customFormat="false" ht="12.8" hidden="false" customHeight="false" outlineLevel="0" collapsed="false">
      <c r="B26" s="52" t="s">
        <v>401</v>
      </c>
    </row>
    <row r="27" customFormat="false" ht="12.8" hidden="false" customHeight="false" outlineLevel="0" collapsed="false">
      <c r="B27" s="52" t="s">
        <v>405</v>
      </c>
    </row>
    <row r="28" customFormat="false" ht="12.8" hidden="false" customHeight="false" outlineLevel="0" collapsed="false">
      <c r="B28" s="52" t="s">
        <v>413</v>
      </c>
    </row>
    <row r="29" customFormat="false" ht="12.8" hidden="false" customHeight="false" outlineLevel="0" collapsed="false">
      <c r="B29" s="52" t="s">
        <v>420</v>
      </c>
    </row>
    <row r="30" customFormat="false" ht="12.8" hidden="false" customHeight="false" outlineLevel="0" collapsed="false">
      <c r="B30" s="52" t="s">
        <v>424</v>
      </c>
    </row>
    <row r="31" customFormat="false" ht="12.8" hidden="false" customHeight="false" outlineLevel="0" collapsed="false">
      <c r="B31" s="52" t="s">
        <v>427</v>
      </c>
    </row>
    <row r="32" customFormat="false" ht="12.8" hidden="false" customHeight="false" outlineLevel="0" collapsed="false">
      <c r="B32" s="52" t="s">
        <v>430</v>
      </c>
    </row>
    <row r="33" customFormat="false" ht="12.8" hidden="false" customHeight="false" outlineLevel="0" collapsed="false">
      <c r="B33" s="52" t="s">
        <v>433</v>
      </c>
    </row>
    <row r="34" customFormat="false" ht="12.8" hidden="false" customHeight="false" outlineLevel="0" collapsed="false">
      <c r="B34" s="52" t="s">
        <v>438</v>
      </c>
      <c r="D34" s="47"/>
    </row>
    <row r="35" customFormat="false" ht="12.8" hidden="false" customHeight="false" outlineLevel="0" collapsed="false">
      <c r="B35" s="52" t="s">
        <v>441</v>
      </c>
      <c r="D35" s="47"/>
    </row>
    <row r="36" customFormat="false" ht="12.8" hidden="false" customHeight="false" outlineLevel="0" collapsed="false">
      <c r="B36" s="52" t="s">
        <v>443</v>
      </c>
      <c r="D36" s="47"/>
    </row>
    <row r="37" customFormat="false" ht="12.8" hidden="false" customHeight="false" outlineLevel="0" collapsed="false">
      <c r="B37" s="52" t="s">
        <v>447</v>
      </c>
      <c r="D37" s="47"/>
    </row>
    <row r="38" customFormat="false" ht="12.8" hidden="false" customHeight="false" outlineLevel="0" collapsed="false">
      <c r="B38" s="52" t="s">
        <v>417</v>
      </c>
      <c r="D38" s="47"/>
    </row>
    <row r="39" customFormat="false" ht="12.8" hidden="false" customHeight="false" outlineLevel="0" collapsed="false">
      <c r="B39" s="52" t="s">
        <v>408</v>
      </c>
      <c r="D39" s="47"/>
    </row>
  </sheetData>
  <conditionalFormatting sqref="B3">
    <cfRule type="expression" priority="2" aboveAverage="0" equalAverage="0" bottom="0" percent="0" rank="0" text="" dxfId="1073">
      <formula>IF(LEN(B3)&gt;0,1,0)</formula>
    </cfRule>
    <cfRule type="expression" priority="3" aboveAverage="0" equalAverage="0" bottom="0" percent="0" rank="0" text="" dxfId="1074">
      <formula>IF(VLOOKUP($AH$3,#name?,MATCH($A2,#name?,0)+1,0)&gt;0,1,0)</formula>
    </cfRule>
    <cfRule type="expression" priority="4" aboveAverage="0" equalAverage="0" bottom="0" percent="0" rank="0" text="" dxfId="1075">
      <formula>IF(VLOOKUP($AH$3,#name?,MATCH($A2,#name?,0)+1,0)&gt;0,1,0)</formula>
    </cfRule>
    <cfRule type="expression" priority="5" aboveAverage="0" equalAverage="0" bottom="0" percent="0" rank="0" text="" dxfId="1076">
      <formula>IF(VLOOKUP($AH$3,#name?,MATCH($A2,#name?,0)+1,0)&gt;0,1,0)</formula>
    </cfRule>
    <cfRule type="expression" priority="6" aboveAverage="0" equalAverage="0" bottom="0" percent="0" rank="0" text="" dxfId="1077">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78">
      <formula>IF(LEN(B14)&gt;0,1,0)</formula>
    </cfRule>
    <cfRule type="expression" priority="8" aboveAverage="0" equalAverage="0" bottom="0" percent="0" rank="0" text="" dxfId="1079">
      <formula>IF(VLOOKUP($AH$3,#name?,MATCH($A43,#name?,0)+1,0)&gt;0,1,0)</formula>
    </cfRule>
    <cfRule type="expression" priority="9" aboveAverage="0" equalAverage="0" bottom="0" percent="0" rank="0" text="" dxfId="1080">
      <formula>IF(VLOOKUP($AH$3,#name?,MATCH($A43,#name?,0)+1,0)&gt;0,1,0)</formula>
    </cfRule>
    <cfRule type="expression" priority="10" aboveAverage="0" equalAverage="0" bottom="0" percent="0" rank="0" text="" dxfId="1081">
      <formula>IF(VLOOKUP($AH$3,#name?,MATCH($A43,#name?,0)+1,0)&gt;0,1,0)</formula>
    </cfRule>
    <cfRule type="expression" priority="11" aboveAverage="0" equalAverage="0" bottom="0" percent="0" rank="0" text="" dxfId="1082">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16 B3"/>
    </sheetView>
  </sheetViews>
  <sheetFormatPr defaultColWidth="11.757812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9" t="s">
        <v>574</v>
      </c>
    </row>
    <row r="4" customFormat="false" ht="15" hidden="false" customHeight="false" outlineLevel="0" collapsed="false">
      <c r="B4" s="69" t="s">
        <v>575</v>
      </c>
    </row>
    <row r="5" customFormat="false" ht="15" hidden="false" customHeight="false" outlineLevel="0" collapsed="false">
      <c r="B5" s="69" t="s">
        <v>576</v>
      </c>
    </row>
    <row r="6" customFormat="false" ht="15" hidden="false" customHeight="false" outlineLevel="0" collapsed="false">
      <c r="B6" s="69" t="s">
        <v>577</v>
      </c>
    </row>
    <row r="7" customFormat="false" ht="15" hidden="false" customHeight="false" outlineLevel="0" collapsed="false">
      <c r="B7" s="69" t="s">
        <v>578</v>
      </c>
    </row>
    <row r="8" customFormat="false" ht="12.8" hidden="false" customHeight="false" outlineLevel="0" collapsed="false">
      <c r="B8" s="0" t="s">
        <v>579</v>
      </c>
    </row>
    <row r="9" customFormat="false" ht="12.8" hidden="false" customHeight="false" outlineLevel="0" collapsed="false">
      <c r="B9" s="0" t="s">
        <v>580</v>
      </c>
    </row>
    <row r="10" customFormat="false" ht="12.8" hidden="false" customHeight="false" outlineLevel="0" collapsed="false">
      <c r="B10" s="0" t="s">
        <v>581</v>
      </c>
    </row>
    <row r="11" customFormat="false" ht="12.8" hidden="false" customHeight="false" outlineLevel="0" collapsed="false">
      <c r="B11" s="0" t="s">
        <v>582</v>
      </c>
    </row>
    <row r="14" customFormat="false" ht="12.8" hidden="false" customHeight="false" outlineLevel="0" collapsed="false">
      <c r="B14" s="0" t="s">
        <v>583</v>
      </c>
    </row>
    <row r="20" customFormat="false" ht="12.8" hidden="false" customHeight="false" outlineLevel="0" collapsed="false">
      <c r="B20" s="0" t="s">
        <v>584</v>
      </c>
    </row>
    <row r="21" customFormat="false" ht="12.8" hidden="false" customHeight="false" outlineLevel="0" collapsed="false">
      <c r="B21" s="0" t="s">
        <v>585</v>
      </c>
    </row>
    <row r="22" customFormat="false" ht="12.8" hidden="false" customHeight="false" outlineLevel="0" collapsed="false">
      <c r="B22" s="0" t="s">
        <v>586</v>
      </c>
    </row>
    <row r="23" customFormat="false" ht="12.8" hidden="false" customHeight="false" outlineLevel="0" collapsed="false">
      <c r="B23" s="0" t="s">
        <v>587</v>
      </c>
    </row>
    <row r="24" customFormat="false" ht="12.8" hidden="false" customHeight="false" outlineLevel="0" collapsed="false">
      <c r="B24" s="0" t="s">
        <v>393</v>
      </c>
    </row>
    <row r="25" customFormat="false" ht="12.8" hidden="false" customHeight="false" outlineLevel="0" collapsed="false">
      <c r="B25" s="0" t="s">
        <v>588</v>
      </c>
    </row>
    <row r="26" customFormat="false" ht="12.8" hidden="false" customHeight="false" outlineLevel="0" collapsed="false">
      <c r="B26" s="0" t="s">
        <v>589</v>
      </c>
    </row>
    <row r="27" customFormat="false" ht="12.8" hidden="false" customHeight="false" outlineLevel="0" collapsed="false">
      <c r="B27" s="0" t="s">
        <v>590</v>
      </c>
    </row>
    <row r="28" customFormat="false" ht="12.8" hidden="false" customHeight="false" outlineLevel="0" collapsed="false">
      <c r="B28" s="0" t="s">
        <v>591</v>
      </c>
    </row>
    <row r="29" customFormat="false" ht="12.8" hidden="false" customHeight="false" outlineLevel="0" collapsed="false">
      <c r="B29" s="0" t="s">
        <v>592</v>
      </c>
    </row>
    <row r="30" customFormat="false" ht="12.8" hidden="false" customHeight="false" outlineLevel="0" collapsed="false">
      <c r="B30" s="0" t="s">
        <v>593</v>
      </c>
    </row>
    <row r="31" customFormat="false" ht="12.8" hidden="false" customHeight="false" outlineLevel="0" collapsed="false">
      <c r="B31" s="0" t="s">
        <v>594</v>
      </c>
    </row>
    <row r="32" customFormat="false" ht="12.8" hidden="false" customHeight="false" outlineLevel="0" collapsed="false">
      <c r="B32" s="0" t="s">
        <v>595</v>
      </c>
    </row>
    <row r="33" customFormat="false" ht="12.8" hidden="false" customHeight="false" outlineLevel="0" collapsed="false">
      <c r="B33" s="0" t="s">
        <v>596</v>
      </c>
    </row>
    <row r="34" customFormat="false" ht="12.8" hidden="false" customHeight="false" outlineLevel="0" collapsed="false">
      <c r="B34" s="0" t="s">
        <v>597</v>
      </c>
    </row>
    <row r="35" customFormat="false" ht="12.8" hidden="false" customHeight="false" outlineLevel="0" collapsed="false">
      <c r="B35" s="0" t="s">
        <v>441</v>
      </c>
    </row>
    <row r="36" customFormat="false" ht="12.8" hidden="false" customHeight="false" outlineLevel="0" collapsed="false">
      <c r="B36" s="0" t="s">
        <v>598</v>
      </c>
    </row>
    <row r="37" customFormat="false" ht="12.8" hidden="false" customHeight="false" outlineLevel="0" collapsed="false">
      <c r="B37" s="0" t="s">
        <v>599</v>
      </c>
    </row>
    <row r="38" customFormat="false" ht="12.8" hidden="false" customHeight="false" outlineLevel="0" collapsed="false">
      <c r="B38" s="0" t="s">
        <v>600</v>
      </c>
    </row>
    <row r="39" customFormat="false" ht="12.8" hidden="false" customHeight="false" outlineLevel="0" collapsed="false">
      <c r="B39" s="0" t="s">
        <v>601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16 B3"/>
    </sheetView>
  </sheetViews>
  <sheetFormatPr defaultColWidth="11.757812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9" t="s">
        <v>602</v>
      </c>
    </row>
    <row r="4" customFormat="false" ht="15" hidden="false" customHeight="false" outlineLevel="0" collapsed="false">
      <c r="B4" s="69" t="s">
        <v>603</v>
      </c>
    </row>
    <row r="5" customFormat="false" ht="15" hidden="false" customHeight="false" outlineLevel="0" collapsed="false">
      <c r="B5" s="69" t="s">
        <v>604</v>
      </c>
    </row>
    <row r="6" customFormat="false" ht="15" hidden="false" customHeight="false" outlineLevel="0" collapsed="false">
      <c r="B6" s="69" t="s">
        <v>605</v>
      </c>
    </row>
    <row r="7" customFormat="false" ht="12.8" hidden="false" customHeight="false" outlineLevel="0" collapsed="false">
      <c r="B7" s="0" t="s">
        <v>606</v>
      </c>
    </row>
    <row r="8" customFormat="false" ht="12.8" hidden="false" customHeight="false" outlineLevel="0" collapsed="false">
      <c r="B8" s="0" t="s">
        <v>607</v>
      </c>
    </row>
    <row r="9" customFormat="false" ht="12.8" hidden="false" customHeight="false" outlineLevel="0" collapsed="false">
      <c r="B9" s="0" t="s">
        <v>608</v>
      </c>
    </row>
    <row r="10" customFormat="false" ht="12.8" hidden="false" customHeight="false" outlineLevel="0" collapsed="false">
      <c r="B10" s="0" t="s">
        <v>609</v>
      </c>
    </row>
    <row r="11" customFormat="false" ht="12.8" hidden="false" customHeight="false" outlineLevel="0" collapsed="false">
      <c r="B11" s="0" t="s">
        <v>610</v>
      </c>
    </row>
    <row r="14" customFormat="false" ht="12.8" hidden="false" customHeight="false" outlineLevel="0" collapsed="false">
      <c r="B14" s="0" t="s">
        <v>611</v>
      </c>
    </row>
    <row r="20" customFormat="false" ht="12.8" hidden="false" customHeight="false" outlineLevel="0" collapsed="false">
      <c r="B20" s="0" t="s">
        <v>612</v>
      </c>
    </row>
    <row r="21" customFormat="false" ht="12.8" hidden="false" customHeight="false" outlineLevel="0" collapsed="false">
      <c r="B21" s="0" t="s">
        <v>613</v>
      </c>
    </row>
    <row r="22" customFormat="false" ht="12.8" hidden="false" customHeight="false" outlineLevel="0" collapsed="false">
      <c r="B22" s="0" t="s">
        <v>614</v>
      </c>
    </row>
    <row r="23" customFormat="false" ht="12.8" hidden="false" customHeight="false" outlineLevel="0" collapsed="false">
      <c r="B23" s="0" t="s">
        <v>615</v>
      </c>
    </row>
    <row r="24" customFormat="false" ht="12.8" hidden="false" customHeight="false" outlineLevel="0" collapsed="false">
      <c r="B24" s="0" t="s">
        <v>616</v>
      </c>
    </row>
    <row r="25" customFormat="false" ht="12.8" hidden="false" customHeight="false" outlineLevel="0" collapsed="false">
      <c r="B25" s="0" t="s">
        <v>617</v>
      </c>
    </row>
    <row r="26" customFormat="false" ht="12.8" hidden="false" customHeight="false" outlineLevel="0" collapsed="false">
      <c r="B26" s="0" t="s">
        <v>618</v>
      </c>
    </row>
    <row r="27" customFormat="false" ht="12.8" hidden="false" customHeight="false" outlineLevel="0" collapsed="false">
      <c r="B27" s="0" t="s">
        <v>619</v>
      </c>
    </row>
    <row r="28" customFormat="false" ht="12.8" hidden="false" customHeight="false" outlineLevel="0" collapsed="false">
      <c r="B28" s="0" t="s">
        <v>620</v>
      </c>
    </row>
    <row r="29" customFormat="false" ht="12.8" hidden="false" customHeight="false" outlineLevel="0" collapsed="false">
      <c r="B29" s="0" t="s">
        <v>621</v>
      </c>
    </row>
    <row r="30" customFormat="false" ht="12.8" hidden="false" customHeight="false" outlineLevel="0" collapsed="false">
      <c r="B30" s="0" t="s">
        <v>622</v>
      </c>
    </row>
    <row r="31" customFormat="false" ht="12.8" hidden="false" customHeight="false" outlineLevel="0" collapsed="false">
      <c r="B31" s="0" t="s">
        <v>623</v>
      </c>
    </row>
    <row r="32" customFormat="false" ht="12.8" hidden="false" customHeight="false" outlineLevel="0" collapsed="false">
      <c r="B32" s="0" t="s">
        <v>624</v>
      </c>
    </row>
    <row r="33" customFormat="false" ht="12.8" hidden="false" customHeight="false" outlineLevel="0" collapsed="false">
      <c r="B33" s="0" t="s">
        <v>625</v>
      </c>
    </row>
    <row r="34" customFormat="false" ht="12.8" hidden="false" customHeight="false" outlineLevel="0" collapsed="false">
      <c r="B34" s="0" t="s">
        <v>626</v>
      </c>
    </row>
    <row r="35" customFormat="false" ht="12.8" hidden="false" customHeight="false" outlineLevel="0" collapsed="false">
      <c r="B35" s="0" t="s">
        <v>627</v>
      </c>
    </row>
    <row r="36" customFormat="false" ht="12.8" hidden="false" customHeight="false" outlineLevel="0" collapsed="false">
      <c r="B36" s="0" t="s">
        <v>628</v>
      </c>
    </row>
    <row r="37" customFormat="false" ht="12.8" hidden="false" customHeight="false" outlineLevel="0" collapsed="false">
      <c r="B37" s="0" t="s">
        <v>447</v>
      </c>
    </row>
    <row r="38" customFormat="false" ht="12.8" hidden="false" customHeight="false" outlineLevel="0" collapsed="false">
      <c r="B38" s="0" t="s">
        <v>629</v>
      </c>
    </row>
    <row r="39" customFormat="false" ht="12.8" hidden="false" customHeight="false" outlineLevel="0" collapsed="false">
      <c r="B39" s="0" t="s">
        <v>630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16 B3"/>
    </sheetView>
  </sheetViews>
  <sheetFormatPr defaultColWidth="11.757812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631</v>
      </c>
    </row>
    <row r="4" customFormat="false" ht="12.8" hidden="false" customHeight="false" outlineLevel="0" collapsed="false">
      <c r="B4" s="0" t="s">
        <v>632</v>
      </c>
    </row>
    <row r="5" customFormat="false" ht="12.8" hidden="false" customHeight="false" outlineLevel="0" collapsed="false">
      <c r="B5" s="0" t="s">
        <v>633</v>
      </c>
    </row>
    <row r="6" customFormat="false" ht="12.8" hidden="false" customHeight="false" outlineLevel="0" collapsed="false">
      <c r="B6" s="0" t="s">
        <v>634</v>
      </c>
    </row>
    <row r="7" customFormat="false" ht="12.8" hidden="false" customHeight="false" outlineLevel="0" collapsed="false">
      <c r="B7" s="0" t="s">
        <v>635</v>
      </c>
    </row>
    <row r="8" customFormat="false" ht="15" hidden="false" customHeight="false" outlineLevel="0" collapsed="false">
      <c r="B8" s="69" t="s">
        <v>636</v>
      </c>
    </row>
    <row r="9" customFormat="false" ht="12.8" hidden="false" customHeight="false" outlineLevel="0" collapsed="false">
      <c r="B9" s="0" t="s">
        <v>637</v>
      </c>
    </row>
    <row r="10" customFormat="false" ht="12.8" hidden="false" customHeight="false" outlineLevel="0" collapsed="false">
      <c r="B10" s="47" t="s">
        <v>638</v>
      </c>
    </row>
    <row r="11" customFormat="false" ht="12.8" hidden="false" customHeight="false" outlineLevel="0" collapsed="false">
      <c r="B11" s="47" t="s">
        <v>639</v>
      </c>
    </row>
    <row r="14" customFormat="false" ht="12.8" hidden="false" customHeight="false" outlineLevel="0" collapsed="false">
      <c r="B14" s="0" t="s">
        <v>640</v>
      </c>
    </row>
    <row r="20" customFormat="false" ht="12.8" hidden="false" customHeight="false" outlineLevel="0" collapsed="false">
      <c r="B20" s="0" t="s">
        <v>641</v>
      </c>
    </row>
    <row r="21" customFormat="false" ht="12.8" hidden="false" customHeight="false" outlineLevel="0" collapsed="false">
      <c r="B21" s="0" t="s">
        <v>642</v>
      </c>
    </row>
    <row r="22" customFormat="false" ht="12.8" hidden="false" customHeight="false" outlineLevel="0" collapsed="false">
      <c r="B22" s="0" t="s">
        <v>643</v>
      </c>
    </row>
    <row r="23" customFormat="false" ht="12.8" hidden="false" customHeight="false" outlineLevel="0" collapsed="false">
      <c r="B23" s="0" t="s">
        <v>644</v>
      </c>
    </row>
    <row r="24" customFormat="false" ht="12.8" hidden="false" customHeight="false" outlineLevel="0" collapsed="false">
      <c r="B24" s="0" t="s">
        <v>393</v>
      </c>
    </row>
    <row r="25" customFormat="false" ht="12.8" hidden="false" customHeight="false" outlineLevel="0" collapsed="false">
      <c r="B25" s="0" t="s">
        <v>645</v>
      </c>
    </row>
    <row r="26" customFormat="false" ht="12.8" hidden="false" customHeight="false" outlineLevel="0" collapsed="false">
      <c r="B26" s="0" t="s">
        <v>646</v>
      </c>
    </row>
    <row r="27" customFormat="false" ht="12.8" hidden="false" customHeight="false" outlineLevel="0" collapsed="false">
      <c r="B27" s="0" t="s">
        <v>647</v>
      </c>
    </row>
    <row r="28" customFormat="false" ht="12.8" hidden="false" customHeight="false" outlineLevel="0" collapsed="false">
      <c r="B28" s="0" t="s">
        <v>648</v>
      </c>
    </row>
    <row r="29" customFormat="false" ht="12.8" hidden="false" customHeight="false" outlineLevel="0" collapsed="false">
      <c r="B29" s="0" t="s">
        <v>649</v>
      </c>
    </row>
    <row r="30" customFormat="false" ht="12.8" hidden="false" customHeight="false" outlineLevel="0" collapsed="false">
      <c r="B30" s="0" t="s">
        <v>650</v>
      </c>
    </row>
    <row r="31" customFormat="false" ht="12.8" hidden="false" customHeight="false" outlineLevel="0" collapsed="false">
      <c r="B31" s="0" t="s">
        <v>651</v>
      </c>
    </row>
    <row r="32" customFormat="false" ht="12.8" hidden="false" customHeight="false" outlineLevel="0" collapsed="false">
      <c r="B32" s="0" t="s">
        <v>652</v>
      </c>
    </row>
    <row r="33" customFormat="false" ht="12.8" hidden="false" customHeight="false" outlineLevel="0" collapsed="false">
      <c r="B33" s="0" t="s">
        <v>653</v>
      </c>
    </row>
    <row r="34" customFormat="false" ht="12.8" hidden="false" customHeight="false" outlineLevel="0" collapsed="false">
      <c r="B34" s="0" t="s">
        <v>654</v>
      </c>
    </row>
    <row r="35" customFormat="false" ht="12.8" hidden="false" customHeight="false" outlineLevel="0" collapsed="false">
      <c r="B35" s="0" t="s">
        <v>655</v>
      </c>
    </row>
    <row r="36" customFormat="false" ht="12.8" hidden="false" customHeight="false" outlineLevel="0" collapsed="false">
      <c r="B36" s="0" t="s">
        <v>656</v>
      </c>
    </row>
    <row r="37" customFormat="false" ht="12.8" hidden="false" customHeight="false" outlineLevel="0" collapsed="false">
      <c r="B37" s="0" t="s">
        <v>447</v>
      </c>
    </row>
    <row r="38" customFormat="false" ht="12.8" hidden="false" customHeight="false" outlineLevel="0" collapsed="false">
      <c r="B38" s="0" t="s">
        <v>657</v>
      </c>
    </row>
    <row r="39" customFormat="false" ht="12.8" hidden="false" customHeight="false" outlineLevel="0" collapsed="false">
      <c r="B39" s="0" t="s">
        <v>658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16 B3"/>
    </sheetView>
  </sheetViews>
  <sheetFormatPr defaultColWidth="11.757812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9" t="s">
        <v>659</v>
      </c>
    </row>
    <row r="4" customFormat="false" ht="15" hidden="false" customHeight="false" outlineLevel="0" collapsed="false">
      <c r="B4" s="69" t="s">
        <v>660</v>
      </c>
    </row>
    <row r="5" customFormat="false" ht="12.8" hidden="false" customHeight="false" outlineLevel="0" collapsed="false">
      <c r="B5" s="0" t="s">
        <v>661</v>
      </c>
    </row>
    <row r="6" customFormat="false" ht="15" hidden="false" customHeight="false" outlineLevel="0" collapsed="false">
      <c r="B6" s="69" t="s">
        <v>662</v>
      </c>
    </row>
    <row r="7" customFormat="false" ht="15" hidden="false" customHeight="false" outlineLevel="0" collapsed="false">
      <c r="B7" s="69" t="s">
        <v>663</v>
      </c>
    </row>
    <row r="8" customFormat="false" ht="12.8" hidden="false" customHeight="false" outlineLevel="0" collapsed="false">
      <c r="B8" s="0" t="s">
        <v>664</v>
      </c>
    </row>
    <row r="9" customFormat="false" ht="12.8" hidden="false" customHeight="false" outlineLevel="0" collapsed="false">
      <c r="B9" s="71" t="s">
        <v>665</v>
      </c>
    </row>
    <row r="10" customFormat="false" ht="12.8" hidden="false" customHeight="false" outlineLevel="0" collapsed="false">
      <c r="B10" s="0" t="s">
        <v>666</v>
      </c>
    </row>
    <row r="11" customFormat="false" ht="12.8" hidden="false" customHeight="false" outlineLevel="0" collapsed="false">
      <c r="B11" s="0" t="s">
        <v>667</v>
      </c>
    </row>
    <row r="14" customFormat="false" ht="12.8" hidden="false" customHeight="false" outlineLevel="0" collapsed="false">
      <c r="B14" s="0" t="s">
        <v>668</v>
      </c>
    </row>
    <row r="20" customFormat="false" ht="12.8" hidden="false" customHeight="false" outlineLevel="0" collapsed="false">
      <c r="B20" s="0" t="s">
        <v>669</v>
      </c>
    </row>
    <row r="21" customFormat="false" ht="12.8" hidden="false" customHeight="false" outlineLevel="0" collapsed="false">
      <c r="B21" s="0" t="s">
        <v>670</v>
      </c>
    </row>
    <row r="22" customFormat="false" ht="12.8" hidden="false" customHeight="false" outlineLevel="0" collapsed="false">
      <c r="B22" s="0" t="s">
        <v>614</v>
      </c>
    </row>
    <row r="23" customFormat="false" ht="12.8" hidden="false" customHeight="false" outlineLevel="0" collapsed="false">
      <c r="B23" s="0" t="s">
        <v>671</v>
      </c>
    </row>
    <row r="24" customFormat="false" ht="12.8" hidden="false" customHeight="false" outlineLevel="0" collapsed="false">
      <c r="B24" s="0" t="s">
        <v>393</v>
      </c>
    </row>
    <row r="25" customFormat="false" ht="12.8" hidden="false" customHeight="false" outlineLevel="0" collapsed="false">
      <c r="B25" s="0" t="s">
        <v>672</v>
      </c>
    </row>
    <row r="26" customFormat="false" ht="12.8" hidden="false" customHeight="false" outlineLevel="0" collapsed="false">
      <c r="B26" s="0" t="s">
        <v>673</v>
      </c>
    </row>
    <row r="27" customFormat="false" ht="12.8" hidden="false" customHeight="false" outlineLevel="0" collapsed="false">
      <c r="B27" s="0" t="s">
        <v>674</v>
      </c>
    </row>
    <row r="28" customFormat="false" ht="12.8" hidden="false" customHeight="false" outlineLevel="0" collapsed="false">
      <c r="B28" s="0" t="s">
        <v>675</v>
      </c>
    </row>
    <row r="29" customFormat="false" ht="12.8" hidden="false" customHeight="false" outlineLevel="0" collapsed="false">
      <c r="B29" s="0" t="s">
        <v>676</v>
      </c>
    </row>
    <row r="30" customFormat="false" ht="12.8" hidden="false" customHeight="false" outlineLevel="0" collapsed="false">
      <c r="B30" s="0" t="s">
        <v>677</v>
      </c>
    </row>
    <row r="31" customFormat="false" ht="12.8" hidden="false" customHeight="false" outlineLevel="0" collapsed="false">
      <c r="B31" s="0" t="s">
        <v>678</v>
      </c>
    </row>
    <row r="32" customFormat="false" ht="12.8" hidden="false" customHeight="false" outlineLevel="0" collapsed="false">
      <c r="B32" s="0" t="s">
        <v>679</v>
      </c>
    </row>
    <row r="33" customFormat="false" ht="12.8" hidden="false" customHeight="false" outlineLevel="0" collapsed="false">
      <c r="B33" s="0" t="s">
        <v>680</v>
      </c>
    </row>
    <row r="34" customFormat="false" ht="12.8" hidden="false" customHeight="false" outlineLevel="0" collapsed="false">
      <c r="B34" s="0" t="s">
        <v>681</v>
      </c>
    </row>
    <row r="35" customFormat="false" ht="12.8" hidden="false" customHeight="false" outlineLevel="0" collapsed="false">
      <c r="B35" s="0" t="s">
        <v>655</v>
      </c>
    </row>
    <row r="36" customFormat="false" ht="12.8" hidden="false" customHeight="false" outlineLevel="0" collapsed="false">
      <c r="B36" s="0" t="s">
        <v>682</v>
      </c>
    </row>
    <row r="37" customFormat="false" ht="12.8" hidden="false" customHeight="false" outlineLevel="0" collapsed="false">
      <c r="B37" s="0" t="s">
        <v>599</v>
      </c>
    </row>
    <row r="38" customFormat="false" ht="12.8" hidden="false" customHeight="false" outlineLevel="0" collapsed="false">
      <c r="B38" s="0" t="s">
        <v>683</v>
      </c>
    </row>
    <row r="39" customFormat="false" ht="12.8" hidden="false" customHeight="false" outlineLevel="0" collapsed="false">
      <c r="B39" s="0" t="s">
        <v>684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1" sqref="N5:U216 F21"/>
    </sheetView>
  </sheetViews>
  <sheetFormatPr defaultColWidth="11.7578125" defaultRowHeight="12.8" zeroHeight="false" outlineLevelRow="0" outlineLevelCol="0"/>
  <sheetData>
    <row r="2" customFormat="false" ht="12.8" hidden="false" customHeight="false" outlineLevel="0" collapsed="false">
      <c r="B2" s="0" t="s">
        <v>420</v>
      </c>
    </row>
    <row r="3" customFormat="false" ht="12.8" hidden="false" customHeight="false" outlineLevel="0" collapsed="false">
      <c r="B3" s="0" t="s">
        <v>685</v>
      </c>
    </row>
    <row r="4" customFormat="false" ht="12.8" hidden="false" customHeight="false" outlineLevel="0" collapsed="false">
      <c r="B4" s="0" t="s">
        <v>686</v>
      </c>
    </row>
    <row r="5" customFormat="false" ht="12.8" hidden="false" customHeight="false" outlineLevel="0" collapsed="false">
      <c r="B5" s="0" t="s">
        <v>687</v>
      </c>
    </row>
    <row r="6" customFormat="false" ht="12.8" hidden="false" customHeight="false" outlineLevel="0" collapsed="false">
      <c r="B6" s="0" t="s">
        <v>688</v>
      </c>
    </row>
    <row r="7" customFormat="false" ht="12.8" hidden="false" customHeight="false" outlineLevel="0" collapsed="false">
      <c r="B7" s="0" t="s">
        <v>689</v>
      </c>
    </row>
    <row r="8" customFormat="false" ht="12.8" hidden="false" customHeight="false" outlineLevel="0" collapsed="false">
      <c r="B8" s="0" t="s">
        <v>690</v>
      </c>
    </row>
    <row r="9" customFormat="false" ht="12.8" hidden="false" customHeight="false" outlineLevel="0" collapsed="false">
      <c r="B9" s="0" t="s">
        <v>691</v>
      </c>
    </row>
    <row r="10" customFormat="false" ht="12.8" hidden="false" customHeight="false" outlineLevel="0" collapsed="false">
      <c r="B10" s="0" t="s">
        <v>692</v>
      </c>
    </row>
    <row r="11" customFormat="false" ht="12.8" hidden="false" customHeight="false" outlineLevel="0" collapsed="false">
      <c r="B11" s="0" t="s">
        <v>693</v>
      </c>
    </row>
    <row r="14" customFormat="false" ht="12.8" hidden="false" customHeight="false" outlineLevel="0" collapsed="false">
      <c r="B14" s="0" t="s">
        <v>694</v>
      </c>
    </row>
    <row r="20" customFormat="false" ht="12.8" hidden="false" customHeight="false" outlineLevel="0" collapsed="false">
      <c r="B20" s="0" t="s">
        <v>695</v>
      </c>
    </row>
    <row r="21" customFormat="false" ht="12.8" hidden="false" customHeight="false" outlineLevel="0" collapsed="false">
      <c r="B21" s="0" t="s">
        <v>696</v>
      </c>
    </row>
    <row r="22" customFormat="false" ht="12.8" hidden="false" customHeight="false" outlineLevel="0" collapsed="false">
      <c r="B22" s="0" t="s">
        <v>697</v>
      </c>
    </row>
    <row r="23" customFormat="false" ht="12.8" hidden="false" customHeight="false" outlineLevel="0" collapsed="false">
      <c r="B23" s="0" t="s">
        <v>698</v>
      </c>
    </row>
    <row r="24" customFormat="false" ht="12.8" hidden="false" customHeight="false" outlineLevel="0" collapsed="false">
      <c r="B24" s="0" t="s">
        <v>393</v>
      </c>
    </row>
    <row r="25" customFormat="false" ht="12.8" hidden="false" customHeight="false" outlineLevel="0" collapsed="false">
      <c r="B25" s="0" t="s">
        <v>699</v>
      </c>
    </row>
    <row r="26" customFormat="false" ht="12.8" hidden="false" customHeight="false" outlineLevel="0" collapsed="false">
      <c r="B26" s="0" t="s">
        <v>700</v>
      </c>
    </row>
    <row r="27" customFormat="false" ht="12.8" hidden="false" customHeight="false" outlineLevel="0" collapsed="false">
      <c r="B27" s="0" t="s">
        <v>701</v>
      </c>
    </row>
    <row r="28" customFormat="false" ht="12.8" hidden="false" customHeight="false" outlineLevel="0" collapsed="false">
      <c r="B28" s="0" t="s">
        <v>702</v>
      </c>
    </row>
    <row r="29" customFormat="false" ht="12.8" hidden="false" customHeight="false" outlineLevel="0" collapsed="false">
      <c r="B29" s="0" t="s">
        <v>703</v>
      </c>
    </row>
    <row r="30" customFormat="false" ht="12.8" hidden="false" customHeight="false" outlineLevel="0" collapsed="false">
      <c r="B30" s="0" t="s">
        <v>704</v>
      </c>
    </row>
    <row r="31" customFormat="false" ht="12.8" hidden="false" customHeight="false" outlineLevel="0" collapsed="false">
      <c r="B31" s="0" t="s">
        <v>705</v>
      </c>
    </row>
    <row r="32" customFormat="false" ht="12.8" hidden="false" customHeight="false" outlineLevel="0" collapsed="false">
      <c r="B32" s="0" t="s">
        <v>706</v>
      </c>
    </row>
    <row r="33" customFormat="false" ht="12.8" hidden="false" customHeight="false" outlineLevel="0" collapsed="false">
      <c r="B33" s="0" t="s">
        <v>707</v>
      </c>
    </row>
    <row r="34" customFormat="false" ht="12.8" hidden="false" customHeight="false" outlineLevel="0" collapsed="false">
      <c r="B34" s="0" t="s">
        <v>708</v>
      </c>
    </row>
    <row r="35" customFormat="false" ht="12.8" hidden="false" customHeight="false" outlineLevel="0" collapsed="false">
      <c r="B35" s="0" t="s">
        <v>709</v>
      </c>
    </row>
    <row r="36" customFormat="false" ht="12.8" hidden="false" customHeight="false" outlineLevel="0" collapsed="false">
      <c r="B36" s="0" t="s">
        <v>598</v>
      </c>
    </row>
    <row r="37" customFormat="false" ht="12.8" hidden="false" customHeight="false" outlineLevel="0" collapsed="false">
      <c r="B37" s="0" t="s">
        <v>447</v>
      </c>
    </row>
    <row r="38" customFormat="false" ht="12.8" hidden="false" customHeight="false" outlineLevel="0" collapsed="false">
      <c r="B38" s="0" t="s">
        <v>710</v>
      </c>
    </row>
    <row r="39" customFormat="false" ht="12.8" hidden="false" customHeight="false" outlineLevel="0" collapsed="false">
      <c r="B39" s="0" t="s">
        <v>711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356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2020-10-25T20:26:52Z</dcterms:modified>
  <cp:revision>88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