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40/RG/"/>
    </mc:Choice>
  </mc:AlternateContent>
  <xr:revisionPtr revIDLastSave="0" documentId="13_ncr:1_{194AFA29-D4A8-0F48-A3F8-05D78165A271}" xr6:coauthVersionLast="47" xr6:coauthVersionMax="47" xr10:uidLastSave="{00000000-0000-0000-0000-000000000000}"/>
  <bookViews>
    <workbookView xWindow="0" yWindow="760" windowWidth="34560" windowHeight="2042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D24" i="2"/>
  <c r="C25" i="2"/>
  <c r="D25" i="2"/>
  <c r="C26" i="2"/>
  <c r="D26" i="2"/>
  <c r="C27" i="2"/>
  <c r="D27" i="2"/>
  <c r="CO28" i="1" s="1"/>
  <c r="L28" i="1" s="1"/>
  <c r="C28" i="2"/>
  <c r="D28" i="2"/>
  <c r="C29" i="2"/>
  <c r="D29" i="2"/>
  <c r="C30" i="2"/>
  <c r="D30" i="2"/>
  <c r="C31" i="2"/>
  <c r="D31" i="2"/>
  <c r="C32" i="2"/>
  <c r="D32" i="2"/>
  <c r="CO33" i="1" s="1"/>
  <c r="L33" i="1" s="1"/>
  <c r="C33" i="2"/>
  <c r="D33" i="2"/>
  <c r="C34" i="2"/>
  <c r="D34" i="2"/>
  <c r="C35" i="2"/>
  <c r="D35" i="2"/>
  <c r="C36" i="2"/>
  <c r="D36" i="2"/>
  <c r="C37" i="2"/>
  <c r="D37" i="2"/>
  <c r="C38" i="2"/>
  <c r="D38" i="2"/>
  <c r="C39" i="2"/>
  <c r="D39" i="2"/>
  <c r="C40" i="2"/>
  <c r="D40" i="2"/>
  <c r="D41" i="2"/>
  <c r="C42" i="2"/>
  <c r="D42" i="2"/>
  <c r="D43" i="2"/>
  <c r="CO44" i="1" s="1"/>
  <c r="L44" i="1" s="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5" i="1"/>
  <c r="L42" i="2"/>
  <c r="L40" i="2"/>
  <c r="L39" i="2"/>
  <c r="L38" i="2"/>
  <c r="L37" i="2"/>
  <c r="L36" i="2"/>
  <c r="L35" i="2"/>
  <c r="L34" i="2"/>
  <c r="S34" i="2" s="1"/>
  <c r="S35" i="1" s="1"/>
  <c r="L33" i="2"/>
  <c r="L32" i="2"/>
  <c r="L31" i="2"/>
  <c r="L30" i="2"/>
  <c r="S24" i="2"/>
  <c r="S25" i="1" s="1"/>
  <c r="L23" i="2"/>
  <c r="L22" i="2"/>
  <c r="L21" i="2"/>
  <c r="L20" i="2"/>
  <c r="L19" i="2"/>
  <c r="L18" i="2"/>
  <c r="L17" i="2"/>
  <c r="L16" i="2"/>
  <c r="L15" i="2"/>
  <c r="L14" i="2"/>
  <c r="U14" i="2" s="1"/>
  <c r="U15" i="1" s="1"/>
  <c r="L13" i="2"/>
  <c r="L12" i="2"/>
  <c r="L11" i="2"/>
  <c r="L10" i="2"/>
  <c r="L8" i="2"/>
  <c r="L7" i="2"/>
  <c r="L6" i="2"/>
  <c r="L5" i="2"/>
  <c r="L4" i="2"/>
  <c r="U4" i="2" s="1"/>
  <c r="U5" i="1" s="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4" i="2"/>
  <c r="H18" i="2"/>
  <c r="H24" i="2"/>
  <c r="H25" i="2"/>
  <c r="H26" i="2"/>
  <c r="H27" i="2"/>
  <c r="AT28" i="1" s="1"/>
  <c r="H28" i="2"/>
  <c r="H29" i="2"/>
  <c r="AT30" i="1" s="1"/>
  <c r="H30" i="2"/>
  <c r="AT31" i="1" s="1"/>
  <c r="H31" i="2"/>
  <c r="AT32" i="1" s="1"/>
  <c r="H32" i="2"/>
  <c r="AT33" i="1" s="1"/>
  <c r="H33" i="2"/>
  <c r="H34" i="2"/>
  <c r="H35" i="2"/>
  <c r="H36" i="2"/>
  <c r="H37" i="2"/>
  <c r="AT38" i="1" s="1"/>
  <c r="H38" i="2"/>
  <c r="AT39" i="1" s="1"/>
  <c r="H39" i="2"/>
  <c r="AT40" i="1" s="1"/>
  <c r="H40" i="2"/>
  <c r="AT41" i="1" s="1"/>
  <c r="H41" i="2"/>
  <c r="F42" i="1" s="1"/>
  <c r="H42" i="2"/>
  <c r="AT43" i="1" s="1"/>
  <c r="H43" i="2"/>
  <c r="H4" i="2"/>
  <c r="B33" i="2"/>
  <c r="B31" i="2"/>
  <c r="B29" i="2"/>
  <c r="AB41"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R43" i="2"/>
  <c r="R44" i="1" s="1"/>
  <c r="Q43" i="2"/>
  <c r="P43" i="2"/>
  <c r="O43" i="2"/>
  <c r="O44" i="1" s="1"/>
  <c r="N43" i="2"/>
  <c r="N44" i="1" s="1"/>
  <c r="M43" i="2"/>
  <c r="V42" i="2"/>
  <c r="U42" i="2"/>
  <c r="U43" i="1" s="1"/>
  <c r="T42" i="2"/>
  <c r="T43" i="1" s="1"/>
  <c r="S42" i="2"/>
  <c r="R42" i="2"/>
  <c r="Q42" i="2"/>
  <c r="P42" i="2"/>
  <c r="O42" i="2"/>
  <c r="O43" i="1" s="1"/>
  <c r="N42" i="2"/>
  <c r="M42" i="2"/>
  <c r="V41" i="2"/>
  <c r="U41" i="2"/>
  <c r="U42" i="1" s="1"/>
  <c r="T41" i="2"/>
  <c r="T42" i="1" s="1"/>
  <c r="S41" i="2"/>
  <c r="R41" i="2"/>
  <c r="R42" i="1" s="1"/>
  <c r="Q41" i="2"/>
  <c r="P41" i="2"/>
  <c r="P42" i="1" s="1"/>
  <c r="O41" i="2"/>
  <c r="O42" i="1" s="1"/>
  <c r="N41" i="2"/>
  <c r="N42" i="1" s="1"/>
  <c r="M41" i="2"/>
  <c r="M42" i="1" s="1"/>
  <c r="V40" i="2"/>
  <c r="U40" i="2"/>
  <c r="U41" i="1" s="1"/>
  <c r="T40" i="2"/>
  <c r="T41" i="1" s="1"/>
  <c r="S40" i="2"/>
  <c r="R40" i="2"/>
  <c r="Q40" i="2"/>
  <c r="P40" i="2"/>
  <c r="O40" i="2"/>
  <c r="O41" i="1" s="1"/>
  <c r="N40" i="2"/>
  <c r="M40" i="2"/>
  <c r="V39" i="2"/>
  <c r="U39" i="2"/>
  <c r="U40" i="1" s="1"/>
  <c r="T39" i="2"/>
  <c r="T40" i="1" s="1"/>
  <c r="S39" i="2"/>
  <c r="R39" i="2"/>
  <c r="Q39" i="2"/>
  <c r="P39" i="2"/>
  <c r="O39" i="2"/>
  <c r="N39" i="2"/>
  <c r="M39" i="2"/>
  <c r="V38" i="2"/>
  <c r="U38" i="2"/>
  <c r="U39" i="1" s="1"/>
  <c r="T38" i="2"/>
  <c r="S38" i="2"/>
  <c r="R38" i="2"/>
  <c r="Q38" i="2"/>
  <c r="P38" i="2"/>
  <c r="O38" i="2"/>
  <c r="N38" i="2"/>
  <c r="M38" i="2"/>
  <c r="V37" i="2"/>
  <c r="U37" i="2"/>
  <c r="U38" i="1" s="1"/>
  <c r="T37" i="2"/>
  <c r="S37" i="2"/>
  <c r="R37" i="2"/>
  <c r="Q37" i="2"/>
  <c r="P37" i="2"/>
  <c r="O37" i="2"/>
  <c r="N37" i="2"/>
  <c r="M37" i="2"/>
  <c r="V36" i="2"/>
  <c r="U36" i="2"/>
  <c r="U37" i="1" s="1"/>
  <c r="T36" i="2"/>
  <c r="S36" i="2"/>
  <c r="R36" i="2"/>
  <c r="Q36" i="2"/>
  <c r="P36" i="2"/>
  <c r="O36" i="2"/>
  <c r="N36" i="2"/>
  <c r="M36" i="2"/>
  <c r="V35" i="2"/>
  <c r="U35" i="2"/>
  <c r="T35" i="2"/>
  <c r="T36" i="1" s="1"/>
  <c r="S35" i="2"/>
  <c r="R35" i="2"/>
  <c r="Q35" i="2"/>
  <c r="P35" i="2"/>
  <c r="O35" i="2"/>
  <c r="O36" i="1" s="1"/>
  <c r="N35" i="2"/>
  <c r="M35" i="2"/>
  <c r="V34" i="2"/>
  <c r="U34" i="2"/>
  <c r="U35" i="1" s="1"/>
  <c r="T34" i="2"/>
  <c r="T35" i="1" s="1"/>
  <c r="O34" i="2"/>
  <c r="O35" i="1" s="1"/>
  <c r="V33" i="2"/>
  <c r="U33" i="2"/>
  <c r="U34" i="1" s="1"/>
  <c r="T33" i="2"/>
  <c r="T34" i="1" s="1"/>
  <c r="S33" i="2"/>
  <c r="R33" i="2"/>
  <c r="Q33" i="2"/>
  <c r="P33" i="2"/>
  <c r="O33" i="2"/>
  <c r="O34" i="1" s="1"/>
  <c r="N33" i="2"/>
  <c r="M33" i="2"/>
  <c r="V32" i="2"/>
  <c r="U32" i="2"/>
  <c r="U33" i="1" s="1"/>
  <c r="T32" i="2"/>
  <c r="T33" i="1" s="1"/>
  <c r="S32" i="2"/>
  <c r="R32" i="2"/>
  <c r="Q32" i="2"/>
  <c r="P32" i="2"/>
  <c r="O32" i="2"/>
  <c r="O33" i="1" s="1"/>
  <c r="N32" i="2"/>
  <c r="M32" i="2"/>
  <c r="V31" i="2"/>
  <c r="U31" i="2"/>
  <c r="U32" i="1" s="1"/>
  <c r="T31" i="2"/>
  <c r="S31" i="2"/>
  <c r="R31" i="2"/>
  <c r="Q31" i="2"/>
  <c r="P31" i="2"/>
  <c r="O31" i="2"/>
  <c r="O32" i="1" s="1"/>
  <c r="N31" i="2"/>
  <c r="M31" i="2"/>
  <c r="V30" i="2"/>
  <c r="U30" i="2"/>
  <c r="T30" i="2"/>
  <c r="T31" i="1" s="1"/>
  <c r="S30" i="2"/>
  <c r="R30" i="2"/>
  <c r="Q30" i="2"/>
  <c r="P30" i="2"/>
  <c r="O30" i="2"/>
  <c r="O31" i="1" s="1"/>
  <c r="N30" i="2"/>
  <c r="M30" i="2"/>
  <c r="V29" i="2"/>
  <c r="U29" i="2"/>
  <c r="U30" i="1" s="1"/>
  <c r="T29" i="2"/>
  <c r="T30" i="1" s="1"/>
  <c r="S29" i="2"/>
  <c r="R29" i="2"/>
  <c r="Q29" i="2"/>
  <c r="Q30" i="1" s="1"/>
  <c r="P29" i="2"/>
  <c r="O29" i="2"/>
  <c r="O30" i="1" s="1"/>
  <c r="N29" i="2"/>
  <c r="M29" i="2"/>
  <c r="V28" i="2"/>
  <c r="U28" i="2"/>
  <c r="U29" i="1" s="1"/>
  <c r="T28" i="2"/>
  <c r="T29" i="1" s="1"/>
  <c r="S28" i="2"/>
  <c r="S29" i="1" s="1"/>
  <c r="R28" i="2"/>
  <c r="R29" i="1" s="1"/>
  <c r="Q28" i="2"/>
  <c r="Q29" i="1" s="1"/>
  <c r="P28" i="2"/>
  <c r="P29" i="1" s="1"/>
  <c r="O28" i="2"/>
  <c r="O29" i="1" s="1"/>
  <c r="N28" i="2"/>
  <c r="M28" i="2"/>
  <c r="V27" i="2"/>
  <c r="U27" i="2"/>
  <c r="U28" i="1" s="1"/>
  <c r="T27" i="2"/>
  <c r="T28" i="1" s="1"/>
  <c r="S27" i="2"/>
  <c r="S28" i="1" s="1"/>
  <c r="R27" i="2"/>
  <c r="Q27" i="2"/>
  <c r="Q28" i="1" s="1"/>
  <c r="P27" i="2"/>
  <c r="P28" i="1" s="1"/>
  <c r="O27" i="2"/>
  <c r="O28" i="1" s="1"/>
  <c r="N27" i="2"/>
  <c r="M27" i="2"/>
  <c r="V26" i="2"/>
  <c r="U26" i="2"/>
  <c r="U27" i="1" s="1"/>
  <c r="T26" i="2"/>
  <c r="S26" i="2"/>
  <c r="S27" i="1" s="1"/>
  <c r="R26" i="2"/>
  <c r="R27" i="1" s="1"/>
  <c r="Q26" i="2"/>
  <c r="Q27" i="1" s="1"/>
  <c r="P26" i="2"/>
  <c r="P27" i="1" s="1"/>
  <c r="O26" i="2"/>
  <c r="O27" i="1" s="1"/>
  <c r="N26" i="2"/>
  <c r="M26" i="2"/>
  <c r="V25" i="2"/>
  <c r="U25" i="2"/>
  <c r="T25" i="2"/>
  <c r="T26" i="1" s="1"/>
  <c r="S25" i="2"/>
  <c r="R25" i="2"/>
  <c r="R26" i="1" s="1"/>
  <c r="Q25" i="2"/>
  <c r="Q26" i="1" s="1"/>
  <c r="P25" i="2"/>
  <c r="O25" i="2"/>
  <c r="O26" i="1" s="1"/>
  <c r="N25" i="2"/>
  <c r="M25" i="2"/>
  <c r="V24" i="2"/>
  <c r="U24" i="2"/>
  <c r="U25" i="1" s="1"/>
  <c r="T24" i="2"/>
  <c r="O24" i="2"/>
  <c r="O25" i="1" s="1"/>
  <c r="V23" i="2"/>
  <c r="H23" i="2" s="1"/>
  <c r="R23" i="2"/>
  <c r="R24" i="1" s="1"/>
  <c r="Q23" i="2"/>
  <c r="Q24" i="1" s="1"/>
  <c r="M23" i="2"/>
  <c r="M24" i="1" s="1"/>
  <c r="P23" i="2"/>
  <c r="P24" i="1" s="1"/>
  <c r="I23" i="2"/>
  <c r="V22" i="2"/>
  <c r="H22" i="2" s="1"/>
  <c r="AT23" i="1" s="1"/>
  <c r="T22" i="2"/>
  <c r="S22" i="2"/>
  <c r="R22" i="2"/>
  <c r="Q22" i="2"/>
  <c r="O22" i="2"/>
  <c r="N22" i="2"/>
  <c r="N23" i="1" s="1"/>
  <c r="M22" i="2"/>
  <c r="M23" i="1" s="1"/>
  <c r="I22" i="2"/>
  <c r="V21" i="2"/>
  <c r="H21" i="2" s="1"/>
  <c r="U21" i="2"/>
  <c r="U22" i="1" s="1"/>
  <c r="T21" i="2"/>
  <c r="T22" i="1" s="1"/>
  <c r="S21" i="2"/>
  <c r="R21" i="2"/>
  <c r="Q21" i="2"/>
  <c r="P21" i="2"/>
  <c r="P22" i="1" s="1"/>
  <c r="O21" i="2"/>
  <c r="N21" i="2"/>
  <c r="M21" i="2"/>
  <c r="I21" i="2"/>
  <c r="V20" i="2"/>
  <c r="H20" i="2" s="1"/>
  <c r="AT21" i="1" s="1"/>
  <c r="U20" i="2"/>
  <c r="T20" i="2"/>
  <c r="T21" i="1" s="1"/>
  <c r="S20" i="2"/>
  <c r="R20" i="2"/>
  <c r="P20" i="2"/>
  <c r="O20" i="2"/>
  <c r="O21" i="1" s="1"/>
  <c r="N20" i="2"/>
  <c r="N21" i="1" s="1"/>
  <c r="I20" i="2"/>
  <c r="V19" i="2"/>
  <c r="H19" i="2" s="1"/>
  <c r="U19" i="2"/>
  <c r="U20" i="1" s="1"/>
  <c r="T19" i="2"/>
  <c r="T20" i="1" s="1"/>
  <c r="I19" i="2"/>
  <c r="V18" i="2"/>
  <c r="R18" i="2"/>
  <c r="Q18" i="2"/>
  <c r="M18" i="2"/>
  <c r="P18" i="2"/>
  <c r="P19" i="1" s="1"/>
  <c r="I18" i="2"/>
  <c r="CO19" i="1"/>
  <c r="V17" i="2"/>
  <c r="H17" i="2" s="1"/>
  <c r="AT18" i="1" s="1"/>
  <c r="T17" i="2"/>
  <c r="S17" i="2"/>
  <c r="R17" i="2"/>
  <c r="Q17" i="2"/>
  <c r="Q18" i="1" s="1"/>
  <c r="P17" i="2"/>
  <c r="N17" i="2"/>
  <c r="M17" i="2"/>
  <c r="U17" i="2"/>
  <c r="U18" i="1" s="1"/>
  <c r="I17" i="2"/>
  <c r="V16" i="2"/>
  <c r="H16" i="2" s="1"/>
  <c r="AT17" i="1" s="1"/>
  <c r="U16" i="2"/>
  <c r="U17" i="1" s="1"/>
  <c r="T16" i="2"/>
  <c r="S16" i="2"/>
  <c r="S17" i="1" s="1"/>
  <c r="R16" i="2"/>
  <c r="Q16" i="2"/>
  <c r="P16" i="2"/>
  <c r="P17" i="1" s="1"/>
  <c r="O16" i="2"/>
  <c r="N16" i="2"/>
  <c r="M16" i="2"/>
  <c r="I16" i="2"/>
  <c r="CO17" i="1"/>
  <c r="V15" i="2"/>
  <c r="H15" i="2" s="1"/>
  <c r="AT16" i="1" s="1"/>
  <c r="U15" i="2"/>
  <c r="T15" i="2"/>
  <c r="S15" i="2"/>
  <c r="R15" i="2"/>
  <c r="Q15" i="2"/>
  <c r="P15" i="2"/>
  <c r="P16" i="1" s="1"/>
  <c r="O15" i="2"/>
  <c r="N15" i="2"/>
  <c r="N16" i="1" s="1"/>
  <c r="M15" i="2"/>
  <c r="I15" i="2"/>
  <c r="V14" i="2"/>
  <c r="T14" i="2"/>
  <c r="T15" i="1" s="1"/>
  <c r="M14" i="2"/>
  <c r="M15" i="1" s="1"/>
  <c r="S14" i="2"/>
  <c r="S15" i="1" s="1"/>
  <c r="I14" i="2"/>
  <c r="V13" i="2"/>
  <c r="H13" i="2" s="1"/>
  <c r="Q13" i="2"/>
  <c r="P13" i="2"/>
  <c r="P14" i="1" s="1"/>
  <c r="O13" i="2"/>
  <c r="O14" i="1" s="1"/>
  <c r="I13" i="2"/>
  <c r="V12" i="2"/>
  <c r="H12" i="2" s="1"/>
  <c r="U12" i="2"/>
  <c r="U13" i="1" s="1"/>
  <c r="I12" i="2"/>
  <c r="V11" i="2"/>
  <c r="U11" i="2"/>
  <c r="U12" i="1" s="1"/>
  <c r="T11" i="2"/>
  <c r="S11" i="2"/>
  <c r="R11" i="2"/>
  <c r="Q11" i="2"/>
  <c r="P11" i="2"/>
  <c r="P12" i="1" s="1"/>
  <c r="O11" i="2"/>
  <c r="N11" i="2"/>
  <c r="M11" i="2"/>
  <c r="I11" i="2"/>
  <c r="CO12" i="1"/>
  <c r="V10" i="2"/>
  <c r="T10" i="2"/>
  <c r="S10" i="2"/>
  <c r="S11" i="1" s="1"/>
  <c r="R10" i="2"/>
  <c r="Q10" i="2"/>
  <c r="O10" i="2"/>
  <c r="N10" i="2"/>
  <c r="N11" i="1" s="1"/>
  <c r="M10" i="2"/>
  <c r="M11" i="1" s="1"/>
  <c r="I10" i="2"/>
  <c r="V9" i="2"/>
  <c r="U9" i="2"/>
  <c r="T9" i="2"/>
  <c r="T10" i="1" s="1"/>
  <c r="S9" i="2"/>
  <c r="R9" i="2"/>
  <c r="R10" i="1" s="1"/>
  <c r="Q9" i="2"/>
  <c r="Q10" i="1" s="1"/>
  <c r="P9" i="2"/>
  <c r="P10" i="1" s="1"/>
  <c r="O9" i="2"/>
  <c r="O10" i="1" s="1"/>
  <c r="N9" i="2"/>
  <c r="N10" i="1" s="1"/>
  <c r="M9" i="2"/>
  <c r="I9" i="2"/>
  <c r="V8" i="2"/>
  <c r="Q8" i="2"/>
  <c r="Q9" i="1" s="1"/>
  <c r="P8" i="2"/>
  <c r="P9" i="1" s="1"/>
  <c r="O8" i="2"/>
  <c r="O9" i="1" s="1"/>
  <c r="I8" i="2"/>
  <c r="CQ23" i="1"/>
  <c r="V7" i="2"/>
  <c r="T7" i="2"/>
  <c r="T8" i="1" s="1"/>
  <c r="S7" i="2"/>
  <c r="S8" i="1" s="1"/>
  <c r="R7" i="2"/>
  <c r="R8" i="1" s="1"/>
  <c r="Q7" i="2"/>
  <c r="P7" i="2"/>
  <c r="N7" i="2"/>
  <c r="M7" i="2"/>
  <c r="M8" i="1" s="1"/>
  <c r="U7" i="2"/>
  <c r="U8" i="1" s="1"/>
  <c r="I7" i="2"/>
  <c r="V6" i="2"/>
  <c r="U6" i="2"/>
  <c r="T6" i="2"/>
  <c r="T7" i="1" s="1"/>
  <c r="Q6" i="2"/>
  <c r="P6" i="2"/>
  <c r="P7" i="1" s="1"/>
  <c r="O6" i="2"/>
  <c r="N6" i="2"/>
  <c r="M6" i="2"/>
  <c r="M7" i="1" s="1"/>
  <c r="S6" i="2"/>
  <c r="S7" i="1" s="1"/>
  <c r="I6" i="2"/>
  <c r="CO7" i="1"/>
  <c r="V5" i="2"/>
  <c r="Q5" i="2"/>
  <c r="Q6" i="1" s="1"/>
  <c r="P5" i="2"/>
  <c r="M5" i="2"/>
  <c r="M6" i="1" s="1"/>
  <c r="O5" i="2"/>
  <c r="O6" i="1" s="1"/>
  <c r="I5" i="2"/>
  <c r="V4" i="2"/>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M44" i="1"/>
  <c r="FJ44" i="1"/>
  <c r="FI44" i="1"/>
  <c r="FH44" i="1"/>
  <c r="EV44" i="1"/>
  <c r="ES44" i="1"/>
  <c r="EI44" i="1"/>
  <c r="DY44" i="1"/>
  <c r="DP44" i="1"/>
  <c r="DO44" i="1"/>
  <c r="DA44" i="1"/>
  <c r="CZ44" i="1"/>
  <c r="CU44" i="1"/>
  <c r="CT44" i="1"/>
  <c r="CS44" i="1"/>
  <c r="CR44" i="1"/>
  <c r="CQ44" i="1"/>
  <c r="CP44" i="1"/>
  <c r="CL44" i="1"/>
  <c r="CK44" i="1"/>
  <c r="CJ44" i="1"/>
  <c r="CI44" i="1"/>
  <c r="CH44" i="1"/>
  <c r="CG44" i="1"/>
  <c r="BH44" i="1"/>
  <c r="BG44" i="1"/>
  <c r="BF44" i="1"/>
  <c r="BE44" i="1"/>
  <c r="AV44" i="1"/>
  <c r="AT44" i="1"/>
  <c r="AM44" i="1"/>
  <c r="AL44" i="1"/>
  <c r="AK44" i="1"/>
  <c r="AJ44" i="1"/>
  <c r="AI44" i="1"/>
  <c r="AA44" i="1"/>
  <c r="Z44" i="1"/>
  <c r="Y44" i="1"/>
  <c r="X44" i="1"/>
  <c r="W44" i="1"/>
  <c r="S44" i="1"/>
  <c r="Q44" i="1"/>
  <c r="P44" i="1"/>
  <c r="M44" i="1"/>
  <c r="J44" i="1"/>
  <c r="I44" i="1"/>
  <c r="H44" i="1"/>
  <c r="G44" i="1"/>
  <c r="F44" i="1"/>
  <c r="E44" i="1"/>
  <c r="D44" i="1"/>
  <c r="C44" i="1"/>
  <c r="B44" i="1"/>
  <c r="A44" i="1"/>
  <c r="FM43" i="1"/>
  <c r="FJ43" i="1"/>
  <c r="FI43" i="1"/>
  <c r="FH43" i="1"/>
  <c r="EV43" i="1"/>
  <c r="ES43" i="1"/>
  <c r="EI43" i="1"/>
  <c r="DY43" i="1"/>
  <c r="DP43" i="1"/>
  <c r="DO43" i="1"/>
  <c r="DA43" i="1"/>
  <c r="CZ43" i="1"/>
  <c r="CU43" i="1"/>
  <c r="CT43" i="1"/>
  <c r="CS43" i="1"/>
  <c r="CR43" i="1"/>
  <c r="CQ43" i="1"/>
  <c r="CP43" i="1"/>
  <c r="CO43" i="1"/>
  <c r="L43" i="1" s="1"/>
  <c r="CL43" i="1"/>
  <c r="CK43" i="1"/>
  <c r="CJ43" i="1"/>
  <c r="CI43" i="1"/>
  <c r="CH43" i="1"/>
  <c r="CG43" i="1"/>
  <c r="BH43" i="1"/>
  <c r="BG43" i="1"/>
  <c r="BF43" i="1"/>
  <c r="BE43" i="1"/>
  <c r="AV43" i="1"/>
  <c r="AI43" i="1"/>
  <c r="AA43" i="1"/>
  <c r="Z43" i="1"/>
  <c r="Y43" i="1"/>
  <c r="X43" i="1"/>
  <c r="W43" i="1"/>
  <c r="S43" i="1"/>
  <c r="R43" i="1"/>
  <c r="Q43" i="1"/>
  <c r="P43" i="1"/>
  <c r="N43" i="1"/>
  <c r="M43" i="1"/>
  <c r="J43" i="1"/>
  <c r="I43" i="1"/>
  <c r="H43" i="1"/>
  <c r="G43" i="1"/>
  <c r="E43" i="1"/>
  <c r="D43" i="1"/>
  <c r="C43" i="1"/>
  <c r="B43" i="1"/>
  <c r="A43" i="1"/>
  <c r="FM42" i="1"/>
  <c r="FJ42" i="1"/>
  <c r="FI42" i="1"/>
  <c r="FH42" i="1"/>
  <c r="EV42" i="1"/>
  <c r="ES42" i="1"/>
  <c r="EI42" i="1"/>
  <c r="DY42" i="1"/>
  <c r="DP42" i="1"/>
  <c r="DO42" i="1"/>
  <c r="DA42" i="1"/>
  <c r="CZ42" i="1"/>
  <c r="CU42" i="1"/>
  <c r="CT42" i="1"/>
  <c r="CS42" i="1"/>
  <c r="CR42" i="1"/>
  <c r="CQ42" i="1"/>
  <c r="CP42" i="1"/>
  <c r="CO42" i="1"/>
  <c r="L42" i="1" s="1"/>
  <c r="CL42" i="1"/>
  <c r="CK42" i="1"/>
  <c r="CJ42" i="1"/>
  <c r="CI42" i="1"/>
  <c r="CH42" i="1"/>
  <c r="CG42" i="1"/>
  <c r="BH42" i="1"/>
  <c r="BG42" i="1"/>
  <c r="BF42" i="1"/>
  <c r="BE42" i="1"/>
  <c r="AV42" i="1"/>
  <c r="AI42" i="1"/>
  <c r="AA42" i="1"/>
  <c r="Z42" i="1"/>
  <c r="Y42" i="1"/>
  <c r="X42" i="1"/>
  <c r="W42" i="1"/>
  <c r="S42" i="1"/>
  <c r="Q42" i="1"/>
  <c r="J42" i="1"/>
  <c r="I42" i="1"/>
  <c r="H42" i="1"/>
  <c r="G42" i="1"/>
  <c r="E42" i="1"/>
  <c r="D42" i="1"/>
  <c r="C42" i="1"/>
  <c r="B42" i="1"/>
  <c r="A42" i="1"/>
  <c r="FM41" i="1"/>
  <c r="FJ41" i="1"/>
  <c r="FI41" i="1"/>
  <c r="FH41" i="1"/>
  <c r="EV41" i="1"/>
  <c r="ES41" i="1"/>
  <c r="EI41" i="1"/>
  <c r="DY41" i="1"/>
  <c r="DP41" i="1"/>
  <c r="DO41" i="1"/>
  <c r="DA41" i="1"/>
  <c r="CZ41" i="1"/>
  <c r="CU41" i="1"/>
  <c r="CT41" i="1"/>
  <c r="CS41" i="1"/>
  <c r="CR41" i="1"/>
  <c r="CQ41" i="1"/>
  <c r="CP41" i="1"/>
  <c r="CO41" i="1"/>
  <c r="L41" i="1" s="1"/>
  <c r="CL41" i="1"/>
  <c r="CK41" i="1"/>
  <c r="CJ41" i="1"/>
  <c r="CI41" i="1"/>
  <c r="CH41" i="1"/>
  <c r="CG41" i="1"/>
  <c r="BH41" i="1"/>
  <c r="BG41" i="1"/>
  <c r="BF41" i="1"/>
  <c r="BE41" i="1"/>
  <c r="AV41" i="1"/>
  <c r="AI41" i="1"/>
  <c r="AA41" i="1"/>
  <c r="Z41" i="1"/>
  <c r="Y41" i="1"/>
  <c r="X41" i="1"/>
  <c r="W41" i="1"/>
  <c r="S41" i="1"/>
  <c r="R41" i="1"/>
  <c r="Q41" i="1"/>
  <c r="P41" i="1"/>
  <c r="N41" i="1"/>
  <c r="M41" i="1"/>
  <c r="J41" i="1"/>
  <c r="I41" i="1"/>
  <c r="H41" i="1"/>
  <c r="G41" i="1"/>
  <c r="E41" i="1"/>
  <c r="D41" i="1"/>
  <c r="C41" i="1"/>
  <c r="B41" i="1"/>
  <c r="A41" i="1"/>
  <c r="FM40" i="1"/>
  <c r="FJ40" i="1"/>
  <c r="FI40" i="1"/>
  <c r="FH40" i="1"/>
  <c r="EV40" i="1"/>
  <c r="ES40" i="1"/>
  <c r="EI40" i="1"/>
  <c r="DY40" i="1"/>
  <c r="DP40" i="1"/>
  <c r="DO40" i="1"/>
  <c r="DA40" i="1"/>
  <c r="CZ40" i="1"/>
  <c r="CU40" i="1"/>
  <c r="CT40" i="1"/>
  <c r="CS40" i="1"/>
  <c r="CR40" i="1"/>
  <c r="CQ40" i="1"/>
  <c r="CP40" i="1"/>
  <c r="CO40" i="1"/>
  <c r="FE40" i="1" s="1"/>
  <c r="CL40" i="1"/>
  <c r="CK40" i="1"/>
  <c r="CJ40" i="1"/>
  <c r="CI40" i="1"/>
  <c r="CH40" i="1"/>
  <c r="CG40" i="1"/>
  <c r="BH40" i="1"/>
  <c r="BG40" i="1"/>
  <c r="BF40" i="1"/>
  <c r="BE40" i="1"/>
  <c r="AV40" i="1"/>
  <c r="AL40" i="1"/>
  <c r="AK40" i="1"/>
  <c r="AI40" i="1"/>
  <c r="AB40" i="1"/>
  <c r="AA40" i="1"/>
  <c r="Z40" i="1"/>
  <c r="Y40" i="1"/>
  <c r="X40" i="1"/>
  <c r="W40" i="1"/>
  <c r="S40" i="1"/>
  <c r="R40" i="1"/>
  <c r="Q40" i="1"/>
  <c r="P40" i="1"/>
  <c r="O40" i="1"/>
  <c r="N40" i="1"/>
  <c r="M40" i="1"/>
  <c r="J40" i="1"/>
  <c r="I40" i="1"/>
  <c r="H40" i="1"/>
  <c r="G40" i="1"/>
  <c r="F40" i="1"/>
  <c r="E40" i="1"/>
  <c r="D40" i="1"/>
  <c r="C40" i="1"/>
  <c r="B40" i="1"/>
  <c r="A40" i="1"/>
  <c r="FM39" i="1"/>
  <c r="FJ39" i="1"/>
  <c r="FI39" i="1"/>
  <c r="FH39" i="1"/>
  <c r="EV39" i="1"/>
  <c r="ES39" i="1"/>
  <c r="EI39" i="1"/>
  <c r="DY39" i="1"/>
  <c r="DP39" i="1"/>
  <c r="DO39" i="1"/>
  <c r="DA39" i="1"/>
  <c r="CZ39" i="1"/>
  <c r="CU39" i="1"/>
  <c r="CT39" i="1"/>
  <c r="CS39" i="1"/>
  <c r="CR39" i="1"/>
  <c r="CQ39" i="1"/>
  <c r="CP39" i="1"/>
  <c r="CO39" i="1"/>
  <c r="L39" i="1" s="1"/>
  <c r="CL39" i="1"/>
  <c r="CK39" i="1"/>
  <c r="CJ39" i="1"/>
  <c r="CI39" i="1"/>
  <c r="CH39" i="1"/>
  <c r="CG39" i="1"/>
  <c r="BH39" i="1"/>
  <c r="BG39" i="1"/>
  <c r="BF39" i="1"/>
  <c r="BE39" i="1"/>
  <c r="AV39" i="1"/>
  <c r="AI39" i="1"/>
  <c r="AA39" i="1"/>
  <c r="Z39" i="1"/>
  <c r="Y39" i="1"/>
  <c r="X39" i="1"/>
  <c r="W39" i="1"/>
  <c r="T39" i="1"/>
  <c r="S39" i="1"/>
  <c r="R39" i="1"/>
  <c r="Q39" i="1"/>
  <c r="P39" i="1"/>
  <c r="O39" i="1"/>
  <c r="N39" i="1"/>
  <c r="M39" i="1"/>
  <c r="J39" i="1"/>
  <c r="I39" i="1"/>
  <c r="H39" i="1"/>
  <c r="G39" i="1"/>
  <c r="E39" i="1"/>
  <c r="D39" i="1"/>
  <c r="C39" i="1"/>
  <c r="B39" i="1"/>
  <c r="A39" i="1"/>
  <c r="FM38" i="1"/>
  <c r="FJ38" i="1"/>
  <c r="FI38" i="1"/>
  <c r="FH38" i="1"/>
  <c r="EV38" i="1"/>
  <c r="ES38" i="1"/>
  <c r="EI38" i="1"/>
  <c r="DY38" i="1"/>
  <c r="DP38" i="1"/>
  <c r="DO38" i="1"/>
  <c r="DA38" i="1"/>
  <c r="CZ38" i="1"/>
  <c r="CU38" i="1"/>
  <c r="CT38" i="1"/>
  <c r="CS38" i="1"/>
  <c r="CR38" i="1"/>
  <c r="CQ38" i="1"/>
  <c r="CP38" i="1"/>
  <c r="CO38" i="1"/>
  <c r="L38" i="1" s="1"/>
  <c r="CL38" i="1"/>
  <c r="CK38" i="1"/>
  <c r="CJ38" i="1"/>
  <c r="CI38" i="1"/>
  <c r="CH38" i="1"/>
  <c r="CG38" i="1"/>
  <c r="BH38" i="1"/>
  <c r="BG38" i="1"/>
  <c r="BF38" i="1"/>
  <c r="BE38" i="1"/>
  <c r="AV38" i="1"/>
  <c r="AI38" i="1"/>
  <c r="AB38" i="1"/>
  <c r="AA38" i="1"/>
  <c r="Z38" i="1"/>
  <c r="Y38" i="1"/>
  <c r="X38" i="1"/>
  <c r="W38" i="1"/>
  <c r="T38" i="1"/>
  <c r="S38" i="1"/>
  <c r="R38" i="1"/>
  <c r="Q38" i="1"/>
  <c r="P38" i="1"/>
  <c r="O38" i="1"/>
  <c r="N38" i="1"/>
  <c r="M38" i="1"/>
  <c r="J38" i="1"/>
  <c r="I38" i="1"/>
  <c r="H38" i="1"/>
  <c r="G38" i="1"/>
  <c r="F38" i="1"/>
  <c r="E38" i="1"/>
  <c r="D38" i="1"/>
  <c r="C38" i="1"/>
  <c r="B38" i="1"/>
  <c r="A38" i="1"/>
  <c r="FM37" i="1"/>
  <c r="FJ37" i="1"/>
  <c r="FI37" i="1"/>
  <c r="FH37" i="1"/>
  <c r="EV37" i="1"/>
  <c r="ES37" i="1"/>
  <c r="EI37" i="1"/>
  <c r="DY37" i="1"/>
  <c r="DP37" i="1"/>
  <c r="DO37" i="1"/>
  <c r="DA37" i="1"/>
  <c r="CZ37" i="1"/>
  <c r="CU37" i="1"/>
  <c r="CT37" i="1"/>
  <c r="CS37" i="1"/>
  <c r="CR37" i="1"/>
  <c r="CQ37" i="1"/>
  <c r="CP37" i="1"/>
  <c r="CO37" i="1"/>
  <c r="L37" i="1" s="1"/>
  <c r="CL37" i="1"/>
  <c r="CK37" i="1"/>
  <c r="CJ37" i="1"/>
  <c r="CI37" i="1"/>
  <c r="CH37" i="1"/>
  <c r="CG37" i="1"/>
  <c r="BH37" i="1"/>
  <c r="BG37" i="1"/>
  <c r="BF37" i="1"/>
  <c r="BE37" i="1"/>
  <c r="AV37" i="1"/>
  <c r="AT37" i="1"/>
  <c r="AL37" i="1"/>
  <c r="AI37" i="1"/>
  <c r="AB37" i="1"/>
  <c r="AA37" i="1"/>
  <c r="Z37" i="1"/>
  <c r="Y37" i="1"/>
  <c r="X37" i="1"/>
  <c r="W37" i="1"/>
  <c r="T37" i="1"/>
  <c r="S37" i="1"/>
  <c r="R37" i="1"/>
  <c r="Q37" i="1"/>
  <c r="P37" i="1"/>
  <c r="O37" i="1"/>
  <c r="N37" i="1"/>
  <c r="M37" i="1"/>
  <c r="J37" i="1"/>
  <c r="I37" i="1"/>
  <c r="H37" i="1"/>
  <c r="G37" i="1"/>
  <c r="F37" i="1"/>
  <c r="E37" i="1"/>
  <c r="D37" i="1"/>
  <c r="C37" i="1"/>
  <c r="B37" i="1"/>
  <c r="A37" i="1"/>
  <c r="FM36" i="1"/>
  <c r="FJ36" i="1"/>
  <c r="FI36" i="1"/>
  <c r="FH36" i="1"/>
  <c r="EV36" i="1"/>
  <c r="ES36" i="1"/>
  <c r="EI36" i="1"/>
  <c r="DY36" i="1"/>
  <c r="DP36" i="1"/>
  <c r="DO36" i="1"/>
  <c r="DA36" i="1"/>
  <c r="CZ36" i="1"/>
  <c r="CU36" i="1"/>
  <c r="CT36" i="1"/>
  <c r="CS36" i="1"/>
  <c r="CR36" i="1"/>
  <c r="CQ36" i="1"/>
  <c r="CP36" i="1"/>
  <c r="CO36" i="1"/>
  <c r="L36" i="1" s="1"/>
  <c r="CL36" i="1"/>
  <c r="CK36" i="1"/>
  <c r="CJ36" i="1"/>
  <c r="CI36" i="1"/>
  <c r="CH36" i="1"/>
  <c r="CG36" i="1"/>
  <c r="BH36" i="1"/>
  <c r="BG36" i="1"/>
  <c r="BF36" i="1"/>
  <c r="BE36" i="1"/>
  <c r="AV36" i="1"/>
  <c r="AT36" i="1"/>
  <c r="AL36" i="1"/>
  <c r="AI36" i="1"/>
  <c r="AA36" i="1"/>
  <c r="Z36" i="1"/>
  <c r="Y36" i="1"/>
  <c r="X36" i="1"/>
  <c r="W36" i="1"/>
  <c r="U36" i="1"/>
  <c r="S36" i="1"/>
  <c r="R36" i="1"/>
  <c r="Q36" i="1"/>
  <c r="P36" i="1"/>
  <c r="N36" i="1"/>
  <c r="M36" i="1"/>
  <c r="J36" i="1"/>
  <c r="I36" i="1"/>
  <c r="H36" i="1"/>
  <c r="G36" i="1"/>
  <c r="F36" i="1"/>
  <c r="E36" i="1"/>
  <c r="D36" i="1"/>
  <c r="C36" i="1"/>
  <c r="B36" i="1"/>
  <c r="A36" i="1"/>
  <c r="FM35" i="1"/>
  <c r="FJ35" i="1"/>
  <c r="FI35" i="1"/>
  <c r="FH35" i="1"/>
  <c r="EV35" i="1"/>
  <c r="ES35" i="1"/>
  <c r="EI35" i="1"/>
  <c r="DY35" i="1"/>
  <c r="DP35" i="1"/>
  <c r="DO35" i="1"/>
  <c r="DA35" i="1"/>
  <c r="CZ35" i="1"/>
  <c r="CU35" i="1"/>
  <c r="CT35" i="1"/>
  <c r="CS35" i="1"/>
  <c r="CR35" i="1"/>
  <c r="CQ35" i="1"/>
  <c r="CP35" i="1"/>
  <c r="CO35" i="1"/>
  <c r="FE35" i="1" s="1"/>
  <c r="CL35" i="1"/>
  <c r="CK35" i="1"/>
  <c r="CJ35" i="1"/>
  <c r="CI35" i="1"/>
  <c r="CH35" i="1"/>
  <c r="CG35" i="1"/>
  <c r="BH35" i="1"/>
  <c r="BG35" i="1"/>
  <c r="BF35" i="1"/>
  <c r="BE35" i="1"/>
  <c r="AV35" i="1"/>
  <c r="AT35" i="1"/>
  <c r="AL35" i="1"/>
  <c r="AI35" i="1"/>
  <c r="AB35" i="1"/>
  <c r="AA35" i="1"/>
  <c r="Z35" i="1"/>
  <c r="Y35" i="1"/>
  <c r="X35" i="1"/>
  <c r="W35" i="1"/>
  <c r="L35" i="1"/>
  <c r="J35" i="1"/>
  <c r="I35" i="1"/>
  <c r="H35" i="1"/>
  <c r="G35" i="1"/>
  <c r="F35" i="1"/>
  <c r="E35" i="1"/>
  <c r="D35" i="1"/>
  <c r="C35" i="1"/>
  <c r="B35" i="1"/>
  <c r="A35" i="1"/>
  <c r="FM34" i="1"/>
  <c r="FJ34" i="1"/>
  <c r="FI34" i="1"/>
  <c r="FH34" i="1"/>
  <c r="EV34" i="1"/>
  <c r="ES34" i="1"/>
  <c r="EI34" i="1"/>
  <c r="DY34" i="1"/>
  <c r="DP34" i="1"/>
  <c r="DO34" i="1"/>
  <c r="DA34" i="1"/>
  <c r="CZ34" i="1"/>
  <c r="CU34" i="1"/>
  <c r="CT34" i="1"/>
  <c r="CS34" i="1"/>
  <c r="CR34" i="1"/>
  <c r="CQ34" i="1"/>
  <c r="CP34" i="1"/>
  <c r="CO34" i="1"/>
  <c r="L34" i="1" s="1"/>
  <c r="CL34" i="1"/>
  <c r="CK34" i="1"/>
  <c r="CJ34" i="1"/>
  <c r="CI34" i="1"/>
  <c r="CH34" i="1"/>
  <c r="CG34" i="1"/>
  <c r="BH34" i="1"/>
  <c r="BG34" i="1"/>
  <c r="BF34" i="1"/>
  <c r="BE34" i="1"/>
  <c r="AV34" i="1"/>
  <c r="AT34" i="1"/>
  <c r="AM34" i="1"/>
  <c r="AL34" i="1"/>
  <c r="AK34" i="1"/>
  <c r="AI34" i="1"/>
  <c r="AA34" i="1"/>
  <c r="Z34" i="1"/>
  <c r="Y34" i="1"/>
  <c r="X34" i="1"/>
  <c r="W34" i="1"/>
  <c r="S34" i="1"/>
  <c r="R34" i="1"/>
  <c r="Q34" i="1"/>
  <c r="P34" i="1"/>
  <c r="N34" i="1"/>
  <c r="M34" i="1"/>
  <c r="J34" i="1"/>
  <c r="I34" i="1"/>
  <c r="H34" i="1"/>
  <c r="G34" i="1"/>
  <c r="F34" i="1"/>
  <c r="E34" i="1"/>
  <c r="D34" i="1"/>
  <c r="C34" i="1"/>
  <c r="B34" i="1"/>
  <c r="A34" i="1"/>
  <c r="FM33" i="1"/>
  <c r="FJ33" i="1"/>
  <c r="FI33" i="1"/>
  <c r="FH33" i="1"/>
  <c r="EV33" i="1"/>
  <c r="ES33" i="1"/>
  <c r="EI33" i="1"/>
  <c r="DY33" i="1"/>
  <c r="DP33" i="1"/>
  <c r="DO33" i="1"/>
  <c r="DA33" i="1"/>
  <c r="CZ33" i="1"/>
  <c r="CU33" i="1"/>
  <c r="CT33" i="1"/>
  <c r="CS33" i="1"/>
  <c r="CR33" i="1"/>
  <c r="CQ33" i="1"/>
  <c r="CP33" i="1"/>
  <c r="CL33" i="1"/>
  <c r="CK33" i="1"/>
  <c r="CJ33" i="1"/>
  <c r="CI33" i="1"/>
  <c r="CH33" i="1"/>
  <c r="CG33" i="1"/>
  <c r="BH33" i="1"/>
  <c r="BG33" i="1"/>
  <c r="BF33" i="1"/>
  <c r="BE33" i="1"/>
  <c r="AV33" i="1"/>
  <c r="AI33" i="1"/>
  <c r="AA33" i="1"/>
  <c r="Z33" i="1"/>
  <c r="Y33" i="1"/>
  <c r="X33" i="1"/>
  <c r="W33" i="1"/>
  <c r="S33" i="1"/>
  <c r="R33" i="1"/>
  <c r="Q33" i="1"/>
  <c r="P33" i="1"/>
  <c r="N33" i="1"/>
  <c r="M33" i="1"/>
  <c r="J33" i="1"/>
  <c r="I33" i="1"/>
  <c r="H33" i="1"/>
  <c r="G33" i="1"/>
  <c r="E33" i="1"/>
  <c r="D33" i="1"/>
  <c r="C33" i="1"/>
  <c r="B33" i="1"/>
  <c r="A33" i="1"/>
  <c r="FM32" i="1"/>
  <c r="FJ32" i="1"/>
  <c r="FI32" i="1"/>
  <c r="FH32" i="1"/>
  <c r="FE32" i="1"/>
  <c r="EV32" i="1"/>
  <c r="ES32" i="1"/>
  <c r="EI32" i="1"/>
  <c r="DY32" i="1"/>
  <c r="DP32" i="1"/>
  <c r="DO32" i="1"/>
  <c r="DA32" i="1"/>
  <c r="CZ32" i="1"/>
  <c r="CU32" i="1"/>
  <c r="CT32" i="1"/>
  <c r="CS32" i="1"/>
  <c r="CR32" i="1"/>
  <c r="CQ32" i="1"/>
  <c r="CP32" i="1"/>
  <c r="CO32" i="1"/>
  <c r="L32" i="1" s="1"/>
  <c r="CL32" i="1"/>
  <c r="CK32" i="1"/>
  <c r="CJ32" i="1"/>
  <c r="CI32" i="1"/>
  <c r="CH32" i="1"/>
  <c r="CG32" i="1"/>
  <c r="BH32" i="1"/>
  <c r="BG32" i="1"/>
  <c r="BF32" i="1"/>
  <c r="BE32" i="1"/>
  <c r="AV32" i="1"/>
  <c r="AI32" i="1"/>
  <c r="AB32" i="1"/>
  <c r="AA32" i="1"/>
  <c r="Z32" i="1"/>
  <c r="Y32" i="1"/>
  <c r="X32" i="1"/>
  <c r="W32" i="1"/>
  <c r="T32" i="1"/>
  <c r="S32" i="1"/>
  <c r="R32" i="1"/>
  <c r="Q32" i="1"/>
  <c r="P32" i="1"/>
  <c r="N32" i="1"/>
  <c r="M32" i="1"/>
  <c r="J32" i="1"/>
  <c r="I32" i="1"/>
  <c r="H32" i="1"/>
  <c r="G32" i="1"/>
  <c r="E32" i="1"/>
  <c r="D32" i="1"/>
  <c r="C32" i="1"/>
  <c r="B32" i="1"/>
  <c r="A32" i="1"/>
  <c r="FM31" i="1"/>
  <c r="FJ31" i="1"/>
  <c r="FI31" i="1"/>
  <c r="FH31" i="1"/>
  <c r="EV31" i="1"/>
  <c r="ES31" i="1"/>
  <c r="EI31" i="1"/>
  <c r="DY31" i="1"/>
  <c r="DP31" i="1"/>
  <c r="DO31" i="1"/>
  <c r="DA31" i="1"/>
  <c r="CZ31" i="1"/>
  <c r="CU31" i="1"/>
  <c r="CT31" i="1"/>
  <c r="CS31" i="1"/>
  <c r="CR31" i="1"/>
  <c r="CQ31" i="1"/>
  <c r="CP31" i="1"/>
  <c r="CO31" i="1"/>
  <c r="L31" i="1" s="1"/>
  <c r="CL31" i="1"/>
  <c r="CK31" i="1"/>
  <c r="CJ31" i="1"/>
  <c r="CI31" i="1"/>
  <c r="CH31" i="1"/>
  <c r="CG31" i="1"/>
  <c r="BH31" i="1"/>
  <c r="BG31" i="1"/>
  <c r="BF31" i="1"/>
  <c r="BE31" i="1"/>
  <c r="AV31" i="1"/>
  <c r="AI31" i="1"/>
  <c r="AA31" i="1"/>
  <c r="Z31" i="1"/>
  <c r="Y31" i="1"/>
  <c r="X31" i="1"/>
  <c r="W31" i="1"/>
  <c r="U31" i="1"/>
  <c r="S31" i="1"/>
  <c r="R31" i="1"/>
  <c r="Q31" i="1"/>
  <c r="P31" i="1"/>
  <c r="N31" i="1"/>
  <c r="M31" i="1"/>
  <c r="J31" i="1"/>
  <c r="I31" i="1"/>
  <c r="H31" i="1"/>
  <c r="G31" i="1"/>
  <c r="E31" i="1"/>
  <c r="D31" i="1"/>
  <c r="C31" i="1"/>
  <c r="B31" i="1"/>
  <c r="A31" i="1"/>
  <c r="FM30" i="1"/>
  <c r="FJ30" i="1"/>
  <c r="FI30" i="1"/>
  <c r="FH30" i="1"/>
  <c r="FE30" i="1"/>
  <c r="EV30" i="1"/>
  <c r="ES30" i="1"/>
  <c r="EI30" i="1"/>
  <c r="DY30" i="1"/>
  <c r="DP30" i="1"/>
  <c r="DO30" i="1"/>
  <c r="DA30" i="1"/>
  <c r="CZ30" i="1"/>
  <c r="CU30" i="1"/>
  <c r="CT30" i="1"/>
  <c r="CS30" i="1"/>
  <c r="CR30" i="1"/>
  <c r="CQ30" i="1"/>
  <c r="CP30" i="1"/>
  <c r="CO30" i="1"/>
  <c r="L30" i="1" s="1"/>
  <c r="CL30" i="1"/>
  <c r="CK30" i="1"/>
  <c r="CJ30" i="1"/>
  <c r="CI30" i="1"/>
  <c r="CH30" i="1"/>
  <c r="CG30" i="1"/>
  <c r="BH30" i="1"/>
  <c r="BG30" i="1"/>
  <c r="BF30" i="1"/>
  <c r="BE30" i="1"/>
  <c r="AV30" i="1"/>
  <c r="AI30" i="1"/>
  <c r="AB30" i="1"/>
  <c r="AA30" i="1"/>
  <c r="Z30" i="1"/>
  <c r="Y30" i="1"/>
  <c r="X30" i="1"/>
  <c r="W30" i="1"/>
  <c r="S30" i="1"/>
  <c r="R30" i="1"/>
  <c r="P30" i="1"/>
  <c r="N30" i="1"/>
  <c r="M30" i="1"/>
  <c r="J30" i="1"/>
  <c r="I30" i="1"/>
  <c r="H30" i="1"/>
  <c r="G30" i="1"/>
  <c r="E30" i="1"/>
  <c r="D30" i="1"/>
  <c r="C30" i="1"/>
  <c r="B30" i="1"/>
  <c r="A30" i="1"/>
  <c r="FM29" i="1"/>
  <c r="FJ29" i="1"/>
  <c r="FI29" i="1"/>
  <c r="FH29" i="1"/>
  <c r="EV29" i="1"/>
  <c r="ES29" i="1"/>
  <c r="EI29" i="1"/>
  <c r="DY29" i="1"/>
  <c r="DP29" i="1"/>
  <c r="DO29" i="1"/>
  <c r="DA29" i="1"/>
  <c r="CZ29" i="1"/>
  <c r="CU29" i="1"/>
  <c r="CT29" i="1"/>
  <c r="CS29" i="1"/>
  <c r="CR29" i="1"/>
  <c r="CQ29" i="1"/>
  <c r="CP29" i="1"/>
  <c r="CO29" i="1"/>
  <c r="L29" i="1" s="1"/>
  <c r="CL29" i="1"/>
  <c r="CK29" i="1"/>
  <c r="CJ29" i="1"/>
  <c r="CI29" i="1"/>
  <c r="CH29" i="1"/>
  <c r="CG29" i="1"/>
  <c r="BH29" i="1"/>
  <c r="BG29" i="1"/>
  <c r="BF29" i="1"/>
  <c r="BE29" i="1"/>
  <c r="AV29" i="1"/>
  <c r="AT29" i="1"/>
  <c r="AM29" i="1"/>
  <c r="AI29" i="1"/>
  <c r="AB29" i="1"/>
  <c r="AA29" i="1"/>
  <c r="Z29" i="1"/>
  <c r="Y29" i="1"/>
  <c r="X29" i="1"/>
  <c r="W29" i="1"/>
  <c r="N29" i="1"/>
  <c r="M29" i="1"/>
  <c r="J29" i="1"/>
  <c r="I29" i="1"/>
  <c r="H29" i="1"/>
  <c r="G29" i="1"/>
  <c r="E29" i="1"/>
  <c r="D29" i="1"/>
  <c r="C29" i="1"/>
  <c r="B29" i="1"/>
  <c r="A29" i="1"/>
  <c r="FM28" i="1"/>
  <c r="FJ28" i="1"/>
  <c r="FI28" i="1"/>
  <c r="FH28" i="1"/>
  <c r="EV28" i="1"/>
  <c r="ES28" i="1"/>
  <c r="EI28" i="1"/>
  <c r="DY28" i="1"/>
  <c r="DP28" i="1"/>
  <c r="DO28" i="1"/>
  <c r="DA28" i="1"/>
  <c r="CZ28" i="1"/>
  <c r="CU28" i="1"/>
  <c r="CT28" i="1"/>
  <c r="CS28" i="1"/>
  <c r="CR28" i="1"/>
  <c r="CQ28" i="1"/>
  <c r="CP28" i="1"/>
  <c r="CL28" i="1"/>
  <c r="CK28" i="1"/>
  <c r="CJ28" i="1"/>
  <c r="CI28" i="1"/>
  <c r="CH28" i="1"/>
  <c r="CG28" i="1"/>
  <c r="BH28" i="1"/>
  <c r="BG28" i="1"/>
  <c r="BF28" i="1"/>
  <c r="BE28" i="1"/>
  <c r="AV28" i="1"/>
  <c r="AL28" i="1"/>
  <c r="AK28" i="1"/>
  <c r="AI28" i="1"/>
  <c r="AB28" i="1"/>
  <c r="AA28" i="1"/>
  <c r="Z28" i="1"/>
  <c r="Y28" i="1"/>
  <c r="X28" i="1"/>
  <c r="W28" i="1"/>
  <c r="R28" i="1"/>
  <c r="N28" i="1"/>
  <c r="M28" i="1"/>
  <c r="J28" i="1"/>
  <c r="I28" i="1"/>
  <c r="H28" i="1"/>
  <c r="G28" i="1"/>
  <c r="E28" i="1"/>
  <c r="D28" i="1"/>
  <c r="C28" i="1"/>
  <c r="B28" i="1"/>
  <c r="A28"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I27" i="1"/>
  <c r="AA27" i="1"/>
  <c r="Z27" i="1"/>
  <c r="Y27" i="1"/>
  <c r="X27" i="1"/>
  <c r="W27" i="1"/>
  <c r="T27" i="1"/>
  <c r="N27" i="1"/>
  <c r="M27" i="1"/>
  <c r="L27" i="1"/>
  <c r="J27" i="1"/>
  <c r="I27" i="1"/>
  <c r="H27" i="1"/>
  <c r="G27" i="1"/>
  <c r="F27" i="1"/>
  <c r="E27" i="1"/>
  <c r="D27" i="1"/>
  <c r="C27" i="1"/>
  <c r="B27" i="1"/>
  <c r="A27" i="1"/>
  <c r="FM26" i="1"/>
  <c r="FJ26" i="1"/>
  <c r="FI26" i="1"/>
  <c r="FH26" i="1"/>
  <c r="EV26" i="1"/>
  <c r="ES26" i="1"/>
  <c r="EI26" i="1"/>
  <c r="DY26" i="1"/>
  <c r="DP26" i="1"/>
  <c r="DO26" i="1"/>
  <c r="DA26" i="1"/>
  <c r="CZ26" i="1"/>
  <c r="CU26" i="1"/>
  <c r="CT26" i="1"/>
  <c r="CS26" i="1"/>
  <c r="CR26" i="1"/>
  <c r="CQ26" i="1"/>
  <c r="CP26" i="1"/>
  <c r="CO26" i="1"/>
  <c r="FE26" i="1" s="1"/>
  <c r="CL26" i="1"/>
  <c r="CK26" i="1"/>
  <c r="CJ26" i="1"/>
  <c r="CI26" i="1"/>
  <c r="CH26" i="1"/>
  <c r="CG26" i="1"/>
  <c r="BH26" i="1"/>
  <c r="BG26" i="1"/>
  <c r="BF26" i="1"/>
  <c r="BE26" i="1"/>
  <c r="AV26" i="1"/>
  <c r="AT26" i="1"/>
  <c r="AL26" i="1"/>
  <c r="AI26" i="1"/>
  <c r="AA26" i="1"/>
  <c r="Z26" i="1"/>
  <c r="Y26" i="1"/>
  <c r="X26" i="1"/>
  <c r="W26" i="1"/>
  <c r="U26" i="1"/>
  <c r="S26" i="1"/>
  <c r="P26" i="1"/>
  <c r="N26" i="1"/>
  <c r="M26" i="1"/>
  <c r="J26" i="1"/>
  <c r="I26" i="1"/>
  <c r="H26" i="1"/>
  <c r="G26" i="1"/>
  <c r="F26" i="1"/>
  <c r="E26" i="1"/>
  <c r="D26" i="1"/>
  <c r="C26" i="1"/>
  <c r="B26" i="1"/>
  <c r="A26" i="1"/>
  <c r="FM25" i="1"/>
  <c r="FJ25" i="1"/>
  <c r="FI25" i="1"/>
  <c r="FH25" i="1"/>
  <c r="EV25" i="1"/>
  <c r="ES25" i="1"/>
  <c r="EI25" i="1"/>
  <c r="DY25" i="1"/>
  <c r="DP25" i="1"/>
  <c r="DO25" i="1"/>
  <c r="DA25" i="1"/>
  <c r="CZ25" i="1"/>
  <c r="CU25" i="1"/>
  <c r="CT25" i="1"/>
  <c r="CS25" i="1"/>
  <c r="CR25" i="1"/>
  <c r="CQ25" i="1"/>
  <c r="CP25" i="1"/>
  <c r="CO25" i="1"/>
  <c r="FE25" i="1" s="1"/>
  <c r="CL25" i="1"/>
  <c r="CK25" i="1"/>
  <c r="CJ25" i="1"/>
  <c r="CI25" i="1"/>
  <c r="CH25" i="1"/>
  <c r="CG25" i="1"/>
  <c r="BH25" i="1"/>
  <c r="BG25" i="1"/>
  <c r="BF25" i="1"/>
  <c r="BE25" i="1"/>
  <c r="AV25" i="1"/>
  <c r="AT25" i="1"/>
  <c r="AL25" i="1"/>
  <c r="AI25" i="1"/>
  <c r="AA25" i="1"/>
  <c r="Z25" i="1"/>
  <c r="Y25" i="1"/>
  <c r="X25" i="1"/>
  <c r="W25" i="1"/>
  <c r="T25" i="1"/>
  <c r="J25" i="1"/>
  <c r="I25" i="1"/>
  <c r="H25" i="1"/>
  <c r="G25" i="1"/>
  <c r="F25" i="1"/>
  <c r="E25" i="1"/>
  <c r="D25" i="1"/>
  <c r="C25" i="1"/>
  <c r="B25" i="1"/>
  <c r="A25"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G24" i="1"/>
  <c r="E24" i="1"/>
  <c r="D24" i="1"/>
  <c r="C24" i="1"/>
  <c r="B24" i="1"/>
  <c r="A24"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J23" i="1"/>
  <c r="I23" i="1"/>
  <c r="H23" i="1"/>
  <c r="G23" i="1"/>
  <c r="E23" i="1"/>
  <c r="D23" i="1"/>
  <c r="C23" i="1"/>
  <c r="B23" i="1"/>
  <c r="A23"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S22" i="1"/>
  <c r="R22" i="1"/>
  <c r="Q22" i="1"/>
  <c r="O22" i="1"/>
  <c r="N22" i="1"/>
  <c r="M22" i="1"/>
  <c r="J22" i="1"/>
  <c r="I22" i="1"/>
  <c r="H22" i="1"/>
  <c r="G22" i="1"/>
  <c r="E22" i="1"/>
  <c r="D22" i="1"/>
  <c r="C22" i="1"/>
  <c r="B22" i="1"/>
  <c r="A22"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S21" i="1"/>
  <c r="R21" i="1"/>
  <c r="P21" i="1"/>
  <c r="J21" i="1"/>
  <c r="I21" i="1"/>
  <c r="H21" i="1"/>
  <c r="G21" i="1"/>
  <c r="E21" i="1"/>
  <c r="D21" i="1"/>
  <c r="C21" i="1"/>
  <c r="B21" i="1"/>
  <c r="A21"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G19" i="1"/>
  <c r="E19" i="1"/>
  <c r="D19" i="1"/>
  <c r="C19" i="1"/>
  <c r="B19" i="1"/>
  <c r="A19"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J18" i="1"/>
  <c r="I18" i="1"/>
  <c r="H18" i="1"/>
  <c r="G18" i="1"/>
  <c r="E18" i="1"/>
  <c r="D18" i="1"/>
  <c r="C18" i="1"/>
  <c r="B18" i="1"/>
  <c r="A18"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A17" i="1"/>
  <c r="Z17" i="1"/>
  <c r="Y17" i="1"/>
  <c r="X17" i="1"/>
  <c r="W17" i="1"/>
  <c r="T17" i="1"/>
  <c r="R17" i="1"/>
  <c r="Q17" i="1"/>
  <c r="O17" i="1"/>
  <c r="N17" i="1"/>
  <c r="M17" i="1"/>
  <c r="J17" i="1"/>
  <c r="I17" i="1"/>
  <c r="H17" i="1"/>
  <c r="G17" i="1"/>
  <c r="E17" i="1"/>
  <c r="D17" i="1"/>
  <c r="C17" i="1"/>
  <c r="B17" i="1"/>
  <c r="A17"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O16" i="1"/>
  <c r="M16" i="1"/>
  <c r="J16" i="1"/>
  <c r="I16" i="1"/>
  <c r="H16" i="1"/>
  <c r="G16" i="1"/>
  <c r="E16" i="1"/>
  <c r="D16" i="1"/>
  <c r="C16" i="1"/>
  <c r="B16" i="1"/>
  <c r="A16"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J15" i="1"/>
  <c r="I15" i="1"/>
  <c r="H15" i="1"/>
  <c r="G15" i="1"/>
  <c r="E15" i="1"/>
  <c r="D15" i="1"/>
  <c r="C15" i="1"/>
  <c r="B15" i="1"/>
  <c r="A15"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G13" i="1"/>
  <c r="E13" i="1"/>
  <c r="D13" i="1"/>
  <c r="C13" i="1"/>
  <c r="B13" i="1"/>
  <c r="A13"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A12" i="1"/>
  <c r="Z12" i="1"/>
  <c r="Y12" i="1"/>
  <c r="X12" i="1"/>
  <c r="W12" i="1"/>
  <c r="T12" i="1"/>
  <c r="S12" i="1"/>
  <c r="R12" i="1"/>
  <c r="Q12" i="1"/>
  <c r="O12" i="1"/>
  <c r="N12" i="1"/>
  <c r="M12" i="1"/>
  <c r="J12" i="1"/>
  <c r="I12" i="1"/>
  <c r="H12" i="1"/>
  <c r="G12" i="1"/>
  <c r="E12" i="1"/>
  <c r="D12" i="1"/>
  <c r="C12" i="1"/>
  <c r="B12" i="1"/>
  <c r="A12"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R11" i="1"/>
  <c r="Q11" i="1"/>
  <c r="O11" i="1"/>
  <c r="J11" i="1"/>
  <c r="I11" i="1"/>
  <c r="H11" i="1"/>
  <c r="G11" i="1"/>
  <c r="E11" i="1"/>
  <c r="D11" i="1"/>
  <c r="C11" i="1"/>
  <c r="B11" i="1"/>
  <c r="A11"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B10" i="1"/>
  <c r="AA10" i="1"/>
  <c r="Z10" i="1"/>
  <c r="Y10" i="1"/>
  <c r="X10" i="1"/>
  <c r="W10" i="1"/>
  <c r="U10" i="1"/>
  <c r="S10" i="1"/>
  <c r="M10" i="1"/>
  <c r="J10" i="1"/>
  <c r="I10" i="1"/>
  <c r="H10" i="1"/>
  <c r="G10" i="1"/>
  <c r="E10" i="1"/>
  <c r="D10" i="1"/>
  <c r="C10" i="1"/>
  <c r="B10" i="1"/>
  <c r="A10"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Q8" i="1"/>
  <c r="P8" i="1"/>
  <c r="N8" i="1"/>
  <c r="J8" i="1"/>
  <c r="I8" i="1"/>
  <c r="H8" i="1"/>
  <c r="G8" i="1"/>
  <c r="E8" i="1"/>
  <c r="D8" i="1"/>
  <c r="C8" i="1"/>
  <c r="B8" i="1"/>
  <c r="A8"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A7" i="1"/>
  <c r="Z7" i="1"/>
  <c r="Y7" i="1"/>
  <c r="X7" i="1"/>
  <c r="W7" i="1"/>
  <c r="U7" i="1"/>
  <c r="Q7" i="1"/>
  <c r="O7" i="1"/>
  <c r="N7" i="1"/>
  <c r="J7" i="1"/>
  <c r="I7" i="1"/>
  <c r="H7" i="1"/>
  <c r="G7" i="1"/>
  <c r="E7" i="1"/>
  <c r="D7" i="1"/>
  <c r="C7" i="1"/>
  <c r="B7" i="1"/>
  <c r="A7"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A6" i="1"/>
  <c r="Z6" i="1"/>
  <c r="Y6" i="1"/>
  <c r="X6" i="1"/>
  <c r="W6" i="1"/>
  <c r="P6" i="1"/>
  <c r="J6" i="1"/>
  <c r="I6" i="1"/>
  <c r="H6" i="1"/>
  <c r="G6" i="1"/>
  <c r="E6" i="1"/>
  <c r="D6" i="1"/>
  <c r="C6" i="1"/>
  <c r="B6" i="1"/>
  <c r="A6"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G5" i="1"/>
  <c r="E5" i="1"/>
  <c r="D5" i="1"/>
  <c r="C5" i="1"/>
  <c r="B5" i="1"/>
  <c r="A5" i="1"/>
  <c r="AA4" i="1"/>
  <c r="J4" i="1"/>
  <c r="I4" i="1"/>
  <c r="H4" i="1"/>
  <c r="D4" i="1"/>
  <c r="B4" i="1"/>
  <c r="A4" i="1"/>
  <c r="FE41" i="1" l="1"/>
  <c r="L25" i="1"/>
  <c r="L26" i="1"/>
  <c r="FE31" i="1"/>
  <c r="F29" i="1"/>
  <c r="AK26" i="1"/>
  <c r="AB23" i="1"/>
  <c r="AB25" i="1"/>
  <c r="AM26" i="1"/>
  <c r="AB33" i="1"/>
  <c r="AB39" i="1"/>
  <c r="AK41" i="1"/>
  <c r="AB42" i="1"/>
  <c r="AB7" i="1"/>
  <c r="AB27" i="1"/>
  <c r="AB36" i="1"/>
  <c r="AL41" i="1"/>
  <c r="AB19" i="1"/>
  <c r="AB22" i="1"/>
  <c r="AK25" i="1"/>
  <c r="F39" i="1"/>
  <c r="AM41" i="1"/>
  <c r="AB43" i="1"/>
  <c r="AJ26" i="1"/>
  <c r="AB6" i="1"/>
  <c r="AB21" i="1"/>
  <c r="AB24" i="1"/>
  <c r="AB31" i="1"/>
  <c r="AB34" i="1"/>
  <c r="F41" i="1"/>
  <c r="AJ41" i="1"/>
  <c r="AL29" i="1"/>
  <c r="AT42" i="1"/>
  <c r="AI22" i="1"/>
  <c r="AJ25" i="1"/>
  <c r="AJ34" i="1"/>
  <c r="AI23" i="1"/>
  <c r="AJ28" i="1"/>
  <c r="AJ40" i="1"/>
  <c r="AJ37" i="1"/>
  <c r="AJ31" i="1"/>
  <c r="AJ32" i="1"/>
  <c r="AK33" i="1"/>
  <c r="AK36" i="1"/>
  <c r="AB11" i="1"/>
  <c r="AB12" i="1"/>
  <c r="AB15" i="1"/>
  <c r="AB17" i="1"/>
  <c r="AM25" i="1"/>
  <c r="AM28" i="1"/>
  <c r="AK30" i="1"/>
  <c r="F31" i="1"/>
  <c r="AK31" i="1"/>
  <c r="F32" i="1"/>
  <c r="AK32" i="1"/>
  <c r="F33" i="1"/>
  <c r="AL33" i="1"/>
  <c r="AK35" i="1"/>
  <c r="AL38" i="1"/>
  <c r="AL39" i="1"/>
  <c r="AM40" i="1"/>
  <c r="AJ42" i="1"/>
  <c r="F43" i="1"/>
  <c r="AL43" i="1"/>
  <c r="AJ43" i="1"/>
  <c r="AJ35" i="1"/>
  <c r="AK39" i="1"/>
  <c r="AJ29" i="1"/>
  <c r="AL30" i="1"/>
  <c r="AL32" i="1"/>
  <c r="AM36" i="1"/>
  <c r="AM38" i="1"/>
  <c r="AK42" i="1"/>
  <c r="AM43" i="1"/>
  <c r="AI6" i="1"/>
  <c r="AJ33" i="1"/>
  <c r="AJ36" i="1"/>
  <c r="AJ38" i="1"/>
  <c r="AK38" i="1"/>
  <c r="AK43" i="1"/>
  <c r="AB16" i="1"/>
  <c r="AM39" i="1"/>
  <c r="AB5" i="1"/>
  <c r="AJ10" i="1"/>
  <c r="AB13" i="1"/>
  <c r="AK27" i="1"/>
  <c r="F28" i="1"/>
  <c r="AK29" i="1"/>
  <c r="AM30" i="1"/>
  <c r="AM31" i="1"/>
  <c r="AM32" i="1"/>
  <c r="AM35" i="1"/>
  <c r="AL42" i="1"/>
  <c r="AB44" i="1"/>
  <c r="AJ21" i="1"/>
  <c r="AJ39" i="1"/>
  <c r="AJ30" i="1"/>
  <c r="AK37" i="1"/>
  <c r="AJ27" i="1"/>
  <c r="F30" i="1"/>
  <c r="AL31" i="1"/>
  <c r="AM33" i="1"/>
  <c r="AM37" i="1"/>
  <c r="AB26" i="1"/>
  <c r="AM42" i="1"/>
  <c r="FE36" i="1"/>
  <c r="L40" i="1"/>
  <c r="N14" i="2"/>
  <c r="N15" i="1" s="1"/>
  <c r="O14" i="2"/>
  <c r="O15" i="1" s="1"/>
  <c r="M24" i="2"/>
  <c r="M25" i="1" s="1"/>
  <c r="M34" i="2"/>
  <c r="M35" i="1" s="1"/>
  <c r="P14" i="2"/>
  <c r="P15" i="1" s="1"/>
  <c r="N24" i="2"/>
  <c r="N25" i="1" s="1"/>
  <c r="N34" i="2"/>
  <c r="N35" i="1" s="1"/>
  <c r="P24" i="2"/>
  <c r="P25" i="1" s="1"/>
  <c r="P34" i="2"/>
  <c r="P35" i="1" s="1"/>
  <c r="Q24" i="2"/>
  <c r="Q25" i="1" s="1"/>
  <c r="Q34" i="2"/>
  <c r="Q35" i="1" s="1"/>
  <c r="R24" i="2"/>
  <c r="R25" i="1" s="1"/>
  <c r="R34" i="2"/>
  <c r="R35" i="1" s="1"/>
  <c r="FE37" i="1"/>
  <c r="FE42" i="1"/>
  <c r="FE28" i="1"/>
  <c r="FE33" i="1"/>
  <c r="FE38" i="1"/>
  <c r="FE43" i="1"/>
  <c r="FE29" i="1"/>
  <c r="FE34" i="1"/>
  <c r="FE39" i="1"/>
  <c r="FE4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<sst xmlns="http://schemas.openxmlformats.org/spreadsheetml/2006/main" count="907" uniqueCount="738">
  <si>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</si>
  <si>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</si>
  <si>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</si>
  <si>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</si>
  <si>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</si>
  <si>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</si>
  <si>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</si>
  <si>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</si>
  <si>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</si>
  <si>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</si>
  <si>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</si>
  <si>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</si>
  <si>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</si>
  <si>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</si>
  <si>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</si>
  <si>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</si>
  <si>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</si>
  <si>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</si>
  <si>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</si>
  <si>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</si>
  <si>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</si>
  <si>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</si>
  <si>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</si>
  <si>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</si>
  <si>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</si>
  <si>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</si>
  <si>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</si>
  <si>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</si>
  <si>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</si>
  <si>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</si>
  <si>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</si>
  <si>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</si>
  <si>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</si>
  <si>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</si>
  <si>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</si>
  <si>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</si>
  <si>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</si>
  <si>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</si>
  <si>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</si>
  <si>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</si>
  <si>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</si>
  <si>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</si>
  <si>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</si>
  <si>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</si>
  <si>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</si>
  <si>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</si>
  <si>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</si>
  <si>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</si>
  <si>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</si>
  <si>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</si>
  <si>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</si>
  <si>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</si>
  <si>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</si>
  <si>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</si>
  <si>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</si>
  <si>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</si>
  <si>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</si>
  <si>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</si>
  <si>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</si>
  <si>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</si>
  <si>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</si>
  <si>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</si>
  <si>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</si>
  <si>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</si>
  <si>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</si>
  <si>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</si>
  <si>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</si>
  <si>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</si>
  <si>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</si>
  <si>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</si>
  <si>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</si>
  <si>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</si>
  <si>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</si>
  <si>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</si>
  <si>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</si>
  <si>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</si>
  <si>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</si>
  <si>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</si>
  <si>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</si>
  <si>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</si>
  <si>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</si>
  <si>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</si>
  <si>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</si>
  <si>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</si>
  <si>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</si>
  <si>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</si>
  <si>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</si>
  <si>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</si>
  <si>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</si>
  <si>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</si>
  <si>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</si>
  <si>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</si>
  <si>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</si>
  <si>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</si>
  <si>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</si>
  <si>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</si>
  <si>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</si>
  <si>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</si>
  <si>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</si>
  <si>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</si>
  <si>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</si>
  <si>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</si>
  <si>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</si>
  <si>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</si>
  <si>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</si>
  <si>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</si>
  <si>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</si>
  <si>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</si>
  <si>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</si>
  <si>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</si>
  <si>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</si>
  <si>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</si>
  <si>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</si>
  <si>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</si>
  <si>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</si>
  <si>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</si>
  <si>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</si>
  <si>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</si>
  <si>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</si>
  <si>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</si>
  <si>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</si>
  <si>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</si>
  <si>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</si>
  <si>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</si>
  <si>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</si>
  <si>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</si>
  <si>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</si>
  <si>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</si>
  <si>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</si>
  <si>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</si>
  <si>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</si>
  <si>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</si>
  <si>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</si>
  <si>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</si>
  <si>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</si>
  <si>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</si>
  <si>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</si>
  <si>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</si>
  <si>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</si>
  <si>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</si>
  <si>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</si>
  <si>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</si>
  <si>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</si>
  <si>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</si>
  <si>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</si>
  <si>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</si>
  <si>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</si>
  <si>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</si>
  <si>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</si>
  <si>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</si>
  <si>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</si>
  <si>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</si>
  <si>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</si>
  <si>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</si>
  <si>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</si>
  <si>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</si>
  <si>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</si>
  <si>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</si>
  <si>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</si>
  <si>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</si>
  <si>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</si>
  <si>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</si>
  <si>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</si>
  <si>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</si>
  <si>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</si>
  <si>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</si>
  <si>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</si>
  <si>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</si>
  <si>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</si>
  <si>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</si>
  <si>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</si>
  <si>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</si>
  <si>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</si>
  <si>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</si>
  <si>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</si>
  <si>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</si>
  <si>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</si>
  <si>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</si>
  <si>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</si>
  <si>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</si>
  <si>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</si>
  <si>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</si>
  <si>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</si>
  <si>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</si>
  <si>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</si>
  <si>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</si>
  <si>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</si>
  <si>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</si>
  <si>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</si>
  <si>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</si>
  <si>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</si>
  <si>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</si>
  <si>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</si>
  <si>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</si>
  <si>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</si>
  <si>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</si>
  <si>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</si>
  <si>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</si>
  <si>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</si>
  <si>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</si>
  <si>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</si>
  <si>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</si>
  <si>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</si>
  <si>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</si>
  <si>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</si>
  <si>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</si>
  <si>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</si>
  <si>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</si>
  <si>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</si>
  <si>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</si>
  <si>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</si>
  <si>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</si>
  <si>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</si>
  <si>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</si>
  <si>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</si>
  <si>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</si>
  <si>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</si>
  <si>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</si>
  <si>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</si>
  <si>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</si>
  <si>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</si>
  <si>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</si>
  <si>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</si>
  <si>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</si>
  <si>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</si>
  <si>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</si>
  <si>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</si>
  <si>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</si>
  <si>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</si>
  <si>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</si>
  <si>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</si>
  <si>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</si>
  <si>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</si>
  <si>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</si>
  <si>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</si>
  <si>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</si>
  <si>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</si>
  <si>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</si>
  <si>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</si>
  <si>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</si>
  <si>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</si>
  <si>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</si>
  <si>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</si>
  <si>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</si>
  <si>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</si>
  <si>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</si>
  <si>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</si>
  <si>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</si>
  <si>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</si>
  <si>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</si>
  <si>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</si>
  <si>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</si>
  <si>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</si>
  <si>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</si>
  <si>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</si>
  <si>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</si>
  <si>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</si>
  <si>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</si>
  <si>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</si>
  <si>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</si>
  <si>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</si>
  <si>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</si>
  <si>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</si>
  <si>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</si>
  <si>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</si>
  <si>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</si>
  <si>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</si>
  <si>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</si>
  <si>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</si>
  <si>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</si>
  <si>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</si>
  <si>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</si>
  <si>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</si>
  <si>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</si>
  <si>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</si>
  <si>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</si>
  <si>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</si>
  <si>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</si>
  <si>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</si>
  <si>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</si>
  <si>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</si>
  <si>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</si>
  <si>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</si>
  <si>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</si>
  <si>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</si>
  <si>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</si>
  <si>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</si>
  <si>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</si>
  <si>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</si>
  <si>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</si>
  <si>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</si>
  <si>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</si>
  <si>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</si>
  <si>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</si>
  <si>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</si>
  <si>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</si>
  <si>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</si>
  <si>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</si>
  <si>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</si>
  <si>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</si>
  <si>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</si>
  <si>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</si>
  <si>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</si>
  <si>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</si>
  <si>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</si>
  <si>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</si>
  <si>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</si>
  <si>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</si>
  <si>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</si>
  <si>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</si>
  <si>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</si>
  <si>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</si>
  <si>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</si>
  <si>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</si>
  <si>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</si>
  <si>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</si>
  <si>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</si>
  <si>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</si>
  <si>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</si>
  <si>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</si>
  <si>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</si>
  <si>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</si>
  <si>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</si>
  <si>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</si>
  <si>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</si>
  <si>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</si>
  <si>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</si>
  <si>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</si>
  <si>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</si>
  <si>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</si>
  <si>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</si>
  <si>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</si>
  <si>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</si>
  <si>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</si>
  <si>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</si>
  <si>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</si>
  <si>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</si>
  <si>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</si>
  <si>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</si>
  <si>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</si>
  <si>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</si>
  <si>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</si>
  <si>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</si>
  <si>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</si>
  <si>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</si>
  <si>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</si>
  <si>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</si>
  <si>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</si>
  <si>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</si>
  <si>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</si>
  <si>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</si>
  <si>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</si>
  <si>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</si>
  <si>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</si>
  <si>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</si>
  <si>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</si>
  <si>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</si>
  <si>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</si>
  <si>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</si>
  <si>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</si>
  <si>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</si>
  <si>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</si>
  <si>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</si>
  <si>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</si>
  <si>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</si>
  <si>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</si>
  <si>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</si>
  <si>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</si>
  <si>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</si>
  <si>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</si>
  <si>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</si>
  <si>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</si>
  <si>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</si>
  <si>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</si>
  <si>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</si>
  <si>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</si>
  <si>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</si>
  <si>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</si>
  <si>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</si>
  <si>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</si>
  <si>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</si>
  <si>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</si>
  <si>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</si>
  <si>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</si>
  <si>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</si>
  <si>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</si>
  <si>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</si>
  <si>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</si>
  <si>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</si>
  <si>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</si>
  <si>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</si>
  <si>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</si>
  <si>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</si>
  <si>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</si>
  <si>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</si>
  <si>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</si>
  <si>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</si>
  <si>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</si>
  <si>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</si>
  <si>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</si>
  <si>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</si>
  <si>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</si>
  <si>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</si>
  <si>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</si>
  <si>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</si>
  <si>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</si>
  <si>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</si>
  <si>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</si>
  <si>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</si>
  <si>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</si>
  <si>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</si>
  <si>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</si>
  <si>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</si>
  <si>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</si>
  <si>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</si>
  <si>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</si>
  <si>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</si>
  <si>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</si>
  <si>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</si>
  <si>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</si>
  <si>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</si>
  <si>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</si>
  <si>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</si>
  <si>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</si>
  <si>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</si>
  <si>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</si>
  <si>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</si>
  <si>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</si>
  <si>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</si>
  <si>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</si>
  <si>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</si>
  <si>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</si>
  <si>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</si>
  <si>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</si>
  <si>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</si>
  <si>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</si>
  <si>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</si>
  <si>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</si>
  <si>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</si>
  <si>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</si>
  <si>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</si>
  <si>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</si>
  <si>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</si>
  <si>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</si>
  <si>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</si>
  <si>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</si>
  <si>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</si>
  <si>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</si>
  <si>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</si>
  <si>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</si>
  <si>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</si>
  <si>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</si>
  <si>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</si>
  <si>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</si>
  <si>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</si>
  <si>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</si>
  <si>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</si>
  <si>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</si>
  <si>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</si>
  <si>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</si>
  <si>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</si>
  <si>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</si>
  <si>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</si>
  <si>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</si>
  <si>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</si>
  <si>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</si>
  <si>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</si>
  <si>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</si>
  <si>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</si>
  <si>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</si>
  <si>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</si>
  <si>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</si>
  <si>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</si>
  <si>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</si>
  <si>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</si>
  <si>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</si>
  <si>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</si>
  <si>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</si>
  <si>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</si>
  <si>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</si>
  <si>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</si>
  <si>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</si>
  <si>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</si>
  <si>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</si>
  <si>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</si>
  <si>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</si>
  <si>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</si>
  <si>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</si>
  <si>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</si>
  <si>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</si>
  <si>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</si>
  <si>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</si>
  <si>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</si>
  <si>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</si>
  <si>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</si>
  <si>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</si>
  <si>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</si>
  <si>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</si>
  <si>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</si>
  <si>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</si>
  <si>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</si>
  <si>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</si>
  <si>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</si>
  <si>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</si>
  <si>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</si>
  <si>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</si>
  <si>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</si>
  <si>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</si>
  <si>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</si>
  <si>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</si>
  <si>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</si>
  <si>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</si>
  <si>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</si>
  <si>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</si>
  <si>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</si>
  <si>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</si>
  <si>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</si>
  <si>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</si>
  <si>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</si>
  <si>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</si>
  <si>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</si>
  <si>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</si>
  <si>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</si>
  <si>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</si>
  <si>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</si>
  <si>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</si>
  <si>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</si>
  <si>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</si>
  <si>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</si>
  <si>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</si>
  <si>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</si>
  <si>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</si>
  <si>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</si>
  <si>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</si>
  <si>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</si>
  <si>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</si>
  <si>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</si>
  <si>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</si>
  <si>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</si>
  <si>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</si>
  <si>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</si>
  <si>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</si>
  <si>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</si>
  <si>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</si>
  <si>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</si>
  <si>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</si>
  <si>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</si>
  <si>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</si>
  <si>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</si>
  <si>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</si>
  <si>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</si>
  <si>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</si>
  <si>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</si>
  <si>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</si>
  <si>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</si>
  <si>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</si>
  <si>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</si>
  <si>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</si>
  <si>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</si>
  <si>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</si>
  <si>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</si>
  <si>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</si>
  <si>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</si>
  <si>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</si>
  <si>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</si>
  <si>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</si>
  <si>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</si>
  <si>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</si>
  <si>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</si>
  <si>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</si>
  <si>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</si>
  <si>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</si>
  <si>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</si>
  <si>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</si>
  <si>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</si>
  <si>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</si>
  <si>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</si>
  <si>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</si>
  <si>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</si>
  <si>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</si>
  <si>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</si>
  <si>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</si>
  <si>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</si>
  <si>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</si>
  <si>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</si>
  <si>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</si>
  <si>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</si>
  <si>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</si>
  <si>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</si>
  <si>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</si>
  <si>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</si>
  <si>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</si>
  <si>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</si>
  <si>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</si>
  <si>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</si>
  <si>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</si>
  <si>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</si>
  <si>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</si>
  <si>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</si>
  <si>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</si>
  <si>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</si>
  <si>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</si>
  <si>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</si>
  <si>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</si>
  <si>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</si>
  <si>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</si>
  <si>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</si>
  <si>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</si>
  <si>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</si>
  <si>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</si>
  <si>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</si>
  <si>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</si>
  <si>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</si>
  <si>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</si>
  <si>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</si>
  <si>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</si>
  <si>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</si>
  <si>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</si>
  <si>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</si>
  <si>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</si>
  <si>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</si>
  <si>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</si>
  <si>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</si>
  <si>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</si>
  <si>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</si>
  <si>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</si>
  <si>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</si>
  <si>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</si>
  <si>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</si>
  <si>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</si>
  <si>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</si>
  <si>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</si>
  <si>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</si>
  <si>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</si>
  <si>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</si>
  <si>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</si>
  <si>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</si>
  <si>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</si>
  <si>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</si>
  <si>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</si>
  <si>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</si>
  <si>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</si>
  <si>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</si>
  <si>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</si>
  <si>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</si>
  <si>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</si>
  <si>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</si>
  <si>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</si>
  <si>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</si>
  <si>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</si>
  <si>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</si>
  <si>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</si>
  <si>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</si>
  <si>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</si>
  <si>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</si>
  <si>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</si>
  <si>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</si>
  <si>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</si>
  <si>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</si>
  <si>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</si>
  <si>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</si>
  <si>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</si>
  <si>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</si>
  <si>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</si>
  <si>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</si>
  <si>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</si>
  <si>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</si>
  <si>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</si>
  <si>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</si>
  <si>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</si>
  <si>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</si>
  <si>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</si>
  <si>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</si>
  <si>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</si>
  <si>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</si>
  <si>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</si>
  <si>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T440 RG - DE</t>
  </si>
  <si>
    <t>Lenovo T440 RG - FR</t>
  </si>
  <si>
    <t>Lenovo T440 RG - IT</t>
  </si>
  <si>
    <t>Lenovo T440 RG - ES</t>
  </si>
  <si>
    <t>Lenovo T440 RG - UK</t>
  </si>
  <si>
    <t>Lenovo T440 RG - NOR</t>
  </si>
  <si>
    <t>Lenovo T440 RG - BE</t>
  </si>
  <si>
    <t>Lenovo T440 RG - BG</t>
  </si>
  <si>
    <t>Lenovo T440 RG - CZ</t>
  </si>
  <si>
    <t>Lenovo T440 RG - DK</t>
  </si>
  <si>
    <t>Lenovo T440 RG - HU</t>
  </si>
  <si>
    <t>Lenovo T440 RG - NL</t>
  </si>
  <si>
    <t>Lenovo T440 RG - NO</t>
  </si>
  <si>
    <t>Lenovo T440 RG - PL</t>
  </si>
  <si>
    <t>Lenovo T440 RG - PT</t>
  </si>
  <si>
    <t>Lenovo T440 RG - SE/FI</t>
  </si>
  <si>
    <t>Lenovo T440 RG - CH</t>
  </si>
  <si>
    <t>Lenovo T440 RG - US INT</t>
  </si>
  <si>
    <t>Lenovo T440 RG - RUS</t>
  </si>
  <si>
    <t>Lenovo T440 RG - US</t>
  </si>
  <si>
    <t>T431 T431S E431 T440 T440P T440S E440 L440 T450 T450S T460 L450 T440E</t>
  </si>
  <si>
    <t>Lenovo/T440/BL/DE</t>
  </si>
  <si>
    <t>Lenovo/T440/BL/FR</t>
  </si>
  <si>
    <t>Lenovo/T440/BL/IT</t>
  </si>
  <si>
    <t>Lenovo/T440/BL/ES</t>
  </si>
  <si>
    <t>Lenovo/T440/BL/UK</t>
  </si>
  <si>
    <t>04X0107</t>
  </si>
  <si>
    <t>01AX317</t>
  </si>
  <si>
    <t>04X0110</t>
  </si>
  <si>
    <t>04X0120</t>
  </si>
  <si>
    <t>04Y0882</t>
  </si>
  <si>
    <t>04X0122</t>
  </si>
  <si>
    <t>04X0123</t>
  </si>
  <si>
    <t>04X0127</t>
  </si>
  <si>
    <t>04X0128</t>
  </si>
  <si>
    <t>Lenovo/T440/BL/USI</t>
  </si>
  <si>
    <t>01AX333</t>
  </si>
  <si>
    <t>Lenovo/T440/BL/US</t>
  </si>
  <si>
    <t>01AX325</t>
  </si>
  <si>
    <t>01AX318</t>
  </si>
  <si>
    <t>04Y0830</t>
  </si>
  <si>
    <t>04Y0831</t>
  </si>
  <si>
    <t>04Y0832</t>
  </si>
  <si>
    <t>04Y0833</t>
  </si>
  <si>
    <t>04Y0839</t>
  </si>
  <si>
    <t>04Y0881</t>
  </si>
  <si>
    <t>04Y0844</t>
  </si>
  <si>
    <t>04Y0845</t>
  </si>
  <si>
    <t>04Y0846</t>
  </si>
  <si>
    <t>04Y0850</t>
  </si>
  <si>
    <t>04Y0851</t>
  </si>
  <si>
    <t>04Y0847</t>
  </si>
  <si>
    <t>Lenovo/T440/BL/NOR</t>
  </si>
  <si>
    <t>Lenovo/T440/RG/UK</t>
  </si>
  <si>
    <t>Lenovo/T440/RG/DE</t>
  </si>
  <si>
    <t>Lenovo/T440/RG/FR</t>
  </si>
  <si>
    <t>Lenovo/T440/RG/IT</t>
  </si>
  <si>
    <t>Lenovo/T440/RG/ES</t>
  </si>
  <si>
    <t>Lenovo/T440/RG/NOR</t>
  </si>
  <si>
    <t>Lenovo/T440/RG/USI</t>
  </si>
  <si>
    <t>Lenovo/T440/RG/US</t>
  </si>
  <si>
    <t>Lenovo T440 RG parent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</si>
</sst>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color rgb="FF000000"/>
      <name val="Arial"/>
      <family val="2"/>
      <charset val="1"/>
    </font>
    <font>
      <sz val="14"/>
      <color rgb="FF000000"/>
      <name val="Arial"/>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applyAlignment="1">
      <alignment wrapText="1"/>
    </xf>
    <xf numFmtId="0" fontId="8" fillId="0" borderId="0" xfId="0" applyFont="1"/>
    <xf numFmtId="0" fontId="1" fillId="0" borderId="0" xfId="0" applyFont="1" applyProtection="1">
      <protection locked="0"/>
    </xf>
    <xf numFmtId="0" fontId="5" fillId="0" borderId="0" xfId="0" applyFont="1" applyAlignment="1">
      <alignment horizontal="center"/>
    </xf>
    <xf numFmtId="0" fontId="9" fillId="0" borderId="0" xfId="0" applyFont="1"/>
    <xf numFmtId="1" fontId="9" fillId="0" borderId="0" xfId="0" applyNumberFormat="1" applyFont="1"/>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N1" zoomScale="130" zoomScaleNormal="130" workbookViewId="0">
      <selection activeCell="FO5" sqref="FO5:FV14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T440 RG parent</v>
      </c>
      <c r="C4" s="27" t="s">
        <v>345</v>
      </c>
      <c r="D4" s="28">
        <f>Values!B14</f>
        <v>5714401441991</v>
      </c>
      <c r="E4" s="1" t="s">
        <v>346</v>
      </c>
      <c r="F4" s="27" t="str">
        <f>SUBSTITUTE(Values!B1, "{language}", "") &amp; " " &amp; Values!B3</f>
        <v>vervangend  toetsenbord met achtergrondverlichting voor Lenovo Thinkpad T431 T431S E431 T440 T440P T440S E440 L440 T450 T450S T460 L450 T440E</v>
      </c>
      <c r="G4" s="27" t="s">
        <v>345</v>
      </c>
      <c r="H4" s="1" t="str">
        <f>Values!B16</f>
        <v>computer-keyboards</v>
      </c>
      <c r="I4" s="1" t="str">
        <f>IF(ISBLANK(Values!E3),"","4730574031")</f>
        <v>4730574031</v>
      </c>
      <c r="J4" s="29" t="str">
        <f>Values!B13</f>
        <v>Lenovo T440 RG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64"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c r="FP5" s="62"/>
      <c r="FQ5" s="62"/>
      <c r="FR5" s="62"/>
      <c r="FS5" s="62"/>
      <c r="FT5" s="62"/>
      <c r="FU5" s="62"/>
      <c r="FV5" s="62"/>
    </row>
    <row r="6" spans="1:192" ht="64"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c r="FP6" s="62"/>
      <c r="FQ6" s="62"/>
      <c r="FR6" s="62"/>
      <c r="FS6" s="62"/>
      <c r="FT6" s="62"/>
      <c r="FU6" s="62"/>
      <c r="FV6" s="62"/>
    </row>
    <row r="7" spans="1:192" ht="64"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c r="FP7" s="62"/>
      <c r="FQ7" s="62"/>
      <c r="FR7" s="62"/>
      <c r="FS7" s="62"/>
      <c r="FT7" s="62"/>
      <c r="FU7" s="62"/>
      <c r="FV7" s="62"/>
    </row>
    <row r="8" spans="1:192" ht="64"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c r="FP8" s="62"/>
      <c r="FQ8" s="62"/>
      <c r="FR8" s="62"/>
      <c r="FS8" s="62"/>
      <c r="FT8" s="62"/>
      <c r="FU8" s="62"/>
      <c r="FV8" s="62"/>
    </row>
    <row r="9" spans="1:192" ht="64"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c r="FP9" s="62"/>
      <c r="FQ9" s="62"/>
      <c r="FR9" s="62"/>
      <c r="FS9" s="62"/>
      <c r="FT9" s="62"/>
      <c r="FU9" s="62"/>
      <c r="FV9" s="62"/>
    </row>
    <row r="10" spans="1:192" ht="64"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c r="FP10" s="62"/>
      <c r="FQ10" s="62"/>
      <c r="FR10" s="62"/>
      <c r="FS10" s="62"/>
      <c r="FT10" s="62"/>
      <c r="FU10" s="62"/>
      <c r="FV10" s="62"/>
    </row>
    <row r="11" spans="1:192" ht="64"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c r="FP11" s="62"/>
      <c r="FQ11" s="62"/>
      <c r="FR11" s="62"/>
      <c r="FS11" s="62"/>
      <c r="FT11" s="62"/>
      <c r="FU11" s="62"/>
      <c r="FV11" s="62"/>
    </row>
    <row r="12" spans="1:192" ht="64"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c r="FP12" s="62"/>
      <c r="FQ12" s="62"/>
      <c r="FR12" s="62"/>
      <c r="FS12" s="62"/>
      <c r="FT12" s="62"/>
      <c r="FU12" s="62"/>
      <c r="FV12" s="62"/>
    </row>
    <row r="13" spans="1:192" ht="64"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c r="FP13" s="62"/>
      <c r="FQ13" s="62"/>
      <c r="FR13" s="62"/>
      <c r="FS13" s="62"/>
      <c r="FT13" s="62"/>
      <c r="FU13" s="62"/>
      <c r="FV13" s="62"/>
    </row>
    <row r="14" spans="1:192" ht="64"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c r="FP14" s="62"/>
      <c r="FQ14" s="62"/>
      <c r="FR14" s="62"/>
      <c r="FS14" s="62"/>
      <c r="FT14" s="62"/>
      <c r="FU14" s="62"/>
      <c r="FV14" s="62"/>
    </row>
    <row r="15" spans="1:192" ht="64"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c r="FP15" s="62"/>
      <c r="FQ15" s="62"/>
      <c r="FR15" s="62"/>
      <c r="FS15" s="62"/>
      <c r="FT15" s="62"/>
      <c r="FU15" s="62"/>
      <c r="FV15" s="62"/>
    </row>
    <row r="16" spans="1:192" ht="64"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c r="FP16" s="62"/>
      <c r="FQ16" s="62"/>
      <c r="FR16" s="62"/>
      <c r="FS16" s="62"/>
      <c r="FT16" s="62"/>
      <c r="FU16" s="62"/>
      <c r="FV16" s="62"/>
    </row>
    <row r="17" spans="1:192" ht="64"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c r="FP17" s="62"/>
      <c r="FQ17" s="62"/>
      <c r="FR17" s="62"/>
      <c r="FS17" s="62"/>
      <c r="FT17" s="62"/>
      <c r="FU17" s="62"/>
      <c r="FV17" s="62"/>
    </row>
    <row r="18" spans="1:192" ht="64"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c r="FP18" s="62"/>
      <c r="FQ18" s="62"/>
      <c r="FR18" s="62"/>
      <c r="FS18" s="62"/>
      <c r="FT18" s="62"/>
      <c r="FU18" s="62"/>
      <c r="FV18" s="62"/>
    </row>
    <row r="19" spans="1:192" ht="64"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c r="FP19" s="62"/>
      <c r="FQ19" s="62"/>
      <c r="FR19" s="62"/>
      <c r="FS19" s="62"/>
      <c r="FT19" s="62"/>
      <c r="FU19" s="62"/>
      <c r="FV19" s="62"/>
    </row>
    <row r="20" spans="1:192" ht="64"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c r="FP20" s="62"/>
      <c r="FQ20" s="62"/>
      <c r="FR20" s="62"/>
      <c r="FS20" s="62"/>
      <c r="FT20" s="62"/>
      <c r="FU20" s="62"/>
      <c r="FV20" s="62"/>
    </row>
    <row r="21" spans="1:192" ht="64"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c r="FP21" s="62"/>
      <c r="FQ21" s="62"/>
      <c r="FR21" s="62"/>
      <c r="FS21" s="62"/>
      <c r="FT21" s="62"/>
      <c r="FU21" s="62"/>
      <c r="FV21" s="62"/>
    </row>
    <row r="22" spans="1:192" ht="64"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c r="FP22" s="62"/>
      <c r="FQ22" s="62"/>
      <c r="FR22" s="62"/>
      <c r="FS22" s="62"/>
      <c r="FT22" s="62"/>
      <c r="FU22" s="62"/>
      <c r="FV22" s="62"/>
    </row>
    <row r="23" spans="1:192" s="35" customFormat="1" ht="64"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c r="FP23" s="62"/>
      <c r="FQ23" s="62"/>
      <c r="FR23" s="62"/>
      <c r="FS23" s="62"/>
      <c r="FT23" s="62"/>
      <c r="FU23" s="62"/>
      <c r="FV23" s="62"/>
      <c r="FW23" s="1"/>
      <c r="FX23" s="1"/>
      <c r="FY23" s="1"/>
      <c r="FZ23" s="1"/>
      <c r="GA23" s="1"/>
      <c r="GB23" s="1"/>
      <c r="GC23" s="1"/>
      <c r="GD23" s="1"/>
      <c r="GE23" s="1"/>
      <c r="GF23" s="1"/>
      <c r="GG23" s="1"/>
      <c r="GH23" s="1"/>
      <c r="GI23" s="1"/>
      <c r="GJ23" s="1"/>
    </row>
    <row r="24" spans="1:192" s="35" customFormat="1" ht="64"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c r="FP24" s="62"/>
      <c r="FQ24" s="62"/>
      <c r="FR24" s="62"/>
      <c r="FS24" s="62"/>
      <c r="FT24" s="62"/>
      <c r="FU24" s="62"/>
      <c r="FV24" s="62"/>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T440 RG - DE</v>
      </c>
      <c r="C25" s="29" t="str">
        <f>IF(ISBLANK(Values!E24),"","TellusRem")</f>
        <v>TellusRem</v>
      </c>
      <c r="D25" s="28">
        <f>IF(ISBLANK(Values!E24),"",Values!E24)</f>
        <v>5714401441014</v>
      </c>
      <c r="E25" s="1" t="str">
        <f>IF(ISBLANK(Values!E24),"","EAN")</f>
        <v>EAN</v>
      </c>
      <c r="F25" s="27" t="str">
        <f>IF(ISBLANK(Values!E24),"",IF(Values!J24, SUBSTITUTE(Values!$B$1, "{language}", Values!H24) &amp; " " &amp;Values!$B$3, SUBSTITUTE(Values!$B$2, "{language}", Values!$H24) &amp; " " &amp;Values!$B$3))</f>
        <v>vervangend Duitse toetsenbord zonder achtergrondverlichting voor Lenovo Thinkpad T431 T431S E431 T440 T440P T440S E440 L440 T450 T450S T460 L450 T440E</v>
      </c>
      <c r="G25" s="29" t="str">
        <f>IF(ISBLANK(Values!E24),"","TellusRem")</f>
        <v>TellusRem</v>
      </c>
      <c r="H25" s="1" t="str">
        <f>IF(ISBLANK(Values!E24),"",Values!$B$16)</f>
        <v>computer-keyboards</v>
      </c>
      <c r="I25" s="1" t="str">
        <f>IF(ISBLANK(Values!E24),"","4730574031")</f>
        <v>4730574031</v>
      </c>
      <c r="J25" s="31" t="str">
        <f>IF(ISBLANK(Values!E24),"",Values!F24 )</f>
        <v>Lenovo T440 RG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https://raw.githubusercontent.com/PatrickVibild/TellusAmazonPictures/master/pictures/Lenovo/T440/RG/DE/1.jpg</v>
      </c>
      <c r="N25" s="27" t="str">
        <f>IF(ISBLANK(Values!$F24),"",Values!N24)</f>
        <v>https://raw.githubusercontent.com/PatrickVibild/TellusAmazonPictures/master/pictures/Lenovo/T440/RG/DE/2.jpg</v>
      </c>
      <c r="O25" s="27" t="str">
        <f>IF(ISBLANK(Values!$F24),"",Values!O24)</f>
        <v>https://raw.githubusercontent.com/PatrickVibild/TellusAmazonPictures/master/pictures/Lenovo/T440/RG/DE/3.jpg</v>
      </c>
      <c r="P25" s="27" t="str">
        <f>IF(ISBLANK(Values!$F24),"",Values!P24)</f>
        <v>https://raw.githubusercontent.com/PatrickVibild/TellusAmazonPictures/master/pictures/Lenovo/T440/RG/DE/4.jpg</v>
      </c>
      <c r="Q25" s="27" t="str">
        <f>IF(ISBLANK(Values!$F24),"",Values!Q24)</f>
        <v>https://raw.githubusercontent.com/PatrickVibild/TellusAmazonPictures/master/pictures/Lenovo/T440/RG/DE/5.jpg</v>
      </c>
      <c r="R25" s="27" t="str">
        <f>IF(ISBLANK(Values!$F24),"",Values!R24)</f>
        <v>https://raw.githubusercontent.com/PatrickVibild/TellusAmazonPictures/master/pictures/Lenovo/T440/RG/DE/6.jpg</v>
      </c>
      <c r="S25" s="27" t="str">
        <f>IF(ISBLANK(Values!$F24),"",Values!S24)</f>
        <v>https://raw.githubusercontent.com/PatrickVibild/TellusAmazonPictures/master/pictures/Lenovo/T440/RG/DE/7.jpg</v>
      </c>
      <c r="T25" s="27" t="str">
        <f>IF(ISBLANK(Values!$F24),"",Values!T24)</f>
        <v>https://raw.githubusercontent.com/PatrickVibild/TellusAmazonPictures/master/pictures/Lenovo/T440/RG/DE/8.jpg</v>
      </c>
      <c r="U25" s="27" t="str">
        <f>IF(ISBLANK(Values!$F24),"",Values!U24)</f>
        <v>https://raw.githubusercontent.com/PatrickVibild/TellusAmazonPictures/master/pictures/Lenovo/T440/RG/DE/9.jpg</v>
      </c>
      <c r="V25" s="1"/>
      <c r="W25" s="29" t="str">
        <f>IF(ISBLANK(Values!E24),"","Child")</f>
        <v>Child</v>
      </c>
      <c r="X25" s="29" t="str">
        <f>IF(ISBLANK(Values!E24),"",Values!$B$13)</f>
        <v>Lenovo T440 RG parent</v>
      </c>
      <c r="Y25" s="31" t="str">
        <f>IF(ISBLANK(Values!E24),"","Size-Color")</f>
        <v>Size-Color</v>
      </c>
      <c r="Z25" s="29" t="str">
        <f>IF(ISBLANK(Values!E24),"","variation")</f>
        <v>variation</v>
      </c>
      <c r="AA25" s="1" t="str">
        <f>IF(ISBLANK(Values!E24),"",Values!$B$20)</f>
        <v>PartialUpdate</v>
      </c>
      <c r="AB25" s="1"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1"/>
      <c r="AD25" s="1"/>
      <c r="AE25" s="1"/>
      <c r="AF25" s="1"/>
      <c r="AG25" s="1"/>
      <c r="AH25" s="1"/>
      <c r="AI25" s="34" t="str">
        <f>IF(ISBLANK(Values!E24),"",IF(Values!I24,Values!$B$23,Values!$B$33))</f>
        <v>👉 LAYOUT - {flag} {language} zonder achtergrondverlichting.</v>
      </c>
      <c r="AJ25" s="3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5" s="1" t="str">
        <f>IF(ISBLANK(Values!E24),"",Values!$B$25)</f>
        <v xml:space="preserve">♻️ ECOFRIENDLY PRODUCT - Koop gerenoveerd, KOOP GROEN! Verminder meer dan 80% koolstofdioxide door onze refurbished toetsenborden te kopen, in vergelijking met het aanschaffen van een nieuw toetsenbord! </v>
      </c>
      <c r="AL25" s="1" t="str">
        <f>IF(ISBLANK(Values!E24),"",SUBSTITUTE(SUBSTITUTE(IF(Values!$J24, Values!$B$26, Values!$B$33), "{language}", Values!$H24), "{flag}", INDEX(options!$E$1:$E$20, Values!$V24)))</f>
        <v>👉 LAYOUT - 🇩🇪 Duitse zonder achtergrondverlichting.</v>
      </c>
      <c r="AM25" s="1" t="str">
        <f>SUBSTITUTE(IF(ISBLANK(Values!E24),"",Values!$B$27),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5" s="1"/>
      <c r="AO25" s="1"/>
      <c r="AP25" s="1"/>
      <c r="AQ25" s="1"/>
      <c r="AR25" s="1"/>
      <c r="AS25" s="1"/>
      <c r="AT25" s="27" t="str">
        <f>IF(ISBLANK(Values!E24),"",Values!H24)</f>
        <v>Duitse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c r="FP25" s="62"/>
      <c r="FQ25" s="62"/>
      <c r="FR25" s="62"/>
      <c r="FS25" s="62"/>
      <c r="FT25" s="62"/>
      <c r="FU25" s="62"/>
      <c r="FV25" s="62"/>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computercomponent</v>
      </c>
      <c r="B26" s="33" t="str">
        <f>IF(ISBLANK(Values!E25),"",Values!F25)</f>
        <v>Lenovo T440 RG - FR</v>
      </c>
      <c r="C26" s="29" t="str">
        <f>IF(ISBLANK(Values!E25),"","TellusRem")</f>
        <v>TellusRem</v>
      </c>
      <c r="D26" s="28">
        <f>IF(ISBLANK(Values!E25),"",Values!E25)</f>
        <v>5714401441021</v>
      </c>
      <c r="E26" s="1" t="str">
        <f>IF(ISBLANK(Values!E25),"","EAN")</f>
        <v>EAN</v>
      </c>
      <c r="F26" s="27" t="str">
        <f>IF(ISBLANK(Values!E25),"",IF(Values!J25, SUBSTITUTE(Values!$B$1, "{language}", Values!H25) &amp; " " &amp;Values!$B$3, SUBSTITUTE(Values!$B$2, "{language}", Values!$H25) &amp; " " &amp;Values!$B$3))</f>
        <v>vervangend Frans toetsenbord zonder achtergrondverlichting voor Lenovo Thinkpad T431 T431S E431 T440 T440P T440S E440 L440 T450 T450S T460 L450 T440E</v>
      </c>
      <c r="G26" s="29" t="str">
        <f>IF(ISBLANK(Values!E25),"","TellusRem")</f>
        <v>TellusRem</v>
      </c>
      <c r="H26" s="1" t="str">
        <f>IF(ISBLANK(Values!E25),"",Values!$B$16)</f>
        <v>computer-keyboards</v>
      </c>
      <c r="I26" s="1" t="str">
        <f>IF(ISBLANK(Values!E25),"","4730574031")</f>
        <v>4730574031</v>
      </c>
      <c r="J26" s="31" t="str">
        <f>IF(ISBLANK(Values!E25),"",Values!F25 )</f>
        <v>Lenovo T440 RG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https://raw.githubusercontent.com/PatrickVibild/TellusAmazonPictures/master/pictures/Lenovo/T440/RG/FR/1.jpg</v>
      </c>
      <c r="N26" s="27" t="str">
        <f>IF(ISBLANK(Values!$F25),"",Values!N25)</f>
        <v>https://raw.githubusercontent.com/PatrickVibild/TellusAmazonPictures/master/pictures/Lenovo/T440/RG/FR/2.jpg</v>
      </c>
      <c r="O26" s="27" t="str">
        <f>IF(ISBLANK(Values!$F25),"",Values!O25)</f>
        <v>https://raw.githubusercontent.com/PatrickVibild/TellusAmazonPictures/master/pictures/Lenovo/T440/RG/FR/3.jpg</v>
      </c>
      <c r="P26" s="27" t="str">
        <f>IF(ISBLANK(Values!$F25),"",Values!P25)</f>
        <v>https://raw.githubusercontent.com/PatrickVibild/TellusAmazonPictures/master/pictures/Lenovo/T440/RG/FR/4.jpg</v>
      </c>
      <c r="Q26" s="27" t="str">
        <f>IF(ISBLANK(Values!$F25),"",Values!Q25)</f>
        <v>https://raw.githubusercontent.com/PatrickVibild/TellusAmazonPictures/master/pictures/Lenovo/T440/RG/FR/5.jpg</v>
      </c>
      <c r="R26" s="27" t="str">
        <f>IF(ISBLANK(Values!$F25),"",Values!R25)</f>
        <v>https://raw.githubusercontent.com/PatrickVibild/TellusAmazonPictures/master/pictures/Lenovo/T440/RG/FR/6.jpg</v>
      </c>
      <c r="S26" s="27" t="str">
        <f>IF(ISBLANK(Values!$F25),"",Values!S25)</f>
        <v>https://raw.githubusercontent.com/PatrickVibild/TellusAmazonPictures/master/pictures/Lenovo/T440/RG/FR/7.jpg</v>
      </c>
      <c r="T26" s="27" t="str">
        <f>IF(ISBLANK(Values!$F25),"",Values!T25)</f>
        <v>https://raw.githubusercontent.com/PatrickVibild/TellusAmazonPictures/master/pictures/Lenovo/T440/RG/FR/8.jpg</v>
      </c>
      <c r="U26" s="27" t="str">
        <f>IF(ISBLANK(Values!$F25),"",Values!U25)</f>
        <v>https://raw.githubusercontent.com/PatrickVibild/TellusAmazonPictures/master/pictures/Lenovo/T440/RG/FR/9.jpg</v>
      </c>
      <c r="V26" s="1"/>
      <c r="W26" s="29" t="str">
        <f>IF(ISBLANK(Values!E25),"","Child")</f>
        <v>Child</v>
      </c>
      <c r="X26" s="29" t="str">
        <f>IF(ISBLANK(Values!E25),"",Values!$B$13)</f>
        <v>Lenovo T440 RG parent</v>
      </c>
      <c r="Y26" s="31" t="str">
        <f>IF(ISBLANK(Values!E25),"","Size-Color")</f>
        <v>Size-Color</v>
      </c>
      <c r="Z26" s="29" t="str">
        <f>IF(ISBLANK(Values!E25),"","variation")</f>
        <v>variation</v>
      </c>
      <c r="AA26" s="1" t="str">
        <f>IF(ISBLANK(Values!E25),"",Values!$B$20)</f>
        <v>PartialUpdate</v>
      </c>
      <c r="AB26" s="1"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1"/>
      <c r="AD26" s="1"/>
      <c r="AE26" s="1"/>
      <c r="AF26" s="1"/>
      <c r="AG26" s="1"/>
      <c r="AH26" s="1"/>
      <c r="AI26" s="34" t="str">
        <f>IF(ISBLANK(Values!E25),"",IF(Values!I25,Values!$B$23,Values!$B$33))</f>
        <v>👉 LAYOUT - {flag} {language} zonder achtergrondverlichting.</v>
      </c>
      <c r="AJ26" s="3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6" s="1" t="str">
        <f>IF(ISBLANK(Values!E25),"",Values!$B$25)</f>
        <v xml:space="preserve">♻️ ECOFRIENDLY PRODUCT - Koop gerenoveerd, KOOP GROEN! Verminder meer dan 80% koolstofdioxide door onze refurbished toetsenborden te kopen, in vergelijking met het aanschaffen van een nieuw toetsenbord! </v>
      </c>
      <c r="AL26" s="1" t="str">
        <f>IF(ISBLANK(Values!E25),"",SUBSTITUTE(SUBSTITUTE(IF(Values!$J25, Values!$B$26, Values!$B$33), "{language}", Values!$H25), "{flag}", INDEX(options!$E$1:$E$20, Values!$V25)))</f>
        <v>👉 LAYOUT - 🇫🇷 Frans zonder achtergrondverlichting.</v>
      </c>
      <c r="AM26" s="1" t="str">
        <f>SUBSTITUTE(IF(ISBLANK(Values!E25),"",Values!$B$27),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6" s="1"/>
      <c r="AO26" s="1"/>
      <c r="AP26" s="1"/>
      <c r="AQ26" s="1"/>
      <c r="AR26" s="1"/>
      <c r="AS26" s="1"/>
      <c r="AT26" s="27" t="str">
        <f>IF(ISBLANK(Values!E25),"",Values!H25)</f>
        <v>Frans</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c r="FP26" s="62"/>
      <c r="FQ26" s="62"/>
      <c r="FR26" s="62"/>
      <c r="FS26" s="62"/>
      <c r="FT26" s="62"/>
      <c r="FU26" s="62"/>
      <c r="FV26" s="62"/>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computercomponent</v>
      </c>
      <c r="B27" s="33" t="str">
        <f>IF(ISBLANK(Values!E26),"",Values!F26)</f>
        <v>Lenovo T440 RG - IT</v>
      </c>
      <c r="C27" s="29" t="str">
        <f>IF(ISBLANK(Values!E26),"","TellusRem")</f>
        <v>TellusRem</v>
      </c>
      <c r="D27" s="28">
        <f>IF(ISBLANK(Values!E26),"",Values!E26)</f>
        <v>5714401441038</v>
      </c>
      <c r="E27" s="1" t="str">
        <f>IF(ISBLANK(Values!E26),"","EAN")</f>
        <v>EAN</v>
      </c>
      <c r="F27" s="27" t="str">
        <f>IF(ISBLANK(Values!E26),"",IF(Values!J26, SUBSTITUTE(Values!$B$1, "{language}", Values!H26) &amp; " " &amp;Values!$B$3, SUBSTITUTE(Values!$B$2, "{language}", Values!$H26) &amp; " " &amp;Values!$B$3))</f>
        <v>vervangend Italiaans toetsenbord zonder achtergrondverlichting voor Lenovo Thinkpad T431 T431S E431 T440 T440P T440S E440 L440 T450 T450S T460 L450 T440E</v>
      </c>
      <c r="G27" s="29" t="str">
        <f>IF(ISBLANK(Values!E26),"","TellusRem")</f>
        <v>TellusRem</v>
      </c>
      <c r="H27" s="1" t="str">
        <f>IF(ISBLANK(Values!E26),"",Values!$B$16)</f>
        <v>computer-keyboards</v>
      </c>
      <c r="I27" s="1" t="str">
        <f>IF(ISBLANK(Values!E26),"","4730574031")</f>
        <v>4730574031</v>
      </c>
      <c r="J27" s="31" t="str">
        <f>IF(ISBLANK(Values!E26),"",Values!F26 )</f>
        <v>Lenovo T440 RG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https://raw.githubusercontent.com/PatrickVibild/TellusAmazonPictures/master/pictures/Lenovo/T440/RG/IT/1.jpg</v>
      </c>
      <c r="N27" s="27" t="str">
        <f>IF(ISBLANK(Values!$F26),"",Values!N26)</f>
        <v>https://raw.githubusercontent.com/PatrickVibild/TellusAmazonPictures/master/pictures/Lenovo/T440/RG/IT/2.jpg</v>
      </c>
      <c r="O27" s="27" t="str">
        <f>IF(ISBLANK(Values!$F26),"",Values!O26)</f>
        <v>https://raw.githubusercontent.com/PatrickVibild/TellusAmazonPictures/master/pictures/Lenovo/T440/RG/IT/3.jpg</v>
      </c>
      <c r="P27" s="27" t="str">
        <f>IF(ISBLANK(Values!$F26),"",Values!P26)</f>
        <v>https://raw.githubusercontent.com/PatrickVibild/TellusAmazonPictures/master/pictures/Lenovo/T440/RG/IT/4.jpg</v>
      </c>
      <c r="Q27" s="27" t="str">
        <f>IF(ISBLANK(Values!$F26),"",Values!Q26)</f>
        <v>https://raw.githubusercontent.com/PatrickVibild/TellusAmazonPictures/master/pictures/Lenovo/T440/RG/IT/5.jpg</v>
      </c>
      <c r="R27" s="27" t="str">
        <f>IF(ISBLANK(Values!$F26),"",Values!R26)</f>
        <v>https://raw.githubusercontent.com/PatrickVibild/TellusAmazonPictures/master/pictures/Lenovo/T440/RG/IT/6.jpg</v>
      </c>
      <c r="S27" s="27" t="str">
        <f>IF(ISBLANK(Values!$F26),"",Values!S26)</f>
        <v>https://raw.githubusercontent.com/PatrickVibild/TellusAmazonPictures/master/pictures/Lenovo/T440/RG/IT/7.jpg</v>
      </c>
      <c r="T27" s="27" t="str">
        <f>IF(ISBLANK(Values!$F26),"",Values!T26)</f>
        <v>https://raw.githubusercontent.com/PatrickVibild/TellusAmazonPictures/master/pictures/Lenovo/T440/RG/IT/8.jpg</v>
      </c>
      <c r="U27" s="27" t="str">
        <f>IF(ISBLANK(Values!$F26),"",Values!U26)</f>
        <v>https://raw.githubusercontent.com/PatrickVibild/TellusAmazonPictures/master/pictures/Lenovo/T440/RG/IT/9.jpg</v>
      </c>
      <c r="V27" s="1"/>
      <c r="W27" s="29" t="str">
        <f>IF(ISBLANK(Values!E26),"","Child")</f>
        <v>Child</v>
      </c>
      <c r="X27" s="29" t="str">
        <f>IF(ISBLANK(Values!E26),"",Values!$B$13)</f>
        <v>Lenovo T440 RG parent</v>
      </c>
      <c r="Y27" s="31" t="str">
        <f>IF(ISBLANK(Values!E26),"","Size-Color")</f>
        <v>Size-Color</v>
      </c>
      <c r="Z27" s="29" t="str">
        <f>IF(ISBLANK(Values!E26),"","variation")</f>
        <v>variation</v>
      </c>
      <c r="AA27" s="1" t="str">
        <f>IF(ISBLANK(Values!E26),"",Values!$B$20)</f>
        <v>PartialUpdate</v>
      </c>
      <c r="AB27" s="1"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1"/>
      <c r="AD27" s="1"/>
      <c r="AE27" s="1"/>
      <c r="AF27" s="1"/>
      <c r="AG27" s="1"/>
      <c r="AH27" s="1"/>
      <c r="AI27" s="34" t="str">
        <f>IF(ISBLANK(Values!E26),"",IF(Values!I26,Values!$B$23,Values!$B$33))</f>
        <v>👉 LAYOUT - {flag} {language} zonder achtergrondverlichting.</v>
      </c>
      <c r="AJ27" s="3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7" s="1" t="str">
        <f>IF(ISBLANK(Values!E26),"",Values!$B$25)</f>
        <v xml:space="preserve">♻️ ECOFRIENDLY PRODUCT - Koop gerenoveerd, KOOP GROEN! Verminder meer dan 80% koolstofdioxide door onze refurbished toetsenborden te kopen, in vergelijking met het aanschaffen van een nieuw toetsenbord! </v>
      </c>
      <c r="AL27" s="1" t="str">
        <f>IF(ISBLANK(Values!E26),"",SUBSTITUTE(SUBSTITUTE(IF(Values!$J26, Values!$B$26, Values!$B$33), "{language}", Values!$H26), "{flag}", INDEX(options!$E$1:$E$20, Values!$V26)))</f>
        <v>👉 LAYOUT - 🇮🇹 Italiaans zonder achtergrondverlichting.</v>
      </c>
      <c r="AM27" s="1" t="str">
        <f>SUBSTITUTE(IF(ISBLANK(Values!E26),"",Values!$B$27),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7" s="1"/>
      <c r="AO27" s="1"/>
      <c r="AP27" s="1"/>
      <c r="AQ27" s="1"/>
      <c r="AR27" s="1"/>
      <c r="AS27" s="1"/>
      <c r="AT27" s="27" t="str">
        <f>IF(ISBLANK(Values!E26),"",Values!H26)</f>
        <v>Italiaans</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c r="FP27" s="62"/>
      <c r="FQ27" s="62"/>
      <c r="FR27" s="62"/>
      <c r="FS27" s="62"/>
      <c r="FT27" s="62"/>
      <c r="FU27" s="62"/>
      <c r="FV27" s="62"/>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computercomponent</v>
      </c>
      <c r="B28" s="33" t="str">
        <f>IF(ISBLANK(Values!E27),"",Values!F27)</f>
        <v>Lenovo T440 RG - ES</v>
      </c>
      <c r="C28" s="29" t="str">
        <f>IF(ISBLANK(Values!E27),"","TellusRem")</f>
        <v>TellusRem</v>
      </c>
      <c r="D28" s="28">
        <f>IF(ISBLANK(Values!E27),"",Values!E27)</f>
        <v>5714401441045</v>
      </c>
      <c r="E28" s="1" t="str">
        <f>IF(ISBLANK(Values!E27),"","EAN")</f>
        <v>EAN</v>
      </c>
      <c r="F28" s="27" t="str">
        <f>IF(ISBLANK(Values!E27),"",IF(Values!J27, SUBSTITUTE(Values!$B$1, "{language}", Values!H27) &amp; " " &amp;Values!$B$3, SUBSTITUTE(Values!$B$2, "{language}", Values!$H27) &amp; " " &amp;Values!$B$3))</f>
        <v>vervangend Spaans toetsenbord zonder achtergrondverlichting voor Lenovo Thinkpad T431 T431S E431 T440 T440P T440S E440 L440 T450 T450S T460 L450 T440E</v>
      </c>
      <c r="G28" s="29" t="str">
        <f>IF(ISBLANK(Values!E27),"","TellusRem")</f>
        <v>TellusRem</v>
      </c>
      <c r="H28" s="1" t="str">
        <f>IF(ISBLANK(Values!E27),"",Values!$B$16)</f>
        <v>computer-keyboards</v>
      </c>
      <c r="I28" s="1" t="str">
        <f>IF(ISBLANK(Values!E27),"","4730574031")</f>
        <v>4730574031</v>
      </c>
      <c r="J28" s="31" t="str">
        <f>IF(ISBLANK(Values!E27),"",Values!F27 )</f>
        <v>Lenovo T440 RG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https://raw.githubusercontent.com/PatrickVibild/TellusAmazonPictures/master/pictures/Lenovo/T440/RG/ES/1.jpg</v>
      </c>
      <c r="N28" s="27" t="str">
        <f>IF(ISBLANK(Values!$F27),"",Values!N27)</f>
        <v>https://raw.githubusercontent.com/PatrickVibild/TellusAmazonPictures/master/pictures/Lenovo/T440/RG/ES/2.jpg</v>
      </c>
      <c r="O28" s="27" t="str">
        <f>IF(ISBLANK(Values!$F27),"",Values!O27)</f>
        <v>https://raw.githubusercontent.com/PatrickVibild/TellusAmazonPictures/master/pictures/Lenovo/T440/RG/ES/3.jpg</v>
      </c>
      <c r="P28" s="27" t="str">
        <f>IF(ISBLANK(Values!$F27),"",Values!P27)</f>
        <v>https://raw.githubusercontent.com/PatrickVibild/TellusAmazonPictures/master/pictures/Lenovo/T440/RG/ES/4.jpg</v>
      </c>
      <c r="Q28" s="27" t="str">
        <f>IF(ISBLANK(Values!$F27),"",Values!Q27)</f>
        <v>https://raw.githubusercontent.com/PatrickVibild/TellusAmazonPictures/master/pictures/Lenovo/T440/RG/ES/5.jpg</v>
      </c>
      <c r="R28" s="27" t="str">
        <f>IF(ISBLANK(Values!$F27),"",Values!R27)</f>
        <v>https://raw.githubusercontent.com/PatrickVibild/TellusAmazonPictures/master/pictures/Lenovo/T440/RG/ES/6.jpg</v>
      </c>
      <c r="S28" s="27" t="str">
        <f>IF(ISBLANK(Values!$F27),"",Values!S27)</f>
        <v>https://raw.githubusercontent.com/PatrickVibild/TellusAmazonPictures/master/pictures/Lenovo/T440/RG/ES/7.jpg</v>
      </c>
      <c r="T28" s="27" t="str">
        <f>IF(ISBLANK(Values!$F27),"",Values!T27)</f>
        <v>https://raw.githubusercontent.com/PatrickVibild/TellusAmazonPictures/master/pictures/Lenovo/T440/RG/ES/8.jpg</v>
      </c>
      <c r="U28" s="27" t="str">
        <f>IF(ISBLANK(Values!$F27),"",Values!U27)</f>
        <v>https://raw.githubusercontent.com/PatrickVibild/TellusAmazonPictures/master/pictures/Lenovo/T440/RG/ES/9.jpg</v>
      </c>
      <c r="V28" s="1"/>
      <c r="W28" s="29" t="str">
        <f>IF(ISBLANK(Values!E27),"","Child")</f>
        <v>Child</v>
      </c>
      <c r="X28" s="29" t="str">
        <f>IF(ISBLANK(Values!E27),"",Values!$B$13)</f>
        <v>Lenovo T440 RG parent</v>
      </c>
      <c r="Y28" s="31" t="str">
        <f>IF(ISBLANK(Values!E27),"","Size-Color")</f>
        <v>Size-Color</v>
      </c>
      <c r="Z28" s="29" t="str">
        <f>IF(ISBLANK(Values!E27),"","variation")</f>
        <v>variation</v>
      </c>
      <c r="AA28" s="1" t="str">
        <f>IF(ISBLANK(Values!E27),"",Values!$B$20)</f>
        <v>PartialUpdate</v>
      </c>
      <c r="AB28" s="1"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1"/>
      <c r="AD28" s="1"/>
      <c r="AE28" s="1"/>
      <c r="AF28" s="1"/>
      <c r="AG28" s="1"/>
      <c r="AH28" s="1"/>
      <c r="AI28" s="34" t="str">
        <f>IF(ISBLANK(Values!E27),"",IF(Values!I27,Values!$B$23,Values!$B$33))</f>
        <v>👉 LAYOUT - {flag} {language} zonder achtergrondverlichting.</v>
      </c>
      <c r="AJ28" s="3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8" s="1" t="str">
        <f>IF(ISBLANK(Values!E27),"",Values!$B$25)</f>
        <v xml:space="preserve">♻️ ECOFRIENDLY PRODUCT - Koop gerenoveerd, KOOP GROEN! Verminder meer dan 80% koolstofdioxide door onze refurbished toetsenborden te kopen, in vergelijking met het aanschaffen van een nieuw toetsenbord! </v>
      </c>
      <c r="AL28" s="1" t="str">
        <f>IF(ISBLANK(Values!E27),"",SUBSTITUTE(SUBSTITUTE(IF(Values!$J27, Values!$B$26, Values!$B$33), "{language}", Values!$H27), "{flag}", INDEX(options!$E$1:$E$20, Values!$V27)))</f>
        <v>👉 LAYOUT - 🇪🇸 Spaans zonder achtergrondverlichting.</v>
      </c>
      <c r="AM28" s="1" t="str">
        <f>SUBSTITUTE(IF(ISBLANK(Values!E27),"",Values!$B$27),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8" s="1"/>
      <c r="AO28" s="1"/>
      <c r="AP28" s="1"/>
      <c r="AQ28" s="1"/>
      <c r="AR28" s="1"/>
      <c r="AS28" s="1"/>
      <c r="AT28" s="27" t="str">
        <f>IF(ISBLANK(Values!E27),"",Values!H27)</f>
        <v>Spaans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c r="FP28" s="62"/>
      <c r="FQ28" s="62"/>
      <c r="FR28" s="62"/>
      <c r="FS28" s="62"/>
      <c r="FT28" s="62"/>
      <c r="FU28" s="62"/>
      <c r="FV28" s="62"/>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computercomponent</v>
      </c>
      <c r="B29" s="33" t="str">
        <f>IF(ISBLANK(Values!E28),"",Values!F28)</f>
        <v>Lenovo T440 RG - UK</v>
      </c>
      <c r="C29" s="29" t="str">
        <f>IF(ISBLANK(Values!E28),"","TellusRem")</f>
        <v>TellusRem</v>
      </c>
      <c r="D29" s="28">
        <f>IF(ISBLANK(Values!E28),"",Values!E28)</f>
        <v>5714401441052</v>
      </c>
      <c r="E29" s="1" t="str">
        <f>IF(ISBLANK(Values!E28),"","EAN")</f>
        <v>EAN</v>
      </c>
      <c r="F29" s="27" t="str">
        <f>IF(ISBLANK(Values!E28),"",IF(Values!J28, SUBSTITUTE(Values!$B$1, "{language}", Values!H28) &amp; " " &amp;Values!$B$3, SUBSTITUTE(Values!$B$2, "{language}", Values!$H28) &amp; " " &amp;Values!$B$3))</f>
        <v>vervangend UK toetsenbord zonder achtergrondverlichting voor Lenovo Thinkpad T431 T431S E431 T440 T440P T440S E440 L440 T450 T450S T460 L450 T440E</v>
      </c>
      <c r="G29" s="29" t="str">
        <f>IF(ISBLANK(Values!E28),"","TellusRem")</f>
        <v>TellusRem</v>
      </c>
      <c r="H29" s="1" t="str">
        <f>IF(ISBLANK(Values!E28),"",Values!$B$16)</f>
        <v>computer-keyboards</v>
      </c>
      <c r="I29" s="1" t="str">
        <f>IF(ISBLANK(Values!E28),"","4730574031")</f>
        <v>4730574031</v>
      </c>
      <c r="J29" s="31" t="str">
        <f>IF(ISBLANK(Values!E28),"",Values!F28 )</f>
        <v>Lenovo T440 RG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https://raw.githubusercontent.com/PatrickVibild/TellusAmazonPictures/master/pictures/Lenovo/T440/RG/UK/1.jpg</v>
      </c>
      <c r="N29" s="27" t="str">
        <f>IF(ISBLANK(Values!$F28),"",Values!N28)</f>
        <v>https://raw.githubusercontent.com/PatrickVibild/TellusAmazonPictures/master/pictures/Lenovo/T440/RG/UK/2.jpg</v>
      </c>
      <c r="O29" s="27" t="str">
        <f>IF(ISBLANK(Values!$F28),"",Values!O28)</f>
        <v>https://raw.githubusercontent.com/PatrickVibild/TellusAmazonPictures/master/pictures/Lenovo/T440/RG/UK/3.jpg</v>
      </c>
      <c r="P29" s="27" t="str">
        <f>IF(ISBLANK(Values!$F28),"",Values!P28)</f>
        <v>https://raw.githubusercontent.com/PatrickVibild/TellusAmazonPictures/master/pictures/Lenovo/T440/RG/UK/4.jpg</v>
      </c>
      <c r="Q29" s="27" t="str">
        <f>IF(ISBLANK(Values!$F28),"",Values!Q28)</f>
        <v>https://raw.githubusercontent.com/PatrickVibild/TellusAmazonPictures/master/pictures/Lenovo/T440/RG/UK/5.jpg</v>
      </c>
      <c r="R29" s="27" t="str">
        <f>IF(ISBLANK(Values!$F28),"",Values!R28)</f>
        <v>https://raw.githubusercontent.com/PatrickVibild/TellusAmazonPictures/master/pictures/Lenovo/T440/RG/UK/6.jpg</v>
      </c>
      <c r="S29" s="27" t="str">
        <f>IF(ISBLANK(Values!$F28),"",Values!S28)</f>
        <v>https://raw.githubusercontent.com/PatrickVibild/TellusAmazonPictures/master/pictures/Lenovo/T440/RG/UK/7.jpg</v>
      </c>
      <c r="T29" s="27" t="str">
        <f>IF(ISBLANK(Values!$F28),"",Values!T28)</f>
        <v>https://raw.githubusercontent.com/PatrickVibild/TellusAmazonPictures/master/pictures/Lenovo/T440/RG/UK/8.jpg</v>
      </c>
      <c r="U29" s="27" t="str">
        <f>IF(ISBLANK(Values!$F28),"",Values!U28)</f>
        <v>https://raw.githubusercontent.com/PatrickVibild/TellusAmazonPictures/master/pictures/Lenovo/T440/RG/UK/9.jpg</v>
      </c>
      <c r="V29" s="1"/>
      <c r="W29" s="29" t="str">
        <f>IF(ISBLANK(Values!E28),"","Child")</f>
        <v>Child</v>
      </c>
      <c r="X29" s="29" t="str">
        <f>IF(ISBLANK(Values!E28),"",Values!$B$13)</f>
        <v>Lenovo T440 RG parent</v>
      </c>
      <c r="Y29" s="31" t="str">
        <f>IF(ISBLANK(Values!E28),"","Size-Color")</f>
        <v>Size-Color</v>
      </c>
      <c r="Z29" s="29" t="str">
        <f>IF(ISBLANK(Values!E28),"","variation")</f>
        <v>variation</v>
      </c>
      <c r="AA29" s="1" t="str">
        <f>IF(ISBLANK(Values!E28),"",Values!$B$20)</f>
        <v>PartialUpdate</v>
      </c>
      <c r="AB29" s="1"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1"/>
      <c r="AD29" s="1"/>
      <c r="AE29" s="1"/>
      <c r="AF29" s="1"/>
      <c r="AG29" s="1"/>
      <c r="AH29" s="1"/>
      <c r="AI29" s="34" t="str">
        <f>IF(ISBLANK(Values!E28),"",IF(Values!I28,Values!$B$23,Values!$B$33))</f>
        <v>👉 LAYOUT - {flag} {language} zonder achtergrondverlichting.</v>
      </c>
      <c r="AJ29" s="3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29" s="1" t="str">
        <f>IF(ISBLANK(Values!E28),"",Values!$B$25)</f>
        <v xml:space="preserve">♻️ ECOFRIENDLY PRODUCT - Koop gerenoveerd, KOOP GROEN! Verminder meer dan 80% koolstofdioxide door onze refurbished toetsenborden te kopen, in vergelijking met het aanschaffen van een nieuw toetsenbord! </v>
      </c>
      <c r="AL29" s="1" t="str">
        <f>IF(ISBLANK(Values!E28),"",SUBSTITUTE(SUBSTITUTE(IF(Values!$J28, Values!$B$26, Values!$B$33), "{language}", Values!$H28), "{flag}", INDEX(options!$E$1:$E$20, Values!$V28)))</f>
        <v>👉 LAYOUT - 🇬🇧 UK zonder achtergrondverlichting.</v>
      </c>
      <c r="AM29" s="1" t="str">
        <f>SUBSTITUTE(IF(ISBLANK(Values!E28),"",Values!$B$27),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29" s="1"/>
      <c r="AO29" s="1"/>
      <c r="AP29" s="1"/>
      <c r="AQ29" s="1"/>
      <c r="AR29" s="1"/>
      <c r="AS29" s="1"/>
      <c r="AT29" s="27" t="str">
        <f>IF(ISBLANK(Values!E28),"",Values!H28)</f>
        <v>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c r="FP29" s="62"/>
      <c r="FQ29" s="62"/>
      <c r="FR29" s="62"/>
      <c r="FS29" s="62"/>
      <c r="FT29" s="62"/>
      <c r="FU29" s="62"/>
      <c r="FV29" s="62"/>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computercomponent</v>
      </c>
      <c r="B30" s="33" t="str">
        <f>IF(ISBLANK(Values!E29),"",Values!F29)</f>
        <v>Lenovo T440 RG - NOR</v>
      </c>
      <c r="C30" s="29" t="str">
        <f>IF(ISBLANK(Values!E29),"","TellusRem")</f>
        <v>TellusRem</v>
      </c>
      <c r="D30" s="28">
        <f>IF(ISBLANK(Values!E29),"",Values!E29)</f>
        <v>5714401441069</v>
      </c>
      <c r="E30" s="1" t="str">
        <f>IF(ISBLANK(Values!E29),"","EAN")</f>
        <v>EAN</v>
      </c>
      <c r="F30" s="27" t="str">
        <f>IF(ISBLANK(Values!E29),"",IF(Values!J29, SUBSTITUTE(Values!$B$1, "{language}", Values!H29) &amp; " " &amp;Values!$B$3, SUBSTITUTE(Values!$B$2, "{language}", Values!$H29) &amp; " " &amp;Values!$B$3))</f>
        <v>vervangend Scandinavisch - Scandinavisch toetsenbord zonder achtergrondverlichting voor Lenovo Thinkpad T431 T431S E431 T440 T440P T440S E440 L440 T450 T450S T460 L450 T440E</v>
      </c>
      <c r="G30" s="29" t="str">
        <f>IF(ISBLANK(Values!E29),"","TellusRem")</f>
        <v>TellusRem</v>
      </c>
      <c r="H30" s="1" t="str">
        <f>IF(ISBLANK(Values!E29),"",Values!$B$16)</f>
        <v>computer-keyboards</v>
      </c>
      <c r="I30" s="1" t="str">
        <f>IF(ISBLANK(Values!E29),"","4730574031")</f>
        <v>4730574031</v>
      </c>
      <c r="J30" s="31" t="str">
        <f>IF(ISBLANK(Values!E29),"",Values!F29 )</f>
        <v>Lenovo T440 RG - NOR</v>
      </c>
      <c r="K30" s="27" t="str">
        <f>IF(IF(ISBLANK(Values!E29),"",IF(Values!J29, Values!$B$4, Values!$B$5))=0,"",IF(ISBLANK(Values!E29),"",IF(Values!J29, Values!$B$4, Values!$B$5)))</f>
        <v/>
      </c>
      <c r="L30" s="27" t="str">
        <f>IF(ISBLANK(Values!E29),"",IF($CO30="DEFAULT", Values!$B$18, ""))</f>
        <v/>
      </c>
      <c r="M30" s="27" t="str">
        <f>IF(ISBLANK(Values!E29),"",Values!$M29)</f>
        <v>https://raw.githubusercontent.com/PatrickVibild/TellusAmazonPictures/master/pictures/Lenovo/T440/RG/NOR/1.jpg</v>
      </c>
      <c r="N30" s="27" t="str">
        <f>IF(ISBLANK(Values!$F29),"",Values!N29)</f>
        <v>https://raw.githubusercontent.com/PatrickVibild/TellusAmazonPictures/master/pictures/Lenovo/T440/RG/NOR/2.jpg</v>
      </c>
      <c r="O30" s="27" t="str">
        <f>IF(ISBLANK(Values!$F29),"",Values!O29)</f>
        <v>https://raw.githubusercontent.com/PatrickVibild/TellusAmazonPictures/master/pictures/Lenovo/T440/RG/NOR/3.jpg</v>
      </c>
      <c r="P30" s="27" t="str">
        <f>IF(ISBLANK(Values!$F29),"",Values!P29)</f>
        <v>https://raw.githubusercontent.com/PatrickVibild/TellusAmazonPictures/master/pictures/Lenovo/T440/RG/NOR/4.jpg</v>
      </c>
      <c r="Q30" s="27" t="str">
        <f>IF(ISBLANK(Values!$F29),"",Values!Q29)</f>
        <v>https://raw.githubusercontent.com/PatrickVibild/TellusAmazonPictures/master/pictures/Lenovo/T440/RG/NOR/5.jpg</v>
      </c>
      <c r="R30" s="27" t="str">
        <f>IF(ISBLANK(Values!$F29),"",Values!R29)</f>
        <v>https://raw.githubusercontent.com/PatrickVibild/TellusAmazonPictures/master/pictures/Lenovo/T440/RG/NOR/6.jpg</v>
      </c>
      <c r="S30" s="27" t="str">
        <f>IF(ISBLANK(Values!$F29),"",Values!S29)</f>
        <v>https://raw.githubusercontent.com/PatrickVibild/TellusAmazonPictures/master/pictures/Lenovo/T440/RG/NOR/7.jpg</v>
      </c>
      <c r="T30" s="27" t="str">
        <f>IF(ISBLANK(Values!$F29),"",Values!T29)</f>
        <v>https://raw.githubusercontent.com/PatrickVibild/TellusAmazonPictures/master/pictures/Lenovo/T440/RG/NOR/8.jpg</v>
      </c>
      <c r="U30" s="27" t="str">
        <f>IF(ISBLANK(Values!$F29),"",Values!U29)</f>
        <v>https://raw.githubusercontent.com/PatrickVibild/TellusAmazonPictures/master/pictures/Lenovo/T440/RG/NOR/9.jpg</v>
      </c>
      <c r="V30" s="1"/>
      <c r="W30" s="29" t="str">
        <f>IF(ISBLANK(Values!E29),"","Child")</f>
        <v>Child</v>
      </c>
      <c r="X30" s="29" t="str">
        <f>IF(ISBLANK(Values!E29),"",Values!$B$13)</f>
        <v>Lenovo T440 RG parent</v>
      </c>
      <c r="Y30" s="31" t="str">
        <f>IF(ISBLANK(Values!E29),"","Size-Color")</f>
        <v>Size-Color</v>
      </c>
      <c r="Z30" s="29" t="str">
        <f>IF(ISBLANK(Values!E29),"","variation")</f>
        <v>variation</v>
      </c>
      <c r="AA30" s="1" t="str">
        <f>IF(ISBLANK(Values!E29),"",Values!$B$20)</f>
        <v>PartialUpdate</v>
      </c>
      <c r="AB30" s="1"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1"/>
      <c r="AD30" s="1"/>
      <c r="AE30" s="1"/>
      <c r="AF30" s="1"/>
      <c r="AG30" s="1"/>
      <c r="AH30" s="1"/>
      <c r="AI30" s="34" t="str">
        <f>IF(ISBLANK(Values!E29),"",IF(Values!I29,Values!$B$23,Values!$B$33))</f>
        <v>👉 LAYOUT - {flag} {language} zonder achtergrondverlichting.</v>
      </c>
      <c r="AJ30" s="3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0" s="1" t="str">
        <f>IF(ISBLANK(Values!E29),"",Values!$B$25)</f>
        <v xml:space="preserve">♻️ ECOFRIENDLY PRODUCT - Koop gerenoveerd, KOOP GROEN! Verminder meer dan 80% koolstofdioxide door onze refurbished toetsenborden te kopen, in vergelijking met het aanschaffen van een nieuw toetsenbord! </v>
      </c>
      <c r="AL30" s="1" t="str">
        <f>IF(ISBLANK(Values!E29),"",SUBSTITUTE(SUBSTITUTE(IF(Values!$J29, Values!$B$26, Values!$B$33), "{language}", Values!$H29), "{flag}", INDEX(options!$E$1:$E$20, Values!$V29)))</f>
        <v>👉 LAYOUT - 🇸🇪 🇫🇮 🇳🇴 🇩🇰 Scandinavisch - Scandinavisch zonder achtergrondverlichting.</v>
      </c>
      <c r="AM30" s="1" t="str">
        <f>SUBSTITUTE(IF(ISBLANK(Values!E29),"",Values!$B$27),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0" s="1"/>
      <c r="AO30" s="1"/>
      <c r="AP30" s="1"/>
      <c r="AQ30" s="1"/>
      <c r="AR30" s="1"/>
      <c r="AS30" s="1"/>
      <c r="AT30" s="27" t="str">
        <f>IF(ISBLANK(Values!E29),"",Values!H29)</f>
        <v>Scandinavisch - Scandinavisch</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c r="FP30" s="62"/>
      <c r="FQ30" s="62"/>
      <c r="FR30" s="62"/>
      <c r="FS30" s="62"/>
      <c r="FT30" s="62"/>
      <c r="FU30" s="62"/>
      <c r="FV30" s="62"/>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computercomponent</v>
      </c>
      <c r="B31" s="33" t="str">
        <f>IF(ISBLANK(Values!E30),"",Values!F30)</f>
        <v>Lenovo T440 RG - BE</v>
      </c>
      <c r="C31" s="29" t="str">
        <f>IF(ISBLANK(Values!E30),"","TellusRem")</f>
        <v>TellusRem</v>
      </c>
      <c r="D31" s="28">
        <f>IF(ISBLANK(Values!E30),"",Values!E30)</f>
        <v>5714401441076</v>
      </c>
      <c r="E31" s="1" t="str">
        <f>IF(ISBLANK(Values!E30),"","EAN")</f>
        <v>EAN</v>
      </c>
      <c r="F31" s="27" t="str">
        <f>IF(ISBLANK(Values!E30),"",IF(Values!J30, SUBSTITUTE(Values!$B$1, "{language}", Values!H30) &amp; " " &amp;Values!$B$3, SUBSTITUTE(Values!$B$2, "{language}", Values!$H30) &amp; " " &amp;Values!$B$3))</f>
        <v>vervangend Belgisch toetsenbord zonder achtergrondverlichting voor Lenovo Thinkpad T431 T431S E431 T440 T440P T440S E440 L440 T450 T450S T460 L450 T440E</v>
      </c>
      <c r="G31" s="29" t="str">
        <f>IF(ISBLANK(Values!E30),"","TellusRem")</f>
        <v>TellusRem</v>
      </c>
      <c r="H31" s="1" t="str">
        <f>IF(ISBLANK(Values!E30),"",Values!$B$16)</f>
        <v>computer-keyboards</v>
      </c>
      <c r="I31" s="1" t="str">
        <f>IF(ISBLANK(Values!E30),"","4730574031")</f>
        <v>4730574031</v>
      </c>
      <c r="J31" s="31" t="str">
        <f>IF(ISBLANK(Values!E30),"",Values!F30 )</f>
        <v>Lenovo T440 RG - BE</v>
      </c>
      <c r="K31" s="27" t="str">
        <f>IF(IF(ISBLANK(Values!E30),"",IF(Values!J30, Values!$B$4, Values!$B$5))=0,"",IF(ISBLANK(Values!E30),"",IF(Values!J30, Values!$B$4, Values!$B$5)))</f>
        <v/>
      </c>
      <c r="L31" s="27">
        <f>IF(ISBLANK(Values!E30),"",IF($CO31="DEFAULT", Values!$B$18, ""))</f>
        <v>5</v>
      </c>
      <c r="M31" s="27" t="str">
        <f>IF(ISBLANK(Values!E30),"",Values!$M30)</f>
        <v>https://download.lenovo.com/Images/Parts/04Y0830/04Y0830_A.jpg</v>
      </c>
      <c r="N31" s="27" t="str">
        <f>IF(ISBLANK(Values!$F30),"",Values!N30)</f>
        <v>https://download.lenovo.com/Images/Parts/04Y0830/04Y0830_B.jpg</v>
      </c>
      <c r="O31" s="27" t="str">
        <f>IF(ISBLANK(Values!$F30),"",Values!O30)</f>
        <v>https://download.lenovo.com/Images/Parts/04Y0830/04Y0830_details.jpg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T440 RG parent</v>
      </c>
      <c r="Y31" s="31" t="str">
        <f>IF(ISBLANK(Values!E30),"","Size-Color")</f>
        <v>Size-Color</v>
      </c>
      <c r="Z31" s="29" t="str">
        <f>IF(ISBLANK(Values!E30),"","variation")</f>
        <v>variation</v>
      </c>
      <c r="AA31" s="1" t="str">
        <f>IF(ISBLANK(Values!E30),"",Values!$B$20)</f>
        <v>PartialUpdate</v>
      </c>
      <c r="AB31" s="1"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1"/>
      <c r="AD31" s="1"/>
      <c r="AE31" s="1"/>
      <c r="AF31" s="1"/>
      <c r="AG31" s="1"/>
      <c r="AH31" s="1"/>
      <c r="AI31" s="34" t="str">
        <f>IF(ISBLANK(Values!E30),"",IF(Values!I30,Values!$B$23,Values!$B$33))</f>
        <v>👉 LAYOUT - {flag} {language} zonder achtergrondverlichting.</v>
      </c>
      <c r="AJ31" s="3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1" s="1" t="str">
        <f>IF(ISBLANK(Values!E30),"",Values!$B$25)</f>
        <v xml:space="preserve">♻️ ECOFRIENDLY PRODUCT - Koop gerenoveerd, KOOP GROEN! Verminder meer dan 80% koolstofdioxide door onze refurbished toetsenborden te kopen, in vergelijking met het aanschaffen van een nieuw toetsenbord! </v>
      </c>
      <c r="AL31" s="1" t="str">
        <f>IF(ISBLANK(Values!E30),"",SUBSTITUTE(SUBSTITUTE(IF(Values!$J30, Values!$B$26, Values!$B$33), "{language}", Values!$H30), "{flag}", INDEX(options!$E$1:$E$20, Values!$V30)))</f>
        <v>👉 LAYOUT - 🇧🇪 Belgisch zonder achtergrondverlichting.</v>
      </c>
      <c r="AM31" s="1" t="str">
        <f>SUBSTITUTE(IF(ISBLANK(Values!E30),"",Values!$B$27),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1" s="1"/>
      <c r="AO31" s="1"/>
      <c r="AP31" s="1"/>
      <c r="AQ31" s="1"/>
      <c r="AR31" s="1"/>
      <c r="AS31" s="1"/>
      <c r="AT31" s="27" t="str">
        <f>IF(ISBLANK(Values!E30),"",Values!H30)</f>
        <v>Belgisch</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c r="FP31" s="62"/>
      <c r="FQ31" s="62"/>
      <c r="FR31" s="62"/>
      <c r="FS31" s="62"/>
      <c r="FT31" s="62"/>
      <c r="FU31" s="62"/>
      <c r="FV31" s="62"/>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computercomponent</v>
      </c>
      <c r="B32" s="33" t="str">
        <f>IF(ISBLANK(Values!E31),"",Values!F31)</f>
        <v>Lenovo T440 RG - BG</v>
      </c>
      <c r="C32" s="29" t="str">
        <f>IF(ISBLANK(Values!E31),"","TellusRem")</f>
        <v>TellusRem</v>
      </c>
      <c r="D32" s="28">
        <f>IF(ISBLANK(Values!E31),"",Values!E31)</f>
        <v>5714401441083</v>
      </c>
      <c r="E32" s="1" t="str">
        <f>IF(ISBLANK(Values!E31),"","EAN")</f>
        <v>EAN</v>
      </c>
      <c r="F32" s="27" t="str">
        <f>IF(ISBLANK(Values!E31),"",IF(Values!J31, SUBSTITUTE(Values!$B$1, "{language}", Values!H31) &amp; " " &amp;Values!$B$3, SUBSTITUTE(Values!$B$2, "{language}", Values!$H31) &amp; " " &amp;Values!$B$3))</f>
        <v>vervangend Bulgaars toetsenbord zonder achtergrondverlichting voor Lenovo Thinkpad T431 T431S E431 T440 T440P T440S E440 L440 T450 T450S T460 L450 T440E</v>
      </c>
      <c r="G32" s="29" t="str">
        <f>IF(ISBLANK(Values!E31),"","TellusRem")</f>
        <v>TellusRem</v>
      </c>
      <c r="H32" s="1" t="str">
        <f>IF(ISBLANK(Values!E31),"",Values!$B$16)</f>
        <v>computer-keyboards</v>
      </c>
      <c r="I32" s="1" t="str">
        <f>IF(ISBLANK(Values!E31),"","4730574031")</f>
        <v>4730574031</v>
      </c>
      <c r="J32" s="31" t="str">
        <f>IF(ISBLANK(Values!E31),"",Values!F31 )</f>
        <v>Lenovo T440 RG - BG</v>
      </c>
      <c r="K32" s="27" t="str">
        <f>IF(IF(ISBLANK(Values!E31),"",IF(Values!J31, Values!$B$4, Values!$B$5))=0,"",IF(ISBLANK(Values!E31),"",IF(Values!J31, Values!$B$4, Values!$B$5)))</f>
        <v/>
      </c>
      <c r="L32" s="27">
        <f>IF(ISBLANK(Values!E31),"",IF($CO32="DEFAULT", Values!$B$18, ""))</f>
        <v>5</v>
      </c>
      <c r="M32" s="27" t="str">
        <f>IF(ISBLANK(Values!E31),"",Values!$M31)</f>
        <v>https://download.lenovo.com/Images/Parts/04Y0831/04Y0831_A.jpg</v>
      </c>
      <c r="N32" s="27" t="str">
        <f>IF(ISBLANK(Values!$F31),"",Values!N31)</f>
        <v>https://download.lenovo.com/Images/Parts/04Y0831/04Y0831_B.jpg</v>
      </c>
      <c r="O32" s="27" t="str">
        <f>IF(ISBLANK(Values!$F31),"",Values!O31)</f>
        <v>https://download.lenovo.com/Images/Parts/04Y0831/04Y0831_details.jpg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T440 RG parent</v>
      </c>
      <c r="Y32" s="31" t="str">
        <f>IF(ISBLANK(Values!E31),"","Size-Color")</f>
        <v>Size-Color</v>
      </c>
      <c r="Z32" s="29" t="str">
        <f>IF(ISBLANK(Values!E31),"","variation")</f>
        <v>variation</v>
      </c>
      <c r="AA32" s="1" t="str">
        <f>IF(ISBLANK(Values!E31),"",Values!$B$20)</f>
        <v>PartialUpdate</v>
      </c>
      <c r="AB32" s="1"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1"/>
      <c r="AD32" s="1"/>
      <c r="AE32" s="1"/>
      <c r="AF32" s="1"/>
      <c r="AG32" s="1"/>
      <c r="AH32" s="1"/>
      <c r="AI32" s="34" t="str">
        <f>IF(ISBLANK(Values!E31),"",IF(Values!I31,Values!$B$23,Values!$B$33))</f>
        <v>👉 LAYOUT - {flag} {language} zonder achtergrondverlichting.</v>
      </c>
      <c r="AJ32" s="3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2" s="1" t="str">
        <f>IF(ISBLANK(Values!E31),"",Values!$B$25)</f>
        <v xml:space="preserve">♻️ ECOFRIENDLY PRODUCT - Koop gerenoveerd, KOOP GROEN! Verminder meer dan 80% koolstofdioxide door onze refurbished toetsenborden te kopen, in vergelijking met het aanschaffen van een nieuw toetsenbord! </v>
      </c>
      <c r="AL32" s="1" t="str">
        <f>IF(ISBLANK(Values!E31),"",SUBSTITUTE(SUBSTITUTE(IF(Values!$J31, Values!$B$26, Values!$B$33), "{language}", Values!$H31), "{flag}", INDEX(options!$E$1:$E$20, Values!$V31)))</f>
        <v>👉 LAYOUT - 🇧🇬 Bulgaars zonder achtergrondverlichting.</v>
      </c>
      <c r="AM32" s="1" t="str">
        <f>SUBSTITUTE(IF(ISBLANK(Values!E31),"",Values!$B$27),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2" s="1"/>
      <c r="AO32" s="1"/>
      <c r="AP32" s="1"/>
      <c r="AQ32" s="1"/>
      <c r="AR32" s="1"/>
      <c r="AS32" s="1"/>
      <c r="AT32" s="27" t="str">
        <f>IF(ISBLANK(Values!E31),"",Values!H31)</f>
        <v>Bulgaars</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c r="FP32" s="62"/>
      <c r="FQ32" s="62"/>
      <c r="FR32" s="62"/>
      <c r="FS32" s="62"/>
      <c r="FT32" s="62"/>
      <c r="FU32" s="62"/>
      <c r="FV32" s="62"/>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computercomponent</v>
      </c>
      <c r="B33" s="33" t="str">
        <f>IF(ISBLANK(Values!E32),"",Values!F32)</f>
        <v>Lenovo T440 RG - CZ</v>
      </c>
      <c r="C33" s="29" t="str">
        <f>IF(ISBLANK(Values!E32),"","TellusRem")</f>
        <v>TellusRem</v>
      </c>
      <c r="D33" s="28">
        <f>IF(ISBLANK(Values!E32),"",Values!E32)</f>
        <v>5714401441090</v>
      </c>
      <c r="E33" s="1" t="str">
        <f>IF(ISBLANK(Values!E32),"","EAN")</f>
        <v>EAN</v>
      </c>
      <c r="F33" s="27" t="str">
        <f>IF(ISBLANK(Values!E32),"",IF(Values!J32, SUBSTITUTE(Values!$B$1, "{language}", Values!H32) &amp; " " &amp;Values!$B$3, SUBSTITUTE(Values!$B$2, "{language}", Values!$H32) &amp; " " &amp;Values!$B$3))</f>
        <v>vervangend Tsjechisch toetsenbord zonder achtergrondverlichting voor Lenovo Thinkpad T431 T431S E431 T440 T440P T440S E440 L440 T450 T450S T460 L450 T440E</v>
      </c>
      <c r="G33" s="29" t="str">
        <f>IF(ISBLANK(Values!E32),"","TellusRem")</f>
        <v>TellusRem</v>
      </c>
      <c r="H33" s="1" t="str">
        <f>IF(ISBLANK(Values!E32),"",Values!$B$16)</f>
        <v>computer-keyboards</v>
      </c>
      <c r="I33" s="1" t="str">
        <f>IF(ISBLANK(Values!E32),"","4730574031")</f>
        <v>4730574031</v>
      </c>
      <c r="J33" s="31" t="str">
        <f>IF(ISBLANK(Values!E32),"",Values!F32 )</f>
        <v>Lenovo T440 RG - CZ</v>
      </c>
      <c r="K33" s="27" t="str">
        <f>IF(IF(ISBLANK(Values!E32),"",IF(Values!J32, Values!$B$4, Values!$B$5))=0,"",IF(ISBLANK(Values!E32),"",IF(Values!J32, Values!$B$4, Values!$B$5)))</f>
        <v/>
      </c>
      <c r="L33" s="27">
        <f>IF(ISBLANK(Values!E32),"",IF($CO33="DEFAULT", Values!$B$18, ""))</f>
        <v>5</v>
      </c>
      <c r="M33" s="27" t="str">
        <f>IF(ISBLANK(Values!E32),"",Values!$M32)</f>
        <v>https://download.lenovo.com/Images/Parts/04Y0832/04Y0832_A.jpg</v>
      </c>
      <c r="N33" s="27" t="str">
        <f>IF(ISBLANK(Values!$F32),"",Values!N32)</f>
        <v>https://download.lenovo.com/Images/Parts/04Y0832/04Y0832_B.jpg</v>
      </c>
      <c r="O33" s="27" t="str">
        <f>IF(ISBLANK(Values!$F32),"",Values!O32)</f>
        <v>https://download.lenovo.com/Images/Parts/04Y0832/04Y0832_details.jpg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T440 RG parent</v>
      </c>
      <c r="Y33" s="31" t="str">
        <f>IF(ISBLANK(Values!E32),"","Size-Color")</f>
        <v>Size-Color</v>
      </c>
      <c r="Z33" s="29" t="str">
        <f>IF(ISBLANK(Values!E32),"","variation")</f>
        <v>variation</v>
      </c>
      <c r="AA33" s="1" t="str">
        <f>IF(ISBLANK(Values!E32),"",Values!$B$20)</f>
        <v>PartialUpdate</v>
      </c>
      <c r="AB33" s="1"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1"/>
      <c r="AD33" s="1"/>
      <c r="AE33" s="1"/>
      <c r="AF33" s="1"/>
      <c r="AG33" s="1"/>
      <c r="AH33" s="1"/>
      <c r="AI33" s="34" t="str">
        <f>IF(ISBLANK(Values!E32),"",IF(Values!I32,Values!$B$23,Values!$B$33))</f>
        <v>👉 LAYOUT - {flag} {language} zonder achtergrondverlichting.</v>
      </c>
      <c r="AJ33" s="3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3" s="1" t="str">
        <f>IF(ISBLANK(Values!E32),"",Values!$B$25)</f>
        <v xml:space="preserve">♻️ ECOFRIENDLY PRODUCT - Koop gerenoveerd, KOOP GROEN! Verminder meer dan 80% koolstofdioxide door onze refurbished toetsenborden te kopen, in vergelijking met het aanschaffen van een nieuw toetsenbord! </v>
      </c>
      <c r="AL33" s="1" t="str">
        <f>IF(ISBLANK(Values!E32),"",SUBSTITUTE(SUBSTITUTE(IF(Values!$J32, Values!$B$26, Values!$B$33), "{language}", Values!$H32), "{flag}", INDEX(options!$E$1:$E$20, Values!$V32)))</f>
        <v>👉 LAYOUT - 🇨🇿 Tsjechisch zonder achtergrondverlichting.</v>
      </c>
      <c r="AM33" s="1" t="str">
        <f>SUBSTITUTE(IF(ISBLANK(Values!E32),"",Values!$B$27),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3" s="1"/>
      <c r="AO33" s="1"/>
      <c r="AP33" s="1"/>
      <c r="AQ33" s="1"/>
      <c r="AR33" s="1"/>
      <c r="AS33" s="1"/>
      <c r="AT33" s="27" t="str">
        <f>IF(ISBLANK(Values!E32),"",Values!H32)</f>
        <v>Tsjechisch</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c r="FP33" s="62"/>
      <c r="FQ33" s="62"/>
      <c r="FR33" s="62"/>
      <c r="FS33" s="62"/>
      <c r="FT33" s="62"/>
      <c r="FU33" s="62"/>
      <c r="FV33" s="62"/>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computercomponent</v>
      </c>
      <c r="B34" s="33" t="str">
        <f>IF(ISBLANK(Values!E33),"",Values!F33)</f>
        <v>Lenovo T440 RG - DK</v>
      </c>
      <c r="C34" s="29" t="str">
        <f>IF(ISBLANK(Values!E33),"","TellusRem")</f>
        <v>TellusRem</v>
      </c>
      <c r="D34" s="28">
        <f>IF(ISBLANK(Values!E33),"",Values!E33)</f>
        <v>5714401441106</v>
      </c>
      <c r="E34" s="1" t="str">
        <f>IF(ISBLANK(Values!E33),"","EAN")</f>
        <v>EAN</v>
      </c>
      <c r="F34" s="27" t="str">
        <f>IF(ISBLANK(Values!E33),"",IF(Values!J33, SUBSTITUTE(Values!$B$1, "{language}", Values!H33) &amp; " " &amp;Values!$B$3, SUBSTITUTE(Values!$B$2, "{language}", Values!$H33) &amp; " " &amp;Values!$B$3))</f>
        <v>vervangend Deens toetsenbord zonder achtergrondverlichting voor Lenovo Thinkpad T431 T431S E431 T440 T440P T440S E440 L440 T450 T450S T460 L450 T440E</v>
      </c>
      <c r="G34" s="29" t="str">
        <f>IF(ISBLANK(Values!E33),"","TellusRem")</f>
        <v>TellusRem</v>
      </c>
      <c r="H34" s="1" t="str">
        <f>IF(ISBLANK(Values!E33),"",Values!$B$16)</f>
        <v>computer-keyboards</v>
      </c>
      <c r="I34" s="1" t="str">
        <f>IF(ISBLANK(Values!E33),"","4730574031")</f>
        <v>4730574031</v>
      </c>
      <c r="J34" s="31" t="str">
        <f>IF(ISBLANK(Values!E33),"",Values!F33 )</f>
        <v>Lenovo T440 RG - DK</v>
      </c>
      <c r="K34" s="27" t="str">
        <f>IF(IF(ISBLANK(Values!E33),"",IF(Values!J33, Values!$B$4, Values!$B$5))=0,"",IF(ISBLANK(Values!E33),"",IF(Values!J33, Values!$B$4, Values!$B$5)))</f>
        <v/>
      </c>
      <c r="L34" s="27">
        <f>IF(ISBLANK(Values!E33),"",IF($CO34="DEFAULT", Values!$B$18, ""))</f>
        <v>5</v>
      </c>
      <c r="M34" s="27" t="str">
        <f>IF(ISBLANK(Values!E33),"",Values!$M33)</f>
        <v>https://download.lenovo.com/Images/Parts/04Y0833/04Y0833_A.jpg</v>
      </c>
      <c r="N34" s="27" t="str">
        <f>IF(ISBLANK(Values!$F33),"",Values!N33)</f>
        <v>https://download.lenovo.com/Images/Parts/04Y0833/04Y0833_B.jpg</v>
      </c>
      <c r="O34" s="27" t="str">
        <f>IF(ISBLANK(Values!$F33),"",Values!O33)</f>
        <v>https://download.lenovo.com/Images/Parts/04Y0833/04Y0833_details.jpg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T440 RG parent</v>
      </c>
      <c r="Y34" s="31" t="str">
        <f>IF(ISBLANK(Values!E33),"","Size-Color")</f>
        <v>Size-Color</v>
      </c>
      <c r="Z34" s="29" t="str">
        <f>IF(ISBLANK(Values!E33),"","variation")</f>
        <v>variation</v>
      </c>
      <c r="AA34" s="1" t="str">
        <f>IF(ISBLANK(Values!E33),"",Values!$B$20)</f>
        <v>PartialUpdate</v>
      </c>
      <c r="AB34" s="1"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1"/>
      <c r="AD34" s="1"/>
      <c r="AE34" s="1"/>
      <c r="AF34" s="1"/>
      <c r="AG34" s="1"/>
      <c r="AH34" s="1"/>
      <c r="AI34" s="34" t="str">
        <f>IF(ISBLANK(Values!E33),"",IF(Values!I33,Values!$B$23,Values!$B$33))</f>
        <v>👉 LAYOUT - {flag} {language} zonder achtergrondverlichting.</v>
      </c>
      <c r="AJ34" s="3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4" s="1" t="str">
        <f>IF(ISBLANK(Values!E33),"",Values!$B$25)</f>
        <v xml:space="preserve">♻️ ECOFRIENDLY PRODUCT - Koop gerenoveerd, KOOP GROEN! Verminder meer dan 80% koolstofdioxide door onze refurbished toetsenborden te kopen, in vergelijking met het aanschaffen van een nieuw toetsenbord! </v>
      </c>
      <c r="AL34" s="1" t="str">
        <f>IF(ISBLANK(Values!E33),"",SUBSTITUTE(SUBSTITUTE(IF(Values!$J33, Values!$B$26, Values!$B$33), "{language}", Values!$H33), "{flag}", INDEX(options!$E$1:$E$20, Values!$V33)))</f>
        <v>👉 LAYOUT - 🇩🇰 Deens zonder achtergrondverlichting.</v>
      </c>
      <c r="AM34" s="1" t="str">
        <f>SUBSTITUTE(IF(ISBLANK(Values!E33),"",Values!$B$27),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4" s="1"/>
      <c r="AO34" s="1"/>
      <c r="AP34" s="1"/>
      <c r="AQ34" s="1"/>
      <c r="AR34" s="1"/>
      <c r="AS34" s="1"/>
      <c r="AT34" s="27" t="str">
        <f>IF(ISBLANK(Values!E33),"",Values!H33)</f>
        <v>Deens</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c r="FP34" s="62"/>
      <c r="FQ34" s="62"/>
      <c r="FR34" s="62"/>
      <c r="FS34" s="62"/>
      <c r="FT34" s="62"/>
      <c r="FU34" s="62"/>
      <c r="FV34" s="62"/>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computercomponent</v>
      </c>
      <c r="B35" s="33" t="str">
        <f>IF(ISBLANK(Values!E34),"",Values!F34)</f>
        <v>Lenovo T440 RG - HU</v>
      </c>
      <c r="C35" s="29" t="str">
        <f>IF(ISBLANK(Values!E34),"","TellusRem")</f>
        <v>TellusRem</v>
      </c>
      <c r="D35" s="28">
        <f>IF(ISBLANK(Values!E34),"",Values!E34)</f>
        <v>5714401441113</v>
      </c>
      <c r="E35" s="1" t="str">
        <f>IF(ISBLANK(Values!E34),"","EAN")</f>
        <v>EAN</v>
      </c>
      <c r="F35" s="27" t="str">
        <f>IF(ISBLANK(Values!E34),"",IF(Values!J34, SUBSTITUTE(Values!$B$1, "{language}", Values!H34) &amp; " " &amp;Values!$B$3, SUBSTITUTE(Values!$B$2, "{language}", Values!$H34) &amp; " " &amp;Values!$B$3))</f>
        <v>vervangend Hongaars toetsenbord zonder achtergrondverlichting voor Lenovo Thinkpad T431 T431S E431 T440 T440P T440S E440 L440 T450 T450S T460 L450 T440E</v>
      </c>
      <c r="G35" s="29" t="str">
        <f>IF(ISBLANK(Values!E34),"","TellusRem")</f>
        <v>TellusRem</v>
      </c>
      <c r="H35" s="1" t="str">
        <f>IF(ISBLANK(Values!E34),"",Values!$B$16)</f>
        <v>computer-keyboards</v>
      </c>
      <c r="I35" s="1" t="str">
        <f>IF(ISBLANK(Values!E34),"","4730574031")</f>
        <v>4730574031</v>
      </c>
      <c r="J35" s="31" t="str">
        <f>IF(ISBLANK(Values!E34),"",Values!F34 )</f>
        <v>Lenovo T440 RG - HU</v>
      </c>
      <c r="K35" s="27" t="str">
        <f>IF(IF(ISBLANK(Values!E34),"",IF(Values!J34, Values!$B$4, Values!$B$5))=0,"",IF(ISBLANK(Values!E34),"",IF(Values!J34, Values!$B$4, Values!$B$5)))</f>
        <v/>
      </c>
      <c r="L35" s="27">
        <f>IF(ISBLANK(Values!E34),"",IF($CO35="DEFAULT", Values!$B$18, ""))</f>
        <v>5</v>
      </c>
      <c r="M35" s="27" t="str">
        <f>IF(ISBLANK(Values!E34),"",Values!$M34)</f>
        <v>https://download.lenovo.com/Images/Parts/04Y0839/04Y0839_A.jpg</v>
      </c>
      <c r="N35" s="27" t="str">
        <f>IF(ISBLANK(Values!$F34),"",Values!N34)</f>
        <v>https://download.lenovo.com/Images/Parts/04Y0839/04Y0839_B.jpg</v>
      </c>
      <c r="O35" s="27" t="str">
        <f>IF(ISBLANK(Values!$F34),"",Values!O34)</f>
        <v>https://download.lenovo.com/Images/Parts/04Y0839/04Y0839_details.jpg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T440 RG parent</v>
      </c>
      <c r="Y35" s="31" t="str">
        <f>IF(ISBLANK(Values!E34),"","Size-Color")</f>
        <v>Size-Color</v>
      </c>
      <c r="Z35" s="29" t="str">
        <f>IF(ISBLANK(Values!E34),"","variation")</f>
        <v>variation</v>
      </c>
      <c r="AA35" s="1" t="str">
        <f>IF(ISBLANK(Values!E34),"",Values!$B$20)</f>
        <v>PartialUpdate</v>
      </c>
      <c r="AB35" s="1"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1"/>
      <c r="AD35" s="1"/>
      <c r="AE35" s="1"/>
      <c r="AF35" s="1"/>
      <c r="AG35" s="1"/>
      <c r="AH35" s="1"/>
      <c r="AI35" s="34" t="str">
        <f>IF(ISBLANK(Values!E34),"",IF(Values!I34,Values!$B$23,Values!$B$33))</f>
        <v>👉 LAYOUT - {flag} {language} zonder achtergrondverlichting.</v>
      </c>
      <c r="AJ35" s="3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5" s="1" t="str">
        <f>IF(ISBLANK(Values!E34),"",Values!$B$25)</f>
        <v xml:space="preserve">♻️ ECOFRIENDLY PRODUCT - Koop gerenoveerd, KOOP GROEN! Verminder meer dan 80% koolstofdioxide door onze refurbished toetsenborden te kopen, in vergelijking met het aanschaffen van een nieuw toetsenbord! </v>
      </c>
      <c r="AL35" s="1" t="str">
        <f>IF(ISBLANK(Values!E34),"",SUBSTITUTE(SUBSTITUTE(IF(Values!$J34, Values!$B$26, Values!$B$33), "{language}", Values!$H34), "{flag}", INDEX(options!$E$1:$E$20, Values!$V34)))</f>
        <v>👉 LAYOUT - 🇭🇺 Hongaars zonder achtergrondverlichting.</v>
      </c>
      <c r="AM35" s="1" t="str">
        <f>SUBSTITUTE(IF(ISBLANK(Values!E34),"",Values!$B$27),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5" s="1"/>
      <c r="AO35" s="1"/>
      <c r="AP35" s="1"/>
      <c r="AQ35" s="1"/>
      <c r="AR35" s="1"/>
      <c r="AS35" s="1"/>
      <c r="AT35" s="27" t="str">
        <f>IF(ISBLANK(Values!E34),"",Values!H34)</f>
        <v>Hongaars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c r="FP35" s="62"/>
      <c r="FQ35" s="62"/>
      <c r="FR35" s="62"/>
      <c r="FS35" s="62"/>
      <c r="FT35" s="62"/>
      <c r="FU35" s="62"/>
      <c r="FV35" s="62"/>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computercomponent</v>
      </c>
      <c r="B36" s="33" t="str">
        <f>IF(ISBLANK(Values!E35),"",Values!F35)</f>
        <v>Lenovo T440 RG - NL</v>
      </c>
      <c r="C36" s="29" t="str">
        <f>IF(ISBLANK(Values!E35),"","TellusRem")</f>
        <v>TellusRem</v>
      </c>
      <c r="D36" s="28">
        <f>IF(ISBLANK(Values!E35),"",Values!E35)</f>
        <v>5714401441120</v>
      </c>
      <c r="E36" s="1" t="str">
        <f>IF(ISBLANK(Values!E35),"","EAN")</f>
        <v>EAN</v>
      </c>
      <c r="F36" s="27" t="str">
        <f>IF(ISBLANK(Values!E35),"",IF(Values!J35, SUBSTITUTE(Values!$B$1, "{language}", Values!H35) &amp; " " &amp;Values!$B$3, SUBSTITUTE(Values!$B$2, "{language}", Values!$H35) &amp; " " &amp;Values!$B$3))</f>
        <v>vervangend Nederlands toetsenbord zonder achtergrondverlichting voor Lenovo Thinkpad T431 T431S E431 T440 T440P T440S E440 L440 T450 T450S T460 L450 T440E</v>
      </c>
      <c r="G36" s="29" t="str">
        <f>IF(ISBLANK(Values!E35),"","TellusRem")</f>
        <v>TellusRem</v>
      </c>
      <c r="H36" s="1" t="str">
        <f>IF(ISBLANK(Values!E35),"",Values!$B$16)</f>
        <v>computer-keyboards</v>
      </c>
      <c r="I36" s="1" t="str">
        <f>IF(ISBLANK(Values!E35),"","4730574031")</f>
        <v>4730574031</v>
      </c>
      <c r="J36" s="31" t="str">
        <f>IF(ISBLANK(Values!E35),"",Values!F35 )</f>
        <v>Lenovo T440 RG - NL</v>
      </c>
      <c r="K36" s="27" t="str">
        <f>IF(IF(ISBLANK(Values!E35),"",IF(Values!J35, Values!$B$4, Values!$B$5))=0,"",IF(ISBLANK(Values!E35),"",IF(Values!J35, Values!$B$4, Values!$B$5)))</f>
        <v/>
      </c>
      <c r="L36" s="27">
        <f>IF(ISBLANK(Values!E35),"",IF($CO36="DEFAULT", Values!$B$18, ""))</f>
        <v>5</v>
      </c>
      <c r="M36" s="27" t="str">
        <f>IF(ISBLANK(Values!E35),"",Values!$M35)</f>
        <v>https://download.lenovo.com/Images/Parts/04Y0881/04Y0881_A.jpg</v>
      </c>
      <c r="N36" s="27" t="str">
        <f>IF(ISBLANK(Values!$F35),"",Values!N35)</f>
        <v>https://download.lenovo.com/Images/Parts/04Y0881/04Y0881_B.jpg</v>
      </c>
      <c r="O36" s="27" t="str">
        <f>IF(ISBLANK(Values!$F35),"",Values!O35)</f>
        <v>https://download.lenovo.com/Images/Parts/04Y0881/04Y0881_details.jpg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T440 RG parent</v>
      </c>
      <c r="Y36" s="31" t="str">
        <f>IF(ISBLANK(Values!E35),"","Size-Color")</f>
        <v>Size-Color</v>
      </c>
      <c r="Z36" s="29" t="str">
        <f>IF(ISBLANK(Values!E35),"","variation")</f>
        <v>variation</v>
      </c>
      <c r="AA36" s="1" t="str">
        <f>IF(ISBLANK(Values!E35),"",Values!$B$20)</f>
        <v>PartialUpdate</v>
      </c>
      <c r="AB36" s="1"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1"/>
      <c r="AD36" s="1"/>
      <c r="AE36" s="1"/>
      <c r="AF36" s="1"/>
      <c r="AG36" s="1"/>
      <c r="AH36" s="1"/>
      <c r="AI36" s="34" t="str">
        <f>IF(ISBLANK(Values!E35),"",IF(Values!I35,Values!$B$23,Values!$B$33))</f>
        <v>👉 LAYOUT - {flag} {language} zonder achtergrondverlichting.</v>
      </c>
      <c r="AJ36" s="3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6" s="1" t="str">
        <f>IF(ISBLANK(Values!E35),"",Values!$B$25)</f>
        <v xml:space="preserve">♻️ ECOFRIENDLY PRODUCT - Koop gerenoveerd, KOOP GROEN! Verminder meer dan 80% koolstofdioxide door onze refurbished toetsenborden te kopen, in vergelijking met het aanschaffen van een nieuw toetsenbord! </v>
      </c>
      <c r="AL36" s="1" t="str">
        <f>IF(ISBLANK(Values!E35),"",SUBSTITUTE(SUBSTITUTE(IF(Values!$J35, Values!$B$26, Values!$B$33), "{language}", Values!$H35), "{flag}", INDEX(options!$E$1:$E$20, Values!$V35)))</f>
        <v>👉 LAYOUT - 🇳🇱 Nederlands zonder achtergrondverlichting.</v>
      </c>
      <c r="AM36" s="1" t="str">
        <f>SUBSTITUTE(IF(ISBLANK(Values!E35),"",Values!$B$27),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6" s="1"/>
      <c r="AO36" s="1"/>
      <c r="AP36" s="1"/>
      <c r="AQ36" s="1"/>
      <c r="AR36" s="1"/>
      <c r="AS36" s="1"/>
      <c r="AT36" s="27" t="str">
        <f>IF(ISBLANK(Values!E35),"",Values!H35)</f>
        <v>Nederlands</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c r="FP36" s="62"/>
      <c r="FQ36" s="62"/>
      <c r="FR36" s="62"/>
      <c r="FS36" s="62"/>
      <c r="FT36" s="62"/>
      <c r="FU36" s="62"/>
      <c r="FV36" s="62"/>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computercomponent</v>
      </c>
      <c r="B37" s="33" t="str">
        <f>IF(ISBLANK(Values!E36),"",Values!F36)</f>
        <v>Lenovo T440 RG - NO</v>
      </c>
      <c r="C37" s="29" t="str">
        <f>IF(ISBLANK(Values!E36),"","TellusRem")</f>
        <v>TellusRem</v>
      </c>
      <c r="D37" s="28">
        <f>IF(ISBLANK(Values!E36),"",Values!E36)</f>
        <v>5714401441137</v>
      </c>
      <c r="E37" s="1" t="str">
        <f>IF(ISBLANK(Values!E36),"","EAN")</f>
        <v>EAN</v>
      </c>
      <c r="F37" s="27" t="str">
        <f>IF(ISBLANK(Values!E36),"",IF(Values!J36, SUBSTITUTE(Values!$B$1, "{language}", Values!H36) &amp; " " &amp;Values!$B$3, SUBSTITUTE(Values!$B$2, "{language}", Values!$H36) &amp; " " &amp;Values!$B$3))</f>
        <v>vervangend Noors toetsenbord zonder achtergrondverlichting voor Lenovo Thinkpad T431 T431S E431 T440 T440P T440S E440 L440 T450 T450S T460 L450 T440E</v>
      </c>
      <c r="G37" s="29" t="str">
        <f>IF(ISBLANK(Values!E36),"","TellusRem")</f>
        <v>TellusRem</v>
      </c>
      <c r="H37" s="1" t="str">
        <f>IF(ISBLANK(Values!E36),"",Values!$B$16)</f>
        <v>computer-keyboards</v>
      </c>
      <c r="I37" s="1" t="str">
        <f>IF(ISBLANK(Values!E36),"","4730574031")</f>
        <v>4730574031</v>
      </c>
      <c r="J37" s="31" t="str">
        <f>IF(ISBLANK(Values!E36),"",Values!F36 )</f>
        <v>Lenovo T440 RG - NO</v>
      </c>
      <c r="K37" s="27" t="str">
        <f>IF(IF(ISBLANK(Values!E36),"",IF(Values!J36, Values!$B$4, Values!$B$5))=0,"",IF(ISBLANK(Values!E36),"",IF(Values!J36, Values!$B$4, Values!$B$5)))</f>
        <v/>
      </c>
      <c r="L37" s="27">
        <f>IF(ISBLANK(Values!E36),"",IF($CO37="DEFAULT", Values!$B$18, ""))</f>
        <v>5</v>
      </c>
      <c r="M37" s="27" t="str">
        <f>IF(ISBLANK(Values!E36),"",Values!$M36)</f>
        <v>https://download.lenovo.com/Images/Parts/04Y0844/04Y0844_A.jpg</v>
      </c>
      <c r="N37" s="27" t="str">
        <f>IF(ISBLANK(Values!$F36),"",Values!N36)</f>
        <v>https://download.lenovo.com/Images/Parts/04Y0844/04Y0844_B.jpg</v>
      </c>
      <c r="O37" s="27" t="str">
        <f>IF(ISBLANK(Values!$F36),"",Values!O36)</f>
        <v>https://download.lenovo.com/Images/Parts/04Y0844/04Y0844_details.jpg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T440 RG parent</v>
      </c>
      <c r="Y37" s="31" t="str">
        <f>IF(ISBLANK(Values!E36),"","Size-Color")</f>
        <v>Size-Color</v>
      </c>
      <c r="Z37" s="29" t="str">
        <f>IF(ISBLANK(Values!E36),"","variation")</f>
        <v>variation</v>
      </c>
      <c r="AA37" s="1" t="str">
        <f>IF(ISBLANK(Values!E36),"",Values!$B$20)</f>
        <v>PartialUpdate</v>
      </c>
      <c r="AB37" s="1"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1"/>
      <c r="AD37" s="1"/>
      <c r="AE37" s="1"/>
      <c r="AF37" s="1"/>
      <c r="AG37" s="1"/>
      <c r="AH37" s="1"/>
      <c r="AI37" s="34" t="str">
        <f>IF(ISBLANK(Values!E36),"",IF(Values!I36,Values!$B$23,Values!$B$33))</f>
        <v>👉 LAYOUT - {flag} {language} zonder achtergrondverlichting.</v>
      </c>
      <c r="AJ37" s="3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7" s="1" t="str">
        <f>IF(ISBLANK(Values!E36),"",Values!$B$25)</f>
        <v xml:space="preserve">♻️ ECOFRIENDLY PRODUCT - Koop gerenoveerd, KOOP GROEN! Verminder meer dan 80% koolstofdioxide door onze refurbished toetsenborden te kopen, in vergelijking met het aanschaffen van een nieuw toetsenbord! </v>
      </c>
      <c r="AL37" s="1" t="str">
        <f>IF(ISBLANK(Values!E36),"",SUBSTITUTE(SUBSTITUTE(IF(Values!$J36, Values!$B$26, Values!$B$33), "{language}", Values!$H36), "{flag}", INDEX(options!$E$1:$E$20, Values!$V36)))</f>
        <v>👉 LAYOUT - 🇳🇴 Noors zonder achtergrondverlichting.</v>
      </c>
      <c r="AM37" s="1" t="str">
        <f>SUBSTITUTE(IF(ISBLANK(Values!E36),"",Values!$B$27),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7" s="1"/>
      <c r="AO37" s="1"/>
      <c r="AP37" s="1"/>
      <c r="AQ37" s="1"/>
      <c r="AR37" s="1"/>
      <c r="AS37" s="1"/>
      <c r="AT37" s="27" t="str">
        <f>IF(ISBLANK(Values!E36),"",Values!H36)</f>
        <v>Noors</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c r="FP37" s="62"/>
      <c r="FQ37" s="62"/>
      <c r="FR37" s="62"/>
      <c r="FS37" s="62"/>
      <c r="FT37" s="62"/>
      <c r="FU37" s="62"/>
      <c r="FV37" s="62"/>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computercomponent</v>
      </c>
      <c r="B38" s="33" t="str">
        <f>IF(ISBLANK(Values!E37),"",Values!F37)</f>
        <v>Lenovo T440 RG - PL</v>
      </c>
      <c r="C38" s="29" t="str">
        <f>IF(ISBLANK(Values!E37),"","TellusRem")</f>
        <v>TellusRem</v>
      </c>
      <c r="D38" s="28">
        <f>IF(ISBLANK(Values!E37),"",Values!E37)</f>
        <v>5714401441144</v>
      </c>
      <c r="E38" s="1" t="str">
        <f>IF(ISBLANK(Values!E37),"","EAN")</f>
        <v>EAN</v>
      </c>
      <c r="F38" s="27" t="str">
        <f>IF(ISBLANK(Values!E37),"",IF(Values!J37, SUBSTITUTE(Values!$B$1, "{language}", Values!H37) &amp; " " &amp;Values!$B$3, SUBSTITUTE(Values!$B$2, "{language}", Values!$H37) &amp; " " &amp;Values!$B$3))</f>
        <v>vervangend Pools toetsenbord zonder achtergrondverlichting voor Lenovo Thinkpad T431 T431S E431 T440 T440P T440S E440 L440 T450 T450S T460 L450 T440E</v>
      </c>
      <c r="G38" s="29" t="str">
        <f>IF(ISBLANK(Values!E37),"","TellusRem")</f>
        <v>TellusRem</v>
      </c>
      <c r="H38" s="1" t="str">
        <f>IF(ISBLANK(Values!E37),"",Values!$B$16)</f>
        <v>computer-keyboards</v>
      </c>
      <c r="I38" s="1" t="str">
        <f>IF(ISBLANK(Values!E37),"","4730574031")</f>
        <v>4730574031</v>
      </c>
      <c r="J38" s="31" t="str">
        <f>IF(ISBLANK(Values!E37),"",Values!F37 )</f>
        <v>Lenovo T440 RG - PL</v>
      </c>
      <c r="K38" s="27" t="str">
        <f>IF(IF(ISBLANK(Values!E37),"",IF(Values!J37, Values!$B$4, Values!$B$5))=0,"",IF(ISBLANK(Values!E37),"",IF(Values!J37, Values!$B$4, Values!$B$5)))</f>
        <v/>
      </c>
      <c r="L38" s="27">
        <f>IF(ISBLANK(Values!E37),"",IF($CO38="DEFAULT", Values!$B$18, ""))</f>
        <v>5</v>
      </c>
      <c r="M38" s="27" t="str">
        <f>IF(ISBLANK(Values!E37),"",Values!$M37)</f>
        <v>https://download.lenovo.com/Images/Parts/04Y0845/04Y0845_A.jpg</v>
      </c>
      <c r="N38" s="27" t="str">
        <f>IF(ISBLANK(Values!$F37),"",Values!N37)</f>
        <v>https://download.lenovo.com/Images/Parts/04Y0845/04Y0845_B.jpg</v>
      </c>
      <c r="O38" s="27" t="str">
        <f>IF(ISBLANK(Values!$F37),"",Values!O37)</f>
        <v>https://download.lenovo.com/Images/Parts/04Y0845/04Y0845_details.jpg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T440 RG parent</v>
      </c>
      <c r="Y38" s="31" t="str">
        <f>IF(ISBLANK(Values!E37),"","Size-Color")</f>
        <v>Size-Color</v>
      </c>
      <c r="Z38" s="29" t="str">
        <f>IF(ISBLANK(Values!E37),"","variation")</f>
        <v>variation</v>
      </c>
      <c r="AA38" s="1" t="str">
        <f>IF(ISBLANK(Values!E37),"",Values!$B$20)</f>
        <v>PartialUpdate</v>
      </c>
      <c r="AB38" s="1"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1"/>
      <c r="AD38" s="1"/>
      <c r="AE38" s="1"/>
      <c r="AF38" s="1"/>
      <c r="AG38" s="1"/>
      <c r="AH38" s="1"/>
      <c r="AI38" s="34" t="str">
        <f>IF(ISBLANK(Values!E37),"",IF(Values!I37,Values!$B$23,Values!$B$33))</f>
        <v>👉 LAYOUT - {flag} {language} zonder achtergrondverlichting.</v>
      </c>
      <c r="AJ38" s="3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8" s="1" t="str">
        <f>IF(ISBLANK(Values!E37),"",Values!$B$25)</f>
        <v xml:space="preserve">♻️ ECOFRIENDLY PRODUCT - Koop gerenoveerd, KOOP GROEN! Verminder meer dan 80% koolstofdioxide door onze refurbished toetsenborden te kopen, in vergelijking met het aanschaffen van een nieuw toetsenbord! </v>
      </c>
      <c r="AL38" s="1" t="str">
        <f>IF(ISBLANK(Values!E37),"",SUBSTITUTE(SUBSTITUTE(IF(Values!$J37, Values!$B$26, Values!$B$33), "{language}", Values!$H37), "{flag}", INDEX(options!$E$1:$E$20, Values!$V37)))</f>
        <v>👉 LAYOUT - 🇵🇱 Pools zonder achtergrondverlichting.</v>
      </c>
      <c r="AM38" s="1" t="str">
        <f>SUBSTITUTE(IF(ISBLANK(Values!E37),"",Values!$B$27),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8" s="1"/>
      <c r="AO38" s="1"/>
      <c r="AP38" s="1"/>
      <c r="AQ38" s="1"/>
      <c r="AR38" s="1"/>
      <c r="AS38" s="1"/>
      <c r="AT38" s="27" t="str">
        <f>IF(ISBLANK(Values!E37),"",Values!H37)</f>
        <v>Pools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c r="FP38" s="62"/>
      <c r="FQ38" s="62"/>
      <c r="FR38" s="62"/>
      <c r="FS38" s="62"/>
      <c r="FT38" s="62"/>
      <c r="FU38" s="62"/>
      <c r="FV38" s="62"/>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computercomponent</v>
      </c>
      <c r="B39" s="33" t="str">
        <f>IF(ISBLANK(Values!E38),"",Values!F38)</f>
        <v>Lenovo T440 RG - PT</v>
      </c>
      <c r="C39" s="29" t="str">
        <f>IF(ISBLANK(Values!E38),"","TellusRem")</f>
        <v>TellusRem</v>
      </c>
      <c r="D39" s="28">
        <f>IF(ISBLANK(Values!E38),"",Values!E38)</f>
        <v>5714401441151</v>
      </c>
      <c r="E39" s="1" t="str">
        <f>IF(ISBLANK(Values!E38),"","EAN")</f>
        <v>EAN</v>
      </c>
      <c r="F39" s="27" t="str">
        <f>IF(ISBLANK(Values!E38),"",IF(Values!J38, SUBSTITUTE(Values!$B$1, "{language}", Values!H38) &amp; " " &amp;Values!$B$3, SUBSTITUTE(Values!$B$2, "{language}", Values!$H38) &amp; " " &amp;Values!$B$3))</f>
        <v>vervangend Portugees toetsenbord zonder achtergrondverlichting voor Lenovo Thinkpad T431 T431S E431 T440 T440P T440S E440 L440 T450 T450S T460 L450 T440E</v>
      </c>
      <c r="G39" s="29" t="str">
        <f>IF(ISBLANK(Values!E38),"","TellusRem")</f>
        <v>TellusRem</v>
      </c>
      <c r="H39" s="1" t="str">
        <f>IF(ISBLANK(Values!E38),"",Values!$B$16)</f>
        <v>computer-keyboards</v>
      </c>
      <c r="I39" s="1" t="str">
        <f>IF(ISBLANK(Values!E38),"","4730574031")</f>
        <v>4730574031</v>
      </c>
      <c r="J39" s="31" t="str">
        <f>IF(ISBLANK(Values!E38),"",Values!F38 )</f>
        <v>Lenovo T440 RG - PT</v>
      </c>
      <c r="K39" s="27" t="str">
        <f>IF(IF(ISBLANK(Values!E38),"",IF(Values!J38, Values!$B$4, Values!$B$5))=0,"",IF(ISBLANK(Values!E38),"",IF(Values!J38, Values!$B$4, Values!$B$5)))</f>
        <v/>
      </c>
      <c r="L39" s="27">
        <f>IF(ISBLANK(Values!E38),"",IF($CO39="DEFAULT", Values!$B$18, ""))</f>
        <v>5</v>
      </c>
      <c r="M39" s="27" t="str">
        <f>IF(ISBLANK(Values!E38),"",Values!$M38)</f>
        <v>https://download.lenovo.com/Images/Parts/04Y0846/04Y0846_A.jpg</v>
      </c>
      <c r="N39" s="27" t="str">
        <f>IF(ISBLANK(Values!$F38),"",Values!N38)</f>
        <v>https://download.lenovo.com/Images/Parts/04Y0846/04Y0846_B.jpg</v>
      </c>
      <c r="O39" s="27" t="str">
        <f>IF(ISBLANK(Values!$F38),"",Values!O38)</f>
        <v>https://download.lenovo.com/Images/Parts/04Y0846/04Y0846_details.jpg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T440 RG parent</v>
      </c>
      <c r="Y39" s="31" t="str">
        <f>IF(ISBLANK(Values!E38),"","Size-Color")</f>
        <v>Size-Color</v>
      </c>
      <c r="Z39" s="29" t="str">
        <f>IF(ISBLANK(Values!E38),"","variation")</f>
        <v>variation</v>
      </c>
      <c r="AA39" s="1" t="str">
        <f>IF(ISBLANK(Values!E38),"",Values!$B$20)</f>
        <v>PartialUpdate</v>
      </c>
      <c r="AB39" s="1"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1"/>
      <c r="AD39" s="1"/>
      <c r="AE39" s="1"/>
      <c r="AF39" s="1"/>
      <c r="AG39" s="1"/>
      <c r="AH39" s="1"/>
      <c r="AI39" s="34" t="str">
        <f>IF(ISBLANK(Values!E38),"",IF(Values!I38,Values!$B$23,Values!$B$33))</f>
        <v>👉 LAYOUT - {flag} {language} zonder achtergrondverlichting.</v>
      </c>
      <c r="AJ39" s="3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39" s="1" t="str">
        <f>IF(ISBLANK(Values!E38),"",Values!$B$25)</f>
        <v xml:space="preserve">♻️ ECOFRIENDLY PRODUCT - Koop gerenoveerd, KOOP GROEN! Verminder meer dan 80% koolstofdioxide door onze refurbished toetsenborden te kopen, in vergelijking met het aanschaffen van een nieuw toetsenbord! </v>
      </c>
      <c r="AL39" s="1" t="str">
        <f>IF(ISBLANK(Values!E38),"",SUBSTITUTE(SUBSTITUTE(IF(Values!$J38, Values!$B$26, Values!$B$33), "{language}", Values!$H38), "{flag}", INDEX(options!$E$1:$E$20, Values!$V38)))</f>
        <v>👉 LAYOUT - 🇵🇹 Portugees zonder achtergrondverlichting.</v>
      </c>
      <c r="AM39" s="1" t="str">
        <f>SUBSTITUTE(IF(ISBLANK(Values!E38),"",Values!$B$27),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39" s="1"/>
      <c r="AO39" s="1"/>
      <c r="AP39" s="1"/>
      <c r="AQ39" s="1"/>
      <c r="AR39" s="1"/>
      <c r="AS39" s="1"/>
      <c r="AT39" s="27" t="str">
        <f>IF(ISBLANK(Values!E38),"",Values!H38)</f>
        <v>Portugees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c r="FP39" s="62"/>
      <c r="FQ39" s="62"/>
      <c r="FR39" s="62"/>
      <c r="FS39" s="62"/>
      <c r="FT39" s="62"/>
      <c r="FU39" s="62"/>
      <c r="FV39" s="62"/>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computercomponent</v>
      </c>
      <c r="B40" s="33" t="str">
        <f>IF(ISBLANK(Values!E39),"",Values!F39)</f>
        <v>Lenovo T440 RG - SE/FI</v>
      </c>
      <c r="C40" s="29" t="str">
        <f>IF(ISBLANK(Values!E39),"","TellusRem")</f>
        <v>TellusRem</v>
      </c>
      <c r="D40" s="28">
        <f>IF(ISBLANK(Values!E39),"",Values!E39)</f>
        <v>5714401441168</v>
      </c>
      <c r="E40" s="1" t="str">
        <f>IF(ISBLANK(Values!E39),"","EAN")</f>
        <v>EAN</v>
      </c>
      <c r="F40" s="27" t="str">
        <f>IF(ISBLANK(Values!E39),"",IF(Values!J39, SUBSTITUTE(Values!$B$1, "{language}", Values!H39) &amp; " " &amp;Values!$B$3, SUBSTITUTE(Values!$B$2, "{language}", Values!$H39) &amp; " " &amp;Values!$B$3))</f>
        <v>vervangend Zweeds – Finsh toetsenbord zonder achtergrondverlichting voor Lenovo Thinkpad T431 T431S E431 T440 T440P T440S E440 L440 T450 T450S T460 L450 T440E</v>
      </c>
      <c r="G40" s="29" t="str">
        <f>IF(ISBLANK(Values!E39),"","TellusRem")</f>
        <v>TellusRem</v>
      </c>
      <c r="H40" s="1" t="str">
        <f>IF(ISBLANK(Values!E39),"",Values!$B$16)</f>
        <v>computer-keyboards</v>
      </c>
      <c r="I40" s="1" t="str">
        <f>IF(ISBLANK(Values!E39),"","4730574031")</f>
        <v>4730574031</v>
      </c>
      <c r="J40" s="31" t="str">
        <f>IF(ISBLANK(Values!E39),"",Values!F39 )</f>
        <v>Lenovo T440 RG - SE/FI</v>
      </c>
      <c r="K40" s="27" t="str">
        <f>IF(IF(ISBLANK(Values!E39),"",IF(Values!J39, Values!$B$4, Values!$B$5))=0,"",IF(ISBLANK(Values!E39),"",IF(Values!J39, Values!$B$4, Values!$B$5)))</f>
        <v/>
      </c>
      <c r="L40" s="27">
        <f>IF(ISBLANK(Values!E39),"",IF($CO40="DEFAULT", Values!$B$18, ""))</f>
        <v>5</v>
      </c>
      <c r="M40" s="27" t="str">
        <f>IF(ISBLANK(Values!E39),"",Values!$M39)</f>
        <v>https://download.lenovo.com/Images/Parts/04Y0850/04Y0850_A.jpg</v>
      </c>
      <c r="N40" s="27" t="str">
        <f>IF(ISBLANK(Values!$F39),"",Values!N39)</f>
        <v>https://download.lenovo.com/Images/Parts/04Y0850/04Y0850_B.jpg</v>
      </c>
      <c r="O40" s="27" t="str">
        <f>IF(ISBLANK(Values!$F39),"",Values!O39)</f>
        <v>https://download.lenovo.com/Images/Parts/04Y0850/04Y0850_details.jpg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T440 RG parent</v>
      </c>
      <c r="Y40" s="31" t="str">
        <f>IF(ISBLANK(Values!E39),"","Size-Color")</f>
        <v>Size-Color</v>
      </c>
      <c r="Z40" s="29" t="str">
        <f>IF(ISBLANK(Values!E39),"","variation")</f>
        <v>variation</v>
      </c>
      <c r="AA40" s="1" t="str">
        <f>IF(ISBLANK(Values!E39),"",Values!$B$20)</f>
        <v>PartialUpdate</v>
      </c>
      <c r="AB40" s="1"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1"/>
      <c r="AD40" s="1"/>
      <c r="AE40" s="1"/>
      <c r="AF40" s="1"/>
      <c r="AG40" s="1"/>
      <c r="AH40" s="1"/>
      <c r="AI40" s="34" t="str">
        <f>IF(ISBLANK(Values!E39),"",IF(Values!I39,Values!$B$23,Values!$B$33))</f>
        <v>👉 LAYOUT - {flag} {language} zonder achtergrondverlichting.</v>
      </c>
      <c r="AJ40" s="3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0" s="1" t="str">
        <f>IF(ISBLANK(Values!E39),"",Values!$B$25)</f>
        <v xml:space="preserve">♻️ ECOFRIENDLY PRODUCT - Koop gerenoveerd, KOOP GROEN! Verminder meer dan 80% koolstofdioxide door onze refurbished toetsenborden te kopen, in vergelijking met het aanschaffen van een nieuw toetsenbord! </v>
      </c>
      <c r="AL40" s="1" t="str">
        <f>IF(ISBLANK(Values!E39),"",SUBSTITUTE(SUBSTITUTE(IF(Values!$J39, Values!$B$26, Values!$B$33), "{language}", Values!$H39), "{flag}", INDEX(options!$E$1:$E$20, Values!$V39)))</f>
        <v>👉 LAYOUT - 🇸🇪 🇫🇮 Zweeds – Finsh zonder achtergrondverlichting.</v>
      </c>
      <c r="AM40" s="1" t="str">
        <f>SUBSTITUTE(IF(ISBLANK(Values!E39),"",Values!$B$27),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40" s="1"/>
      <c r="AO40" s="1"/>
      <c r="AP40" s="1"/>
      <c r="AQ40" s="1"/>
      <c r="AR40" s="1"/>
      <c r="AS40" s="1"/>
      <c r="AT40" s="27" t="str">
        <f>IF(ISBLANK(Values!E39),"",Values!H39)</f>
        <v>Zweeds – Finsh</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c r="FP40" s="62"/>
      <c r="FQ40" s="62"/>
      <c r="FR40" s="62"/>
      <c r="FS40" s="62"/>
      <c r="FT40" s="62"/>
      <c r="FU40" s="62"/>
      <c r="FV40" s="62"/>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computercomponent</v>
      </c>
      <c r="B41" s="33" t="str">
        <f>IF(ISBLANK(Values!E40),"",Values!F40)</f>
        <v>Lenovo T440 RG - CH</v>
      </c>
      <c r="C41" s="29" t="str">
        <f>IF(ISBLANK(Values!E40),"","TellusRem")</f>
        <v>TellusRem</v>
      </c>
      <c r="D41" s="28">
        <f>IF(ISBLANK(Values!E40),"",Values!E40)</f>
        <v>5714401441175</v>
      </c>
      <c r="E41" s="1" t="str">
        <f>IF(ISBLANK(Values!E40),"","EAN")</f>
        <v>EAN</v>
      </c>
      <c r="F41" s="27" t="str">
        <f>IF(ISBLANK(Values!E40),"",IF(Values!J40, SUBSTITUTE(Values!$B$1, "{language}", Values!H40) &amp; " " &amp;Values!$B$3, SUBSTITUTE(Values!$B$2, "{language}", Values!$H40) &amp; " " &amp;Values!$B$3))</f>
        <v>vervangend Zwitsers toetsenbord zonder achtergrondverlichting voor Lenovo Thinkpad T431 T431S E431 T440 T440P T440S E440 L440 T450 T450S T460 L450 T440E</v>
      </c>
      <c r="G41" s="29" t="str">
        <f>IF(ISBLANK(Values!E40),"","TellusRem")</f>
        <v>TellusRem</v>
      </c>
      <c r="H41" s="1" t="str">
        <f>IF(ISBLANK(Values!E40),"",Values!$B$16)</f>
        <v>computer-keyboards</v>
      </c>
      <c r="I41" s="1" t="str">
        <f>IF(ISBLANK(Values!E40),"","4730574031")</f>
        <v>4730574031</v>
      </c>
      <c r="J41" s="31" t="str">
        <f>IF(ISBLANK(Values!E40),"",Values!F40 )</f>
        <v>Lenovo T440 RG - CH</v>
      </c>
      <c r="K41" s="27" t="str">
        <f>IF(IF(ISBLANK(Values!E40),"",IF(Values!J40, Values!$B$4, Values!$B$5))=0,"",IF(ISBLANK(Values!E40),"",IF(Values!J40, Values!$B$4, Values!$B$5)))</f>
        <v/>
      </c>
      <c r="L41" s="27">
        <f>IF(ISBLANK(Values!E40),"",IF($CO41="DEFAULT", Values!$B$18, ""))</f>
        <v>5</v>
      </c>
      <c r="M41" s="27" t="str">
        <f>IF(ISBLANK(Values!E40),"",Values!$M40)</f>
        <v>https://download.lenovo.com/Images/Parts/04Y0851/04Y0851_A.jpg</v>
      </c>
      <c r="N41" s="27" t="str">
        <f>IF(ISBLANK(Values!$F40),"",Values!N40)</f>
        <v>https://download.lenovo.com/Images/Parts/04Y0851/04Y0851_B.jpg</v>
      </c>
      <c r="O41" s="27" t="str">
        <f>IF(ISBLANK(Values!$F40),"",Values!O40)</f>
        <v>https://download.lenovo.com/Images/Parts/04Y0851/04Y0851_details.jpg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T440 RG parent</v>
      </c>
      <c r="Y41" s="31" t="str">
        <f>IF(ISBLANK(Values!E40),"","Size-Color")</f>
        <v>Size-Color</v>
      </c>
      <c r="Z41" s="29" t="str">
        <f>IF(ISBLANK(Values!E40),"","variation")</f>
        <v>variation</v>
      </c>
      <c r="AA41" s="1" t="str">
        <f>IF(ISBLANK(Values!E40),"",Values!$B$20)</f>
        <v>PartialUpdate</v>
      </c>
      <c r="AB41" s="1"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1"/>
      <c r="AD41" s="1"/>
      <c r="AE41" s="1"/>
      <c r="AF41" s="1"/>
      <c r="AG41" s="1"/>
      <c r="AH41" s="1"/>
      <c r="AI41" s="34" t="str">
        <f>IF(ISBLANK(Values!E40),"",IF(Values!I40,Values!$B$23,Values!$B$33))</f>
        <v>👉 LAYOUT - {flag} {language} zonder achtergrondverlichting.</v>
      </c>
      <c r="AJ41" s="3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1" s="1" t="str">
        <f>IF(ISBLANK(Values!E40),"",Values!$B$25)</f>
        <v xml:space="preserve">♻️ ECOFRIENDLY PRODUCT - Koop gerenoveerd, KOOP GROEN! Verminder meer dan 80% koolstofdioxide door onze refurbished toetsenborden te kopen, in vergelijking met het aanschaffen van een nieuw toetsenbord! </v>
      </c>
      <c r="AL41" s="1" t="str">
        <f>IF(ISBLANK(Values!E40),"",SUBSTITUTE(SUBSTITUTE(IF(Values!$J40, Values!$B$26, Values!$B$33), "{language}", Values!$H40), "{flag}", INDEX(options!$E$1:$E$20, Values!$V40)))</f>
        <v>👉 LAYOUT - 🇨🇭 Zwitsers zonder achtergrondverlichting.</v>
      </c>
      <c r="AM41" s="1" t="str">
        <f>SUBSTITUTE(IF(ISBLANK(Values!E40),"",Values!$B$27),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N41" s="1"/>
      <c r="AO41" s="1"/>
      <c r="AP41" s="1"/>
      <c r="AQ41" s="1"/>
      <c r="AR41" s="1"/>
      <c r="AS41" s="1"/>
      <c r="AT41" s="27" t="str">
        <f>IF(ISBLANK(Values!E40),"",Values!H40)</f>
        <v>Zwitsers</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c r="FP41" s="62"/>
      <c r="FQ41" s="62"/>
      <c r="FR41" s="62"/>
      <c r="FS41" s="62"/>
      <c r="FT41" s="62"/>
      <c r="FU41" s="62"/>
      <c r="FV41" s="62"/>
      <c r="FW41" s="1"/>
      <c r="FX41" s="1"/>
      <c r="FY41" s="1"/>
      <c r="FZ41" s="1"/>
      <c r="GA41" s="1"/>
      <c r="GB41" s="1"/>
      <c r="GC41" s="1"/>
      <c r="GD41" s="1"/>
      <c r="GE41" s="1"/>
      <c r="GF41" s="1"/>
      <c r="GG41" s="1"/>
      <c r="GH41" s="1"/>
      <c r="GI41" s="1"/>
      <c r="GJ41" s="1"/>
    </row>
    <row r="42" spans="1:192" ht="17" x14ac:dyDescent="0.2">
      <c r="A42" s="1" t="str">
        <f>IF(ISBLANK(Values!E41),"",IF(Values!$B$37="EU","computercomponent","computer"))</f>
        <v>computercomponent</v>
      </c>
      <c r="B42" s="33" t="str">
        <f>IF(ISBLANK(Values!E41),"",Values!F41)</f>
        <v>Lenovo T440 RG - US INT</v>
      </c>
      <c r="C42" s="29" t="str">
        <f>IF(ISBLANK(Values!E41),"","TellusRem")</f>
        <v>TellusRem</v>
      </c>
      <c r="D42" s="28">
        <f>IF(ISBLANK(Values!E41),"",Values!E41)</f>
        <v>5714401441182</v>
      </c>
      <c r="E42" s="1" t="str">
        <f>IF(ISBLANK(Values!E41),"","EAN")</f>
        <v>EAN</v>
      </c>
      <c r="F42" s="27" t="str">
        <f>IF(ISBLANK(Values!E41),"",IF(Values!J41, SUBSTITUTE(Values!$B$1, "{language}", Values!H41) &amp; " " &amp;Values!$B$3, SUBSTITUTE(Values!$B$2, "{language}", Values!$H41) &amp; " " &amp;Values!$B$3))</f>
        <v>vervangend US Internationaal toetsenbord zonder achtergrondverlichting voor Lenovo Thinkpad T431 T431S E431 T440 T440P T440S E440 L440 T450 T450S T460 L450 T440E</v>
      </c>
      <c r="G42" s="29" t="str">
        <f>IF(ISBLANK(Values!E41),"","TellusRem")</f>
        <v>TellusRem</v>
      </c>
      <c r="H42" s="1" t="str">
        <f>IF(ISBLANK(Values!E41),"",Values!$B$16)</f>
        <v>computer-keyboards</v>
      </c>
      <c r="I42" s="1" t="str">
        <f>IF(ISBLANK(Values!E41),"","4730574031")</f>
        <v>4730574031</v>
      </c>
      <c r="J42" s="31" t="str">
        <f>IF(ISBLANK(Values!E41),"",Values!F41 )</f>
        <v>Lenovo T440 RG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https://raw.githubusercontent.com/PatrickVibild/TellusAmazonPictures/master/pictures/Lenovo/T440/RG/USI/1.jpg</v>
      </c>
      <c r="N42" s="27" t="str">
        <f>IF(ISBLANK(Values!$F41),"",Values!N41)</f>
        <v>https://raw.githubusercontent.com/PatrickVibild/TellusAmazonPictures/master/pictures/Lenovo/T440/RG/USI/2.jpg</v>
      </c>
      <c r="O42" s="27" t="str">
        <f>IF(ISBLANK(Values!$F41),"",Values!O41)</f>
        <v>https://raw.githubusercontent.com/PatrickVibild/TellusAmazonPictures/master/pictures/Lenovo/T440/RG/USI/3.jpg</v>
      </c>
      <c r="P42" s="27" t="str">
        <f>IF(ISBLANK(Values!$F41),"",Values!P41)</f>
        <v>https://raw.githubusercontent.com/PatrickVibild/TellusAmazonPictures/master/pictures/Lenovo/T440/RG/USI/4.jpg</v>
      </c>
      <c r="Q42" s="27" t="str">
        <f>IF(ISBLANK(Values!$F41),"",Values!Q41)</f>
        <v>https://raw.githubusercontent.com/PatrickVibild/TellusAmazonPictures/master/pictures/Lenovo/T440/RG/USI/5.jpg</v>
      </c>
      <c r="R42" s="27" t="str">
        <f>IF(ISBLANK(Values!$F41),"",Values!R41)</f>
        <v>https://raw.githubusercontent.com/PatrickVibild/TellusAmazonPictures/master/pictures/Lenovo/T440/RG/USI/6.jpg</v>
      </c>
      <c r="S42" s="27" t="str">
        <f>IF(ISBLANK(Values!$F41),"",Values!S41)</f>
        <v>https://raw.githubusercontent.com/PatrickVibild/TellusAmazonPictures/master/pictures/Lenovo/T440/RG/USI/7.jpg</v>
      </c>
      <c r="T42" s="27" t="str">
        <f>IF(ISBLANK(Values!$F41),"",Values!T41)</f>
        <v>https://raw.githubusercontent.com/PatrickVibild/TellusAmazonPictures/master/pictures/Lenovo/T440/RG/USI/8.jpg</v>
      </c>
      <c r="U42" s="27" t="str">
        <f>IF(ISBLANK(Values!$F41),"",Values!U41)</f>
        <v>https://raw.githubusercontent.com/PatrickVibild/TellusAmazonPictures/master/pictures/Lenovo/T440/RG/USI/9.jpg</v>
      </c>
      <c r="W42" s="29" t="str">
        <f>IF(ISBLANK(Values!E41),"","Child")</f>
        <v>Child</v>
      </c>
      <c r="X42" s="29" t="str">
        <f>IF(ISBLANK(Values!E41),"",Values!$B$13)</f>
        <v>Lenovo T440 RG parent</v>
      </c>
      <c r="Y42" s="31" t="str">
        <f>IF(ISBLANK(Values!E41),"","Size-Color")</f>
        <v>Size-Color</v>
      </c>
      <c r="Z42" s="29" t="str">
        <f>IF(ISBLANK(Values!E41),"","variation")</f>
        <v>variation</v>
      </c>
      <c r="AA42" s="1" t="str">
        <f>IF(ISBLANK(Values!E41),"",Values!$B$20)</f>
        <v>PartialUpdate</v>
      </c>
      <c r="AB42" s="1"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34" t="str">
        <f>IF(ISBLANK(Values!E41),"",IF(Values!I41,Values!$B$23,Values!$B$33))</f>
        <v>👉 LAYOUT - {flag} {language} zonder achtergrondverlichting.</v>
      </c>
      <c r="AJ42" s="3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2" s="1" t="str">
        <f>IF(ISBLANK(Values!E41),"",Values!$B$25)</f>
        <v xml:space="preserve">♻️ ECOFRIENDLY PRODUCT - Koop gerenoveerd, KOOP GROEN! Verminder meer dan 80% koolstofdioxide door onze refurbished toetsenborden te kopen, in vergelijking met het aanschaffen van een nieuw toetsenbord! </v>
      </c>
      <c r="AL42" s="1" t="str">
        <f>IF(ISBLANK(Values!E41),"",SUBSTITUTE(SUBSTITUTE(IF(Values!$J41, Values!$B$26, Values!$B$33), "{language}", Values!$H41), "{flag}", INDEX(options!$E$1:$E$20, Values!$V41)))</f>
        <v>👉 LAYOUT - 🇺🇸 with € symbol US Internationaal zonder achtergrondverlichting.</v>
      </c>
      <c r="AM42" s="1" t="str">
        <f>SUBSTITUTE(IF(ISBLANK(Values!E41),"",Values!$B$27),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42" s="27" t="str">
        <f>IF(ISBLANK(Values!E41),"",Values!H41)</f>
        <v>US Internationaal</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2" s="1" t="str">
        <f>IF(ISBLANK(Values!E41),"","No")</f>
        <v>No</v>
      </c>
      <c r="DA42" s="1" t="str">
        <f>IF(ISBLANK(Values!E41),"","No")</f>
        <v>No</v>
      </c>
      <c r="DO42" s="1" t="str">
        <f>IF(ISBLANK(Values!E41),"","Parts")</f>
        <v>Parts</v>
      </c>
      <c r="DP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Y42" t="str">
        <f>IF(ISBLANK(Values!$E41), "", "not_applicable")</f>
        <v>not_applicable</v>
      </c>
      <c r="EI42" s="1"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c r="FP42" s="62"/>
      <c r="FQ42" s="62"/>
      <c r="FR42" s="62"/>
      <c r="FS42" s="62"/>
      <c r="FT42" s="62"/>
      <c r="FU42" s="62"/>
      <c r="FV42" s="62"/>
    </row>
    <row r="43" spans="1:192" ht="17" x14ac:dyDescent="0.2">
      <c r="A43" s="1" t="str">
        <f>IF(ISBLANK(Values!E42),"",IF(Values!$B$37="EU","computercomponent","computer"))</f>
        <v>computercomponent</v>
      </c>
      <c r="B43" s="33" t="str">
        <f>IF(ISBLANK(Values!E42),"",Values!F42)</f>
        <v>Lenovo T440 RG - RUS</v>
      </c>
      <c r="C43" s="29" t="str">
        <f>IF(ISBLANK(Values!E42),"","TellusRem")</f>
        <v>TellusRem</v>
      </c>
      <c r="D43" s="28">
        <f>IF(ISBLANK(Values!E42),"",Values!E42)</f>
        <v>5714401441199</v>
      </c>
      <c r="E43" s="1" t="str">
        <f>IF(ISBLANK(Values!E42),"","EAN")</f>
        <v>EAN</v>
      </c>
      <c r="F43" s="27" t="str">
        <f>IF(ISBLANK(Values!E42),"",IF(Values!J42, SUBSTITUTE(Values!$B$1, "{language}", Values!H42) &amp; " " &amp;Values!$B$3, SUBSTITUTE(Values!$B$2, "{language}", Values!$H42) &amp; " " &amp;Values!$B$3))</f>
        <v>vervangend Russisch toetsenbord zonder achtergrondverlichting voor Lenovo Thinkpad T431 T431S E431 T440 T440P T440S E440 L440 T450 T450S T460 L450 T440E</v>
      </c>
      <c r="G43" s="29" t="str">
        <f>IF(ISBLANK(Values!E42),"","TellusRem")</f>
        <v>TellusRem</v>
      </c>
      <c r="H43" s="1" t="str">
        <f>IF(ISBLANK(Values!E42),"",Values!$B$16)</f>
        <v>computer-keyboards</v>
      </c>
      <c r="I43" s="1" t="str">
        <f>IF(ISBLANK(Values!E42),"","4730574031")</f>
        <v>4730574031</v>
      </c>
      <c r="J43" s="31" t="str">
        <f>IF(ISBLANK(Values!E42),"",Values!F42 )</f>
        <v>Lenovo T440 RG - RUS</v>
      </c>
      <c r="K43" s="27" t="str">
        <f>IF(IF(ISBLANK(Values!E42),"",IF(Values!J42, Values!$B$4, Values!$B$5))=0,"",IF(ISBLANK(Values!E42),"",IF(Values!J42, Values!$B$4, Values!$B$5)))</f>
        <v/>
      </c>
      <c r="L43" s="27">
        <f>IF(ISBLANK(Values!E42),"",IF($CO43="DEFAULT", Values!$B$18, ""))</f>
        <v>5</v>
      </c>
      <c r="M43" s="27" t="str">
        <f>IF(ISBLANK(Values!E42),"",Values!$M42)</f>
        <v>https://download.lenovo.com/Images/Parts/04Y0847/04Y0847_A.jpg</v>
      </c>
      <c r="N43" s="27" t="str">
        <f>IF(ISBLANK(Values!$F42),"",Values!N42)</f>
        <v>https://download.lenovo.com/Images/Parts/04Y0847/04Y0847_B.jpg</v>
      </c>
      <c r="O43" s="27" t="str">
        <f>IF(ISBLANK(Values!$F42),"",Values!O42)</f>
        <v>https://download.lenovo.com/Images/Parts/04Y0847/04Y0847_details.jpg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T440 RG parent</v>
      </c>
      <c r="Y43" s="31" t="str">
        <f>IF(ISBLANK(Values!E42),"","Size-Color")</f>
        <v>Size-Color</v>
      </c>
      <c r="Z43" s="29" t="str">
        <f>IF(ISBLANK(Values!E42),"","variation")</f>
        <v>variation</v>
      </c>
      <c r="AA43" s="1" t="str">
        <f>IF(ISBLANK(Values!E42),"",Values!$B$20)</f>
        <v>PartialUpdate</v>
      </c>
      <c r="AB43" s="1" t="str">
        <f>IF(ISBLANK(Values!E42),"",Values!$B$29)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3" s="34" t="str">
        <f>IF(ISBLANK(Values!E42),"",IF(Values!I42,Values!$B$23,Values!$B$33))</f>
        <v>👉 LAYOUT - {flag} {language} zonder achtergrondverlichting.</v>
      </c>
      <c r="AJ43" s="32" t="str">
        <f>IF(ISBLANK(Values!E42),"",Values!$B$24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3" s="1" t="str">
        <f>IF(ISBLANK(Values!E42),"",Values!$B$25)</f>
        <v xml:space="preserve">♻️ ECOFRIENDLY PRODUCT - Koop gerenoveerd, KOOP GROEN! Verminder meer dan 80% koolstofdioxide door onze refurbished toetsenborden te kopen, in vergelijking met het aanschaffen van een nieuw toetsenbord! </v>
      </c>
      <c r="AL43" s="1" t="str">
        <f>IF(ISBLANK(Values!E42),"",SUBSTITUTE(SUBSTITUTE(IF(Values!$J42, Values!$B$26, Values!$B$33), "{language}", Values!$H42), "{flag}", INDEX(options!$E$1:$E$20, Values!$V42)))</f>
        <v>👉 LAYOUT - 🇷🇺 Russisch zonder achtergrondverlichting.</v>
      </c>
      <c r="AM43" s="1" t="str">
        <f>SUBSTITUTE(IF(ISBLANK(Values!E42),"",Values!$B$27),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43" s="27" t="str">
        <f>IF(ISBLANK(Values!E42),"",Values!H42)</f>
        <v>Russisch</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3" s="1" t="str">
        <f>IF(ISBLANK(Values!E42),"","No")</f>
        <v>No</v>
      </c>
      <c r="DA43" s="1" t="str">
        <f>IF(ISBLANK(Values!E42),"","No")</f>
        <v>No</v>
      </c>
      <c r="DO43" s="1" t="str">
        <f>IF(ISBLANK(Values!E42),"","Parts")</f>
        <v>Parts</v>
      </c>
      <c r="DP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DY43" t="str">
        <f>IF(ISBLANK(Values!$E42), "", "not_applicable")</f>
        <v>not_applicable</v>
      </c>
      <c r="EI43" s="1" t="str">
        <f>IF(ISBLANK(Values!E42),"",Values!$B$31)</f>
        <v>6 maanden garantie na leverdatum. In geval van een storing in het toetsenbord wordt een nieuwe eenheid of een reserveonderdeel voor het toetsenbord van het product verzonden. In geval van sortering van voorraad wordt een volledige terugbetaling verleend.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c r="FP43" s="62"/>
      <c r="FQ43" s="62"/>
      <c r="FR43" s="62"/>
      <c r="FS43" s="62"/>
      <c r="FT43" s="62"/>
      <c r="FU43" s="62"/>
      <c r="FV43" s="62"/>
    </row>
    <row r="44" spans="1:192" ht="17" x14ac:dyDescent="0.2">
      <c r="A44" s="1" t="str">
        <f>IF(ISBLANK(Values!E43),"",IF(Values!$B$37="EU","computercomponent","computer"))</f>
        <v>computercomponent</v>
      </c>
      <c r="B44" s="33" t="str">
        <f>IF(ISBLANK(Values!E43),"",Values!F43)</f>
        <v>Lenovo T440 RG - US</v>
      </c>
      <c r="C44" s="29" t="str">
        <f>IF(ISBLANK(Values!E43),"","TellusRem")</f>
        <v>TellusRem</v>
      </c>
      <c r="D44" s="28">
        <f>IF(ISBLANK(Values!E43),"",Values!E43)</f>
        <v>5714401441205</v>
      </c>
      <c r="E44" s="1" t="str">
        <f>IF(ISBLANK(Values!E43),"","EAN")</f>
        <v>EAN</v>
      </c>
      <c r="F44" s="27" t="str">
        <f>IF(ISBLANK(Values!E43),"",IF(Values!J43, SUBSTITUTE(Values!$B$1, "{language}", Values!H43) &amp; " " &amp;Values!$B$3, SUBSTITUTE(Values!$B$2, "{language}", Values!$H43) &amp; " " &amp;Values!$B$3))</f>
        <v>vervangend US toetsenbord zonder achtergrondverlichting voor Lenovo Thinkpad T431 T431S E431 T440 T440P T440S E440 L440 T450 T450S T460 L450 T440E</v>
      </c>
      <c r="G44" s="29" t="str">
        <f>IF(ISBLANK(Values!E43),"","TellusRem")</f>
        <v>TellusRem</v>
      </c>
      <c r="H44" s="1" t="str">
        <f>IF(ISBLANK(Values!E43),"",Values!$B$16)</f>
        <v>computer-keyboards</v>
      </c>
      <c r="I44" s="1" t="str">
        <f>IF(ISBLANK(Values!E43),"","4730574031")</f>
        <v>4730574031</v>
      </c>
      <c r="J44" s="31" t="str">
        <f>IF(ISBLANK(Values!E43),"",Values!F43 )</f>
        <v>Lenovo T440 RG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https://raw.githubusercontent.com/PatrickVibild/TellusAmazonPictures/master/pictures/Lenovo/T440/RG/US/1.jpg</v>
      </c>
      <c r="N44" s="27" t="str">
        <f>IF(ISBLANK(Values!$F43),"",Values!N43)</f>
        <v>https://raw.githubusercontent.com/PatrickVibild/TellusAmazonPictures/master/pictures/Lenovo/T440/RG/US/2.jpg</v>
      </c>
      <c r="O44" s="27" t="str">
        <f>IF(ISBLANK(Values!$F43),"",Values!O43)</f>
        <v>https://raw.githubusercontent.com/PatrickVibild/TellusAmazonPictures/master/pictures/Lenovo/T440/RG/US/3.jpg</v>
      </c>
      <c r="P44" s="27" t="str">
        <f>IF(ISBLANK(Values!$F43),"",Values!P43)</f>
        <v>https://raw.githubusercontent.com/PatrickVibild/TellusAmazonPictures/master/pictures/Lenovo/T440/RG/US/4.jpg</v>
      </c>
      <c r="Q44" s="27" t="str">
        <f>IF(ISBLANK(Values!$F43),"",Values!Q43)</f>
        <v>https://raw.githubusercontent.com/PatrickVibild/TellusAmazonPictures/master/pictures/Lenovo/T440/RG/US/5.jpg</v>
      </c>
      <c r="R44" s="27" t="str">
        <f>IF(ISBLANK(Values!$F43),"",Values!R43)</f>
        <v>https://raw.githubusercontent.com/PatrickVibild/TellusAmazonPictures/master/pictures/Lenovo/T440/RG/US/6.jpg</v>
      </c>
      <c r="S44" s="27" t="str">
        <f>IF(ISBLANK(Values!$F43),"",Values!S43)</f>
        <v>https://raw.githubusercontent.com/PatrickVibild/TellusAmazonPictures/master/pictures/Lenovo/T440/RG/US/7.jpg</v>
      </c>
      <c r="T44" s="27" t="str">
        <f>IF(ISBLANK(Values!$F43),"",Values!T43)</f>
        <v>https://raw.githubusercontent.com/PatrickVibild/TellusAmazonPictures/master/pictures/Lenovo/T440/RG/US/8.jpg</v>
      </c>
      <c r="U44" s="27" t="str">
        <f>IF(ISBLANK(Values!$F43),"",Values!U43)</f>
        <v>https://raw.githubusercontent.com/PatrickVibild/TellusAmazonPictures/master/pictures/Lenovo/T440/RG/US/9.jpg</v>
      </c>
      <c r="W44" s="29" t="str">
        <f>IF(ISBLANK(Values!E43),"","Child")</f>
        <v>Child</v>
      </c>
      <c r="X44" s="29" t="str">
        <f>IF(ISBLANK(Values!E43),"",Values!$B$13)</f>
        <v>Lenovo T440 RG parent</v>
      </c>
      <c r="Y44" s="31" t="str">
        <f>IF(ISBLANK(Values!E43),"","Size-Color")</f>
        <v>Size-Color</v>
      </c>
      <c r="Z44" s="29" t="str">
        <f>IF(ISBLANK(Values!E43),"","variation")</f>
        <v>variation</v>
      </c>
      <c r="AA44" s="1" t="str">
        <f>IF(ISBLANK(Values!E43),"",Values!$B$20)</f>
        <v>PartialUpdate</v>
      </c>
      <c r="AB44" s="1" t="str">
        <f>IF(ISBLANK(Values!E43),"",Values!$B$29)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4" s="34" t="str">
        <f>IF(ISBLANK(Values!E43),"",IF(Values!I43,Values!$B$23,Values!$B$33))</f>
        <v>👉 LAYOUT - {flag} {language} zonder achtergrondverlichting.</v>
      </c>
      <c r="AJ44" s="32" t="str">
        <f>IF(ISBLANK(Values!E43),"",Values!$B$24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T431 T431S E431 T440 T440P T440S E440 L440 T450 T450S T460 L450 T440E</v>
      </c>
      <c r="AK44" s="1" t="str">
        <f>IF(ISBLANK(Values!E43),"",Values!$B$25)</f>
        <v xml:space="preserve">♻️ ECOFRIENDLY PRODUCT - Koop gerenoveerd, KOOP GROEN! Verminder meer dan 80% koolstofdioxide door onze refurbished toetsenborden te kopen, in vergelijking met het aanschaffen van een nieuw toetsenbord! </v>
      </c>
      <c r="AL44" s="1" t="str">
        <f>IF(ISBLANK(Values!E43),"",SUBSTITUTE(SUBSTITUTE(IF(Values!$J43, Values!$B$26, Values!$B$33), "{language}", Values!$H43), "{flag}", INDEX(options!$E$1:$E$20, Values!$V43)))</f>
        <v>👉 LAYOUT - 🇺🇸 US zonder achtergrondverlichting.</v>
      </c>
      <c r="AM44" s="1" t="str">
        <f>SUBSTITUTE(IF(ISBLANK(Values!E43),"",Values!$B$27), "{model}", Values!$B$3)</f>
        <v xml:space="preserve">👉 COMPATIBEL MET - Lenovo T431 T431S E431 T440 T440P T440S E440 L440 T450 T450S T460 L450 T440E. Controleer de afbeelding en beschrijving zorgvuldig voordat u een toetsenbord koopt. Dit zorgt ervoor dat u het juiste laptoptoetsenbord voor uw computer krijgt. Super eenvoudige installatie. </v>
      </c>
      <c r="AT44" s="27" t="str">
        <f>IF(ISBLANK(Values!E43),"",Values!H43)</f>
        <v>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Denemarken</v>
      </c>
      <c r="CZ44" s="1" t="str">
        <f>IF(ISBLANK(Values!E43),"","No")</f>
        <v>No</v>
      </c>
      <c r="DA44" s="1" t="str">
        <f>IF(ISBLANK(Values!E43),"","No")</f>
        <v>No</v>
      </c>
      <c r="DO44" s="1" t="str">
        <f>IF(ISBLANK(Values!E43),"","Parts")</f>
        <v>Parts</v>
      </c>
      <c r="DP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DY44" t="str">
        <f>IF(ISBLANK(Values!$E43), "", "not_applicable")</f>
        <v>not_applicable</v>
      </c>
      <c r="EI44" s="1" t="str">
        <f>IF(ISBLANK(Values!E43),"",Values!$B$31)</f>
        <v>6 maanden garantie na leverdatum. In geval van een storing in het toetsenbord wordt een nieuwe eenheid of een reserveonderdeel voor het toetsenbord van het product verzonden. In geval van sortering van voorraad wordt een volledige terugbetaling verleend.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c r="FP44" s="62"/>
      <c r="FQ44" s="62"/>
      <c r="FR44" s="62"/>
      <c r="FS44" s="62"/>
      <c r="FT44" s="62"/>
      <c r="FU44" s="62"/>
      <c r="FV44" s="62"/>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c r="FP45" s="62"/>
      <c r="FQ45" s="62"/>
      <c r="FR45" s="62"/>
      <c r="FS45" s="62"/>
      <c r="FT45" s="62"/>
      <c r="FU45" s="62"/>
      <c r="FV45" s="62"/>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c r="FP46" s="62"/>
      <c r="FQ46" s="62"/>
      <c r="FR46" s="62"/>
      <c r="FS46" s="62"/>
      <c r="FT46" s="62"/>
      <c r="FU46" s="62"/>
      <c r="FV46" s="62"/>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c r="FP47" s="62"/>
      <c r="FQ47" s="62"/>
      <c r="FR47" s="62"/>
      <c r="FS47" s="62"/>
      <c r="FT47" s="62"/>
      <c r="FU47" s="62"/>
      <c r="FV47" s="62"/>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c r="FP48" s="62"/>
      <c r="FQ48" s="62"/>
      <c r="FR48" s="62"/>
      <c r="FS48" s="62"/>
      <c r="FT48" s="62"/>
      <c r="FU48" s="62"/>
      <c r="FV48" s="62"/>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c r="FP49" s="62"/>
      <c r="FQ49" s="62"/>
      <c r="FR49" s="62"/>
      <c r="FS49" s="62"/>
      <c r="FT49" s="62"/>
      <c r="FU49" s="62"/>
      <c r="FV49" s="62"/>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c r="FP50" s="62"/>
      <c r="FQ50" s="62"/>
      <c r="FR50" s="62"/>
      <c r="FS50" s="62"/>
      <c r="FT50" s="62"/>
      <c r="FU50" s="62"/>
      <c r="FV50" s="62"/>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c r="FP51" s="62"/>
      <c r="FQ51" s="62"/>
      <c r="FR51" s="62"/>
      <c r="FS51" s="62"/>
      <c r="FT51" s="62"/>
      <c r="FU51" s="62"/>
      <c r="FV51" s="62"/>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c r="FP52" s="62"/>
      <c r="FQ52" s="62"/>
      <c r="FR52" s="62"/>
      <c r="FS52" s="62"/>
      <c r="FT52" s="62"/>
      <c r="FU52" s="62"/>
      <c r="FV52" s="62"/>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c r="FP53" s="62"/>
      <c r="FQ53" s="62"/>
      <c r="FR53" s="62"/>
      <c r="FS53" s="62"/>
      <c r="FT53" s="62"/>
      <c r="FU53" s="62"/>
      <c r="FV53" s="62"/>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c r="FP54" s="62"/>
      <c r="FQ54" s="62"/>
      <c r="FR54" s="62"/>
      <c r="FS54" s="62"/>
      <c r="FT54" s="62"/>
      <c r="FU54" s="62"/>
      <c r="FV54" s="62"/>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c r="FP55" s="62"/>
      <c r="FQ55" s="62"/>
      <c r="FR55" s="62"/>
      <c r="FS55" s="62"/>
      <c r="FT55" s="62"/>
      <c r="FU55" s="62"/>
      <c r="FV55" s="62"/>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c r="FP56" s="62"/>
      <c r="FQ56" s="62"/>
      <c r="FR56" s="62"/>
      <c r="FS56" s="62"/>
      <c r="FT56" s="62"/>
      <c r="FU56" s="62"/>
      <c r="FV56" s="62"/>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c r="FP57" s="62"/>
      <c r="FQ57" s="62"/>
      <c r="FR57" s="62"/>
      <c r="FS57" s="62"/>
      <c r="FT57" s="62"/>
      <c r="FU57" s="62"/>
      <c r="FV57" s="62"/>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c r="FP58" s="62"/>
      <c r="FQ58" s="62"/>
      <c r="FR58" s="62"/>
      <c r="FS58" s="62"/>
      <c r="FT58" s="62"/>
      <c r="FU58" s="62"/>
      <c r="FV58" s="62"/>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c r="FP59" s="62"/>
      <c r="FQ59" s="62"/>
      <c r="FR59" s="62"/>
      <c r="FS59" s="62"/>
      <c r="FT59" s="62"/>
      <c r="FU59" s="62"/>
      <c r="FV59" s="62"/>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c r="FP60" s="62"/>
      <c r="FQ60" s="62"/>
      <c r="FR60" s="62"/>
      <c r="FS60" s="62"/>
      <c r="FT60" s="62"/>
      <c r="FU60" s="62"/>
      <c r="FV60" s="62"/>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c r="FP61" s="62"/>
      <c r="FQ61" s="62"/>
      <c r="FR61" s="62"/>
      <c r="FS61" s="62"/>
      <c r="FT61" s="62"/>
      <c r="FU61" s="62"/>
      <c r="FV61" s="62"/>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c r="FP62" s="62"/>
      <c r="FQ62" s="62"/>
      <c r="FR62" s="62"/>
      <c r="FS62" s="62"/>
      <c r="FT62" s="62"/>
      <c r="FU62" s="62"/>
      <c r="FV62" s="62"/>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c r="FP63" s="62"/>
      <c r="FQ63" s="62"/>
      <c r="FR63" s="62"/>
      <c r="FS63" s="62"/>
      <c r="FT63" s="62"/>
      <c r="FU63" s="62"/>
      <c r="FV63" s="62"/>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c r="FP64" s="62"/>
      <c r="FQ64" s="62"/>
      <c r="FR64" s="62"/>
      <c r="FS64" s="62"/>
      <c r="FT64" s="62"/>
      <c r="FU64" s="62"/>
      <c r="FV64" s="62"/>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c r="FP65" s="62"/>
      <c r="FQ65" s="62"/>
      <c r="FR65" s="62"/>
      <c r="FS65" s="62"/>
      <c r="FT65" s="62"/>
      <c r="FU65" s="62"/>
      <c r="FV65" s="62"/>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c r="FP66" s="62"/>
      <c r="FQ66" s="62"/>
      <c r="FR66" s="62"/>
      <c r="FS66" s="62"/>
      <c r="FT66" s="62"/>
      <c r="FU66" s="62"/>
      <c r="FV66" s="62"/>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c r="FP67" s="62"/>
      <c r="FQ67" s="62"/>
      <c r="FR67" s="62"/>
      <c r="FS67" s="62"/>
      <c r="FT67" s="62"/>
      <c r="FU67" s="62"/>
      <c r="FV67" s="62"/>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c r="FP68" s="62"/>
      <c r="FQ68" s="62"/>
      <c r="FR68" s="62"/>
      <c r="FS68" s="62"/>
      <c r="FT68" s="62"/>
      <c r="FU68" s="62"/>
      <c r="FV68" s="62"/>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c r="FP69" s="62"/>
      <c r="FQ69" s="62"/>
      <c r="FR69" s="62"/>
      <c r="FS69" s="62"/>
      <c r="FT69" s="62"/>
      <c r="FU69" s="62"/>
      <c r="FV69" s="62"/>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c r="FP70" s="62"/>
      <c r="FQ70" s="62"/>
      <c r="FR70" s="62"/>
      <c r="FS70" s="62"/>
      <c r="FT70" s="62"/>
      <c r="FU70" s="62"/>
      <c r="FV70" s="62"/>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c r="FP71" s="62"/>
      <c r="FQ71" s="62"/>
      <c r="FR71" s="62"/>
      <c r="FS71" s="62"/>
      <c r="FT71" s="62"/>
      <c r="FU71" s="62"/>
      <c r="FV71" s="62"/>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c r="FP72" s="62"/>
      <c r="FQ72" s="62"/>
      <c r="FR72" s="62"/>
      <c r="FS72" s="62"/>
      <c r="FT72" s="62"/>
      <c r="FU72" s="62"/>
      <c r="FV72" s="62"/>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c r="FP73" s="62"/>
      <c r="FQ73" s="62"/>
      <c r="FR73" s="62"/>
      <c r="FS73" s="62"/>
      <c r="FT73" s="62"/>
      <c r="FU73" s="62"/>
      <c r="FV73" s="62"/>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c r="FP74" s="62"/>
      <c r="FQ74" s="62"/>
      <c r="FR74" s="62"/>
      <c r="FS74" s="62"/>
      <c r="FT74" s="62"/>
      <c r="FU74" s="62"/>
      <c r="FV74" s="62"/>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c r="FP75" s="62"/>
      <c r="FQ75" s="62"/>
      <c r="FR75" s="62"/>
      <c r="FS75" s="62"/>
      <c r="FT75" s="62"/>
      <c r="FU75" s="62"/>
      <c r="FV75" s="62"/>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c r="FP76" s="62"/>
      <c r="FQ76" s="62"/>
      <c r="FR76" s="62"/>
      <c r="FS76" s="62"/>
      <c r="FT76" s="62"/>
      <c r="FU76" s="62"/>
      <c r="FV76" s="62"/>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c r="FP77" s="62"/>
      <c r="FQ77" s="62"/>
      <c r="FR77" s="62"/>
      <c r="FS77" s="62"/>
      <c r="FT77" s="62"/>
      <c r="FU77" s="62"/>
      <c r="FV77" s="62"/>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c r="FP78" s="62"/>
      <c r="FQ78" s="62"/>
      <c r="FR78" s="62"/>
      <c r="FS78" s="62"/>
      <c r="FT78" s="62"/>
      <c r="FU78" s="62"/>
      <c r="FV78" s="62"/>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c r="FP79" s="62"/>
      <c r="FQ79" s="62"/>
      <c r="FR79" s="62"/>
      <c r="FS79" s="62"/>
      <c r="FT79" s="62"/>
      <c r="FU79" s="62"/>
      <c r="FV79" s="62"/>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c r="FP80" s="62"/>
      <c r="FQ80" s="62"/>
      <c r="FR80" s="62"/>
      <c r="FS80" s="62"/>
      <c r="FT80" s="62"/>
      <c r="FU80" s="62"/>
      <c r="FV80" s="62"/>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c r="FP81" s="62"/>
      <c r="FQ81" s="62"/>
      <c r="FR81" s="62"/>
      <c r="FS81" s="62"/>
      <c r="FT81" s="62"/>
      <c r="FU81" s="62"/>
      <c r="FV81" s="62"/>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c r="FP82" s="62"/>
      <c r="FQ82" s="62"/>
      <c r="FR82" s="62"/>
      <c r="FS82" s="62"/>
      <c r="FT82" s="62"/>
      <c r="FU82" s="62"/>
      <c r="FV82" s="62"/>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c r="FP83" s="62"/>
      <c r="FQ83" s="62"/>
      <c r="FR83" s="62"/>
      <c r="FS83" s="62"/>
      <c r="FT83" s="62"/>
      <c r="FU83" s="62"/>
      <c r="FV83" s="62"/>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c r="FP84" s="62"/>
      <c r="FQ84" s="62"/>
      <c r="FR84" s="62"/>
      <c r="FS84" s="62"/>
      <c r="FT84" s="62"/>
      <c r="FU84" s="62"/>
      <c r="FV84" s="62"/>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c r="FP85" s="62"/>
      <c r="FQ85" s="62"/>
      <c r="FR85" s="62"/>
      <c r="FS85" s="62"/>
      <c r="FT85" s="62"/>
      <c r="FU85" s="62"/>
      <c r="FV85" s="62"/>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c r="FP86" s="62"/>
      <c r="FQ86" s="62"/>
      <c r="FR86" s="62"/>
      <c r="FS86" s="62"/>
      <c r="FT86" s="62"/>
      <c r="FU86" s="62"/>
      <c r="FV86" s="62"/>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c r="FP87" s="62"/>
      <c r="FQ87" s="62"/>
      <c r="FR87" s="62"/>
      <c r="FS87" s="62"/>
      <c r="FT87" s="62"/>
      <c r="FU87" s="62"/>
      <c r="FV87" s="62"/>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c r="FP88" s="62"/>
      <c r="FQ88" s="62"/>
      <c r="FR88" s="62"/>
      <c r="FS88" s="62"/>
      <c r="FT88" s="62"/>
      <c r="FU88" s="62"/>
      <c r="FV88" s="62"/>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c r="FP89" s="62"/>
      <c r="FQ89" s="62"/>
      <c r="FR89" s="62"/>
      <c r="FS89" s="62"/>
      <c r="FT89" s="62"/>
      <c r="FU89" s="62"/>
      <c r="FV89" s="62"/>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c r="FP90" s="62"/>
      <c r="FQ90" s="62"/>
      <c r="FR90" s="62"/>
      <c r="FS90" s="62"/>
      <c r="FT90" s="62"/>
      <c r="FU90" s="62"/>
      <c r="FV90" s="62"/>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c r="FP91" s="62"/>
      <c r="FQ91" s="62"/>
      <c r="FR91" s="62"/>
      <c r="FS91" s="62"/>
      <c r="FT91" s="62"/>
      <c r="FU91" s="62"/>
      <c r="FV91" s="62"/>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c r="FP92" s="62"/>
      <c r="FQ92" s="62"/>
      <c r="FR92" s="62"/>
      <c r="FS92" s="62"/>
      <c r="FT92" s="62"/>
      <c r="FU92" s="62"/>
      <c r="FV92" s="62"/>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c r="FP93" s="62"/>
      <c r="FQ93" s="62"/>
      <c r="FR93" s="62"/>
      <c r="FS93" s="62"/>
      <c r="FT93" s="62"/>
      <c r="FU93" s="62"/>
      <c r="FV93" s="62"/>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c r="FP94" s="62"/>
      <c r="FQ94" s="62"/>
      <c r="FR94" s="62"/>
      <c r="FS94" s="62"/>
      <c r="FT94" s="62"/>
      <c r="FU94" s="62"/>
      <c r="FV94" s="62"/>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c r="FP95" s="62"/>
      <c r="FQ95" s="62"/>
      <c r="FR95" s="62"/>
      <c r="FS95" s="62"/>
      <c r="FT95" s="62"/>
      <c r="FU95" s="62"/>
      <c r="FV95" s="62"/>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c r="FP96" s="62"/>
      <c r="FQ96" s="62"/>
      <c r="FR96" s="62"/>
      <c r="FS96" s="62"/>
      <c r="FT96" s="62"/>
      <c r="FU96" s="62"/>
      <c r="FV96" s="62"/>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c r="FP97" s="62"/>
      <c r="FQ97" s="62"/>
      <c r="FR97" s="62"/>
      <c r="FS97" s="62"/>
      <c r="FT97" s="62"/>
      <c r="FU97" s="62"/>
      <c r="FV97" s="62"/>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c r="FP98" s="62"/>
      <c r="FQ98" s="62"/>
      <c r="FR98" s="62"/>
      <c r="FS98" s="62"/>
      <c r="FT98" s="62"/>
      <c r="FU98" s="62"/>
      <c r="FV98" s="62"/>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c r="FP99" s="62"/>
      <c r="FQ99" s="62"/>
      <c r="FR99" s="62"/>
      <c r="FS99" s="62"/>
      <c r="FT99" s="62"/>
      <c r="FU99" s="62"/>
      <c r="FV99" s="62"/>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c r="FP100" s="62"/>
      <c r="FQ100" s="62"/>
      <c r="FR100" s="62"/>
      <c r="FS100" s="62"/>
      <c r="FT100" s="62"/>
      <c r="FU100" s="62"/>
      <c r="FV100" s="62"/>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c r="FP101" s="62"/>
      <c r="FQ101" s="62"/>
      <c r="FR101" s="62"/>
      <c r="FS101" s="62"/>
      <c r="FT101" s="62"/>
      <c r="FU101" s="62"/>
      <c r="FV101" s="62"/>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c r="FP102" s="62"/>
      <c r="FQ102" s="62"/>
      <c r="FR102" s="62"/>
      <c r="FS102" s="62"/>
      <c r="FT102" s="62"/>
      <c r="FU102" s="62"/>
      <c r="FV102" s="62"/>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c r="FP103" s="62"/>
      <c r="FQ103" s="62"/>
      <c r="FR103" s="62"/>
      <c r="FS103" s="62"/>
      <c r="FT103" s="62"/>
      <c r="FU103" s="62"/>
      <c r="FV103" s="62"/>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c r="FP104" s="62"/>
      <c r="FQ104" s="62"/>
      <c r="FR104" s="62"/>
      <c r="FS104" s="62"/>
      <c r="FT104" s="62"/>
      <c r="FU104" s="62"/>
      <c r="FV104" s="62"/>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c r="FP105" s="62"/>
      <c r="FQ105" s="62"/>
      <c r="FR105" s="62"/>
      <c r="FS105" s="62"/>
      <c r="FT105" s="62"/>
      <c r="FU105" s="62"/>
      <c r="FV105" s="62"/>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c r="FP106" s="62"/>
      <c r="FQ106" s="62"/>
      <c r="FR106" s="62"/>
      <c r="FS106" s="62"/>
      <c r="FT106" s="62"/>
      <c r="FU106" s="62"/>
      <c r="FV106" s="62"/>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c r="FP107" s="62"/>
      <c r="FQ107" s="62"/>
      <c r="FR107" s="62"/>
      <c r="FS107" s="62"/>
      <c r="FT107" s="62"/>
      <c r="FU107" s="62"/>
      <c r="FV107" s="62"/>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c r="FP108" s="62"/>
      <c r="FQ108" s="62"/>
      <c r="FR108" s="62"/>
      <c r="FS108" s="62"/>
      <c r="FT108" s="62"/>
      <c r="FU108" s="62"/>
      <c r="FV108" s="62"/>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c r="FP109" s="62"/>
      <c r="FQ109" s="62"/>
      <c r="FR109" s="62"/>
      <c r="FS109" s="62"/>
      <c r="FT109" s="62"/>
      <c r="FU109" s="62"/>
      <c r="FV109" s="62"/>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c r="FP110" s="62"/>
      <c r="FQ110" s="62"/>
      <c r="FR110" s="62"/>
      <c r="FS110" s="62"/>
      <c r="FT110" s="62"/>
      <c r="FU110" s="62"/>
      <c r="FV110" s="62"/>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c r="FP111" s="62"/>
      <c r="FQ111" s="62"/>
      <c r="FR111" s="62"/>
      <c r="FS111" s="62"/>
      <c r="FT111" s="62"/>
      <c r="FU111" s="62"/>
      <c r="FV111" s="62"/>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c r="FP112" s="62"/>
      <c r="FQ112" s="62"/>
      <c r="FR112" s="62"/>
      <c r="FS112" s="62"/>
      <c r="FT112" s="62"/>
      <c r="FU112" s="62"/>
      <c r="FV112" s="62"/>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c r="FP113" s="62"/>
      <c r="FQ113" s="62"/>
      <c r="FR113" s="62"/>
      <c r="FS113" s="62"/>
      <c r="FT113" s="62"/>
      <c r="FU113" s="62"/>
      <c r="FV113" s="62"/>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c r="FP114" s="62"/>
      <c r="FQ114" s="62"/>
      <c r="FR114" s="62"/>
      <c r="FS114" s="62"/>
      <c r="FT114" s="62"/>
      <c r="FU114" s="62"/>
      <c r="FV114" s="62"/>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c r="FP115" s="62"/>
      <c r="FQ115" s="62"/>
      <c r="FR115" s="62"/>
      <c r="FS115" s="62"/>
      <c r="FT115" s="62"/>
      <c r="FU115" s="62"/>
      <c r="FV115" s="62"/>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c r="FP116" s="62"/>
      <c r="FQ116" s="62"/>
      <c r="FR116" s="62"/>
      <c r="FS116" s="62"/>
      <c r="FT116" s="62"/>
      <c r="FU116" s="62"/>
      <c r="FV116" s="62"/>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c r="FP117" s="62"/>
      <c r="FQ117" s="62"/>
      <c r="FR117" s="62"/>
      <c r="FS117" s="62"/>
      <c r="FT117" s="62"/>
      <c r="FU117" s="62"/>
      <c r="FV117" s="62"/>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c r="FP118" s="62"/>
      <c r="FQ118" s="62"/>
      <c r="FR118" s="62"/>
      <c r="FS118" s="62"/>
      <c r="FT118" s="62"/>
      <c r="FU118" s="62"/>
      <c r="FV118" s="62"/>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c r="FP119" s="62"/>
      <c r="FQ119" s="62"/>
      <c r="FR119" s="62"/>
      <c r="FS119" s="62"/>
      <c r="FT119" s="62"/>
      <c r="FU119" s="62"/>
      <c r="FV119" s="62"/>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c r="FP120" s="62"/>
      <c r="FQ120" s="62"/>
      <c r="FR120" s="62"/>
      <c r="FS120" s="62"/>
      <c r="FT120" s="62"/>
      <c r="FU120" s="62"/>
      <c r="FV120" s="62"/>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c r="FP121" s="62"/>
      <c r="FQ121" s="62"/>
      <c r="FR121" s="62"/>
      <c r="FS121" s="62"/>
      <c r="FT121" s="62"/>
      <c r="FU121" s="62"/>
      <c r="FV121" s="62"/>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c r="FP122" s="62"/>
      <c r="FQ122" s="62"/>
      <c r="FR122" s="62"/>
      <c r="FS122" s="62"/>
      <c r="FT122" s="62"/>
      <c r="FU122" s="62"/>
      <c r="FV122" s="62"/>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c r="FP123" s="62"/>
      <c r="FQ123" s="62"/>
      <c r="FR123" s="62"/>
      <c r="FS123" s="62"/>
      <c r="FT123" s="62"/>
      <c r="FU123" s="62"/>
      <c r="FV123" s="62"/>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c r="FP124" s="62"/>
      <c r="FQ124" s="62"/>
      <c r="FR124" s="62"/>
      <c r="FS124" s="62"/>
      <c r="FT124" s="62"/>
      <c r="FU124" s="62"/>
      <c r="FV124" s="62"/>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c r="FP125" s="62"/>
      <c r="FQ125" s="62"/>
      <c r="FR125" s="62"/>
      <c r="FS125" s="62"/>
      <c r="FT125" s="62"/>
      <c r="FU125" s="62"/>
      <c r="FV125" s="62"/>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c r="FP126" s="62"/>
      <c r="FQ126" s="62"/>
      <c r="FR126" s="62"/>
      <c r="FS126" s="62"/>
      <c r="FT126" s="62"/>
      <c r="FU126" s="62"/>
      <c r="FV126" s="62"/>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c r="FP127" s="62"/>
      <c r="FQ127" s="62"/>
      <c r="FR127" s="62"/>
      <c r="FS127" s="62"/>
      <c r="FT127" s="62"/>
      <c r="FU127" s="62"/>
      <c r="FV127" s="62"/>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c r="FP128" s="62"/>
      <c r="FQ128" s="62"/>
      <c r="FR128" s="62"/>
      <c r="FS128" s="62"/>
      <c r="FT128" s="62"/>
      <c r="FU128" s="62"/>
      <c r="FV128" s="62"/>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c r="FP129" s="62"/>
      <c r="FQ129" s="62"/>
      <c r="FR129" s="62"/>
      <c r="FS129" s="62"/>
      <c r="FT129" s="62"/>
      <c r="FU129" s="62"/>
      <c r="FV129" s="62"/>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c r="FP130" s="62"/>
      <c r="FQ130" s="62"/>
      <c r="FR130" s="62"/>
      <c r="FS130" s="62"/>
      <c r="FT130" s="62"/>
      <c r="FU130" s="62"/>
      <c r="FV130" s="62"/>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c r="FP131" s="62"/>
      <c r="FQ131" s="62"/>
      <c r="FR131" s="62"/>
      <c r="FS131" s="62"/>
      <c r="FT131" s="62"/>
      <c r="FU131" s="62"/>
      <c r="FV131" s="62"/>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c r="FP132" s="62"/>
      <c r="FQ132" s="62"/>
      <c r="FR132" s="62"/>
      <c r="FS132" s="62"/>
      <c r="FT132" s="62"/>
      <c r="FU132" s="62"/>
      <c r="FV132" s="62"/>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c r="FP133" s="62"/>
      <c r="FQ133" s="62"/>
      <c r="FR133" s="62"/>
      <c r="FS133" s="62"/>
      <c r="FT133" s="62"/>
      <c r="FU133" s="62"/>
      <c r="FV133" s="62"/>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c r="FP134" s="62"/>
      <c r="FQ134" s="62"/>
      <c r="FR134" s="62"/>
      <c r="FS134" s="62"/>
      <c r="FT134" s="62"/>
      <c r="FU134" s="62"/>
      <c r="FV134" s="62"/>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c r="FP135" s="62"/>
      <c r="FQ135" s="62"/>
      <c r="FR135" s="62"/>
      <c r="FS135" s="62"/>
      <c r="FT135" s="62"/>
      <c r="FU135" s="62"/>
      <c r="FV135" s="62"/>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c r="FP136" s="62"/>
      <c r="FQ136" s="62"/>
      <c r="FR136" s="62"/>
      <c r="FS136" s="62"/>
      <c r="FT136" s="62"/>
      <c r="FU136" s="62"/>
      <c r="FV136" s="62"/>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c r="FP137" s="62"/>
      <c r="FQ137" s="62"/>
      <c r="FR137" s="62"/>
      <c r="FS137" s="62"/>
      <c r="FT137" s="62"/>
      <c r="FU137" s="62"/>
      <c r="FV137" s="62"/>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c r="FP138" s="62"/>
      <c r="FQ138" s="62"/>
      <c r="FR138" s="62"/>
      <c r="FS138" s="62"/>
      <c r="FT138" s="62"/>
      <c r="FU138" s="62"/>
      <c r="FV138" s="62"/>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c r="FP139" s="62"/>
      <c r="FQ139" s="62"/>
      <c r="FR139" s="62"/>
      <c r="FS139" s="62"/>
      <c r="FT139" s="62"/>
      <c r="FU139" s="62"/>
      <c r="FV139" s="62"/>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c r="FP140" s="62"/>
      <c r="FQ140" s="62"/>
      <c r="FR140" s="62"/>
      <c r="FS140" s="62"/>
      <c r="FT140" s="62"/>
      <c r="FU140" s="62"/>
      <c r="FV140" s="62"/>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c r="FP141" s="62"/>
      <c r="FQ141" s="62"/>
      <c r="FR141" s="62"/>
      <c r="FS141" s="62"/>
      <c r="FT141" s="62"/>
      <c r="FU141" s="62"/>
      <c r="FV141" s="62"/>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c r="FP142" s="62"/>
      <c r="FQ142" s="62"/>
      <c r="FR142" s="62"/>
      <c r="FS142" s="62"/>
      <c r="FT142" s="62"/>
      <c r="FU142" s="62"/>
      <c r="FV142" s="62"/>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c r="FP143" s="62"/>
      <c r="FQ143" s="62"/>
      <c r="FR143" s="62"/>
      <c r="FS143" s="62"/>
      <c r="FT143" s="62"/>
      <c r="FU143" s="62"/>
      <c r="FV143" s="62"/>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c r="FP144" s="62"/>
      <c r="FQ144" s="62"/>
      <c r="FR144" s="62"/>
      <c r="FS144" s="62"/>
      <c r="FT144" s="62"/>
      <c r="FU144" s="62"/>
      <c r="FV144" s="62"/>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c r="FP145" s="62"/>
      <c r="FQ145" s="62"/>
      <c r="FR145" s="62"/>
      <c r="FS145" s="62"/>
      <c r="FT145" s="62"/>
      <c r="FU145" s="62"/>
      <c r="FV145" s="62"/>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c r="FP146" s="62"/>
      <c r="FQ146" s="62"/>
      <c r="FR146" s="62"/>
      <c r="FS146" s="62"/>
      <c r="FT146" s="62"/>
      <c r="FU146" s="62"/>
      <c r="FV146" s="62"/>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c r="FP147" s="62"/>
      <c r="FQ147" s="62"/>
      <c r="FR147" s="62"/>
      <c r="FS147" s="62"/>
      <c r="FT147" s="62"/>
      <c r="FU147" s="62"/>
      <c r="FV147" s="62"/>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c r="FP148" s="62"/>
      <c r="FQ148" s="62"/>
      <c r="FR148" s="62"/>
      <c r="FS148" s="62"/>
      <c r="FT148" s="62"/>
      <c r="FU148" s="62"/>
      <c r="FV148" s="62"/>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c r="FP149" s="62"/>
      <c r="FQ149" s="62"/>
      <c r="FR149" s="62"/>
      <c r="FS149" s="62"/>
      <c r="FT149" s="62"/>
      <c r="FU149" s="62"/>
      <c r="FV149" s="62"/>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K212" s="27" t="str">
        <f>IF(IF(ISBLANK(Values!E211),"",IF(Values!J211, Values!$B$4, Values!$B$5))=0,"",IF(ISBLANK(Values!E211),"",IF(Values!J211, Values!$B$4, Values!$B$5)))</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K213" s="27" t="str">
        <f>IF(IF(ISBLANK(Values!E212),"",IF(Values!J212, Values!$B$4, Values!$B$5))=0,"",IF(ISBLANK(Values!E212),"",IF(Values!J212, Values!$B$4, Values!$B$5)))</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K214" s="27" t="str">
        <f>IF(IF(ISBLANK(Values!E213),"",IF(Values!J213, Values!$B$4, Values!$B$5))=0,"",IF(ISBLANK(Values!E213),"",IF(Values!J213, Values!$B$4, Values!$B$5)))</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9">
      <formula>IF(VLOOKUP($A$3,#NAME?,MATCH($A4,#NAME?,0)+1,0)&gt;0,1,0)</formula>
    </cfRule>
    <cfRule type="expression" dxfId="534" priority="12">
      <formula>AND(IF(IFERROR(VLOOKUP($A$3,#NAME?,MATCH($A4,#NAME?,0)+1,0),0)&gt;0,0,1),IF(IFERROR(VLOOKUP($A$3,#NAME?,MATCH($A4,#NAME?,0)+1,0),0)&gt;0,0,1),IF(IFERROR(VLOOKUP($A$3,#NAME?,MATCH($A4,#NAME?,0)+1,0),0)&gt;0,0,1),IF(IFERROR(MATCH($A4,#NAME?,0),0)&gt;0,1,0))</formula>
    </cfRule>
    <cfRule type="expression" dxfId="533" priority="8">
      <formula>IF(LEN(A4)&gt;0,1,0)</formula>
    </cfRule>
  </conditionalFormatting>
  <conditionalFormatting sqref="B4">
    <cfRule type="expression" dxfId="532" priority="994">
      <formula>AND(IF(IFERROR(VLOOKUP($B$3,#NAME?,MATCH($A4,#NAME?,0)+1,0),0)&gt;0,0,1),IF(IFERROR(VLOOKUP($B$3,#NAME?,MATCH($A4,#NAME?,0)+1,0),0)&gt;0,0,1),IF(IFERROR(VLOOKUP($B$3,#NAME?,MATCH($A4,#NAME?,0)+1,0),0)&gt;0,0,1),IF(IFERROR(MATCH($A4,#NAME?,0),0)&gt;0,1,0))</formula>
    </cfRule>
    <cfRule type="expression" dxfId="531" priority="990">
      <formula>IF(LEN(B4)&gt;0,1,0)</formula>
    </cfRule>
    <cfRule type="expression" dxfId="530" priority="991">
      <formula>IF(VLOOKUP($B$3,#NAME?,MATCH($A4,#NAME?,0)+1,0)&gt;0,1,0)</formula>
    </cfRule>
  </conditionalFormatting>
  <conditionalFormatting sqref="B5:B1048576">
    <cfRule type="expression" dxfId="529" priority="17">
      <formula>AND(IF(IFERROR(VLOOKUP($B$3,#NAME?,MATCH($A4,#NAME?,0)+1,0),0)&gt;0,0,1),IF(IFERROR(VLOOKUP($B$3,#NAME?,MATCH($A4,#NAME?,0)+1,0),0)&gt;0,0,1),IF(IFERROR(VLOOKUP($B$3,#NAME?,MATCH($A4,#NAME?,0)+1,0),0)&gt;0,0,1),IF(IFERROR(MATCH($A4,#NAME?,0),0)&gt;0,1,0))</formula>
    </cfRule>
    <cfRule type="expression" dxfId="528" priority="14">
      <formula>IF(VLOOKUP($B$3,#NAME?,MATCH($A4,#NAME?,0)+1,0)&gt;0,1,0)</formula>
    </cfRule>
    <cfRule type="expression" dxfId="527" priority="13">
      <formula>IF(LEN(B4)&gt;0,1,0)</formula>
    </cfRule>
  </conditionalFormatting>
  <conditionalFormatting sqref="C4:C204">
    <cfRule type="expression" dxfId="526" priority="996">
      <formula>IF(VLOOKUP($C$3,#NAME?,MATCH($A4,#NAME?,0)+1,0)&gt;0,1,0)</formula>
    </cfRule>
    <cfRule type="expression" dxfId="525" priority="999">
      <formula>AND(IF(IFERROR(VLOOKUP($C$3,#NAME?,MATCH($A4,#NAME?,0)+1,0),0)&gt;0,0,1),IF(IFERROR(VLOOKUP($C$3,#NAME?,MATCH($A4,#NAME?,0)+1,0),0)&gt;0,0,1),IF(IFERROR(VLOOKUP($C$3,#NAME?,MATCH($A4,#NAME?,0)+1,0),0)&gt;0,0,1),IF(IFERROR(MATCH($A4,#NAME?,0),0)&gt;0,1,0))</formula>
    </cfRule>
    <cfRule type="expression" dxfId="524" priority="995">
      <formula>IF(LEN(C4)&gt;0,1,0)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9">
      <formula>IF(VLOOKUP($C$3,#NAME?,MATCH($A5,#NAME?,0)+1,0)&gt;0,1,0)</formula>
    </cfRule>
    <cfRule type="expression" dxfId="521" priority="18">
      <formula>IF(LEN(C5)&gt;0,1,0)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29">
      <formula>IF(VLOOKUP($E$3,#NAME?,MATCH($A4,#NAME?,0)+1,0)&gt;0,1,0)</formula>
    </cfRule>
    <cfRule type="expression" dxfId="516" priority="32">
      <formula>AND(IF(IFERROR(VLOOKUP($E$3,#NAME?,MATCH($A4,#NAME?,0)+1,0),0)&gt;0,0,1),IF(IFERROR(VLOOKUP($E$3,#NAME?,MATCH($A4,#NAME?,0)+1,0),0)&gt;0,0,1),IF(IFERROR(VLOOKUP($E$3,#NAME?,MATCH($A4,#NAME?,0)+1,0),0)&gt;0,0,1),IF(IFERROR(MATCH($A4,#NAME?,0),0)&gt;0,1,0))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6">
      <formula>IF(VLOOKUP($G$3,#NAME?,MATCH($A4,#NAME?,0)+1,0)&gt;0,1,0)</formula>
    </cfRule>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6">
      <formula>IF(VLOOKUP($B$3,#NAME?,MATCH($A4,#NAME?,0)+1,0)&gt;0,1,0)</formula>
    </cfRule>
    <cfRule type="expression" dxfId="500"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4 FO150:FO204">
    <cfRule type="expression" dxfId="497" priority="1034">
      <formula>AND(IF(IFERROR(VLOOKUP($K$3,#NAME?,MATCH($A4,#NAME?,0)+1,0),0)&gt;0,0,1),IF(IFERROR(VLOOKUP($K$3,#NAME?,MATCH($A4,#NAME?,0)+1,0),0)&gt;0,0,1),IF(IFERROR(VLOOKUP($K$3,#NAME?,MATCH($A4,#NAME?,0)+1,0),0)&gt;0,0,1),IF(IFERROR(MATCH($A4,#NAME?,0),0)&gt;0,1,0))</formula>
    </cfRule>
  </conditionalFormatting>
  <conditionalFormatting sqref="K5:K1048576 FO150:FO204">
    <cfRule type="expression" dxfId="496" priority="53">
      <formula>IF(LEN(K5)&gt;0,1,0)</formula>
    </cfRule>
    <cfRule type="expression" dxfId="495" priority="54">
      <formula>IF(VLOOKUP($K$3,#NAME?,MATCH($A5,#NAME?,0)+1,0)&gt;0,1,0)</formula>
    </cfRule>
    <cfRule type="expression" dxfId="494" priority="57">
      <formula>AND(IF(IFERROR(VLOOKUP($K$3,#NAME?,MATCH($A5,#NAME?,0)+1,0),0)&gt;0,0,1),IF(IFERROR(VLOOKUP($K$3,#NAME?,MATCH($A5,#NAME?,0)+1,0),0)&gt;0,0,1),IF(IFERROR(VLOOKUP($K$3,#NAME?,MATCH($A5,#NAME?,0)+1,0),0)&gt;0,0,1),IF(IFERROR(MATCH($A5,#NAME?,0),0)&gt;0,1,0))</formula>
    </cfRule>
  </conditionalFormatting>
  <conditionalFormatting sqref="L4:L204">
    <cfRule type="expression" dxfId="493" priority="1036">
      <formula>IF(VLOOKUP($L$3,#NAME?,MATCH($A4,#NAME?,0)+1,0)&gt;0,1,0)</formula>
    </cfRule>
    <cfRule type="expression" dxfId="492"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1" priority="58">
      <formula>IF(LEN(L6)&gt;0,1,0)</formula>
    </cfRule>
    <cfRule type="expression" dxfId="490" priority="59">
      <formula>IF(VLOOKUP($L$3,#NAME?,MATCH($A5,#NAME?,0)+1,0)&gt;0,1,0)</formula>
    </cfRule>
    <cfRule type="expression" dxfId="489" priority="62">
      <formula>AND(IF(IFERROR(VLOOKUP($L$3,#NAME?,MATCH($A5,#NAME?,0)+1,0),0)&gt;0,0,1),IF(IFERROR(VLOOKUP($L$3,#NAME?,MATCH($A5,#NAME?,0)+1,0),0)&gt;0,0,1),IF(IFERROR(VLOOKUP($L$3,#NAME?,MATCH($A5,#NAME?,0)+1,0),0)&gt;0,0,1),IF(IFERROR(MATCH($A5,#NAME?,0),0)&gt;0,1,0))</formula>
    </cfRule>
  </conditionalFormatting>
  <conditionalFormatting sqref="L4:M204">
    <cfRule type="expression" dxfId="488" priority="1035">
      <formula>IF(LEN(L4)&gt;0,1,0)</formula>
    </cfRule>
  </conditionalFormatting>
  <conditionalFormatting sqref="M4:M204 N5:U5 O6:U122 N6:N204">
    <cfRule type="expression" dxfId="487"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6" priority="64">
      <formula>IF(VLOOKUP($M$3,#NAME?,MATCH($A5,#NAME?,0)+1,0)&gt;0,1,0)</formula>
    </cfRule>
    <cfRule type="expression" dxfId="485" priority="63">
      <formula>IF(LEN(M5)&gt;0,1,0)</formula>
    </cfRule>
    <cfRule type="expression" dxfId="484"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83"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2" priority="69">
      <formula>IF(VLOOKUP($N$3,#NAME?,MATCH($A4,#NAME?,0)+1,0)&gt;0,1,0)</formula>
    </cfRule>
  </conditionalFormatting>
  <conditionalFormatting sqref="N7:O1048576 N4:V4">
    <cfRule type="expression" dxfId="481" priority="68">
      <formula>IF(LEN(N4)&gt;0,1,0)</formula>
    </cfRule>
  </conditionalFormatting>
  <conditionalFormatting sqref="O4 V5:V122 O7:O1048576 P123:V131">
    <cfRule type="expression" dxfId="480"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9" priority="74">
      <formula>IF(VLOOKUP($O$3,#NAME?,MATCH($A4,#NAME?,0)+1,0)&gt;0,1,0)</formula>
    </cfRule>
  </conditionalFormatting>
  <conditionalFormatting sqref="O6:U122 N6:N204 M4:M204 N5:U5">
    <cfRule type="expression" dxfId="478" priority="1046">
      <formula>IF(VLOOKUP($M$3,#NAME?,MATCH($A4,#NAME?,0)+1,0)&gt;0,1,0)</formula>
    </cfRule>
  </conditionalFormatting>
  <conditionalFormatting sqref="O6:U122 N6:N204 N5:U5">
    <cfRule type="expression" dxfId="477" priority="1045">
      <formula>IF(LEN(N5)&gt;0,1,0)</formula>
    </cfRule>
  </conditionalFormatting>
  <conditionalFormatting sqref="P4 P7:P1048576">
    <cfRule type="expression" dxfId="476"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5" priority="79">
      <formula>IF(VLOOKUP($P$3,#NAME?,MATCH($A4,#NAME?,0)+1,0)&gt;0,1,0)</formula>
    </cfRule>
  </conditionalFormatting>
  <conditionalFormatting sqref="P7:V1048576">
    <cfRule type="expression" dxfId="474" priority="78">
      <formula>IF(LEN(P7)&gt;0,1,0)</formula>
    </cfRule>
  </conditionalFormatting>
  <conditionalFormatting sqref="Q4 Q7:Q1048576">
    <cfRule type="expression" dxfId="473"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2" priority="84">
      <formula>IF(VLOOKUP($Q$3,#NAME?,MATCH($A4,#NAME?,0)+1,0)&gt;0,1,0)</formula>
    </cfRule>
  </conditionalFormatting>
  <conditionalFormatting sqref="R4 R7:R1048576">
    <cfRule type="expression" dxfId="471"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0" priority="89">
      <formula>IF(VLOOKUP($R$3,#NAME?,MATCH($A4,#NAME?,0)+1,0)&gt;0,1,0)</formula>
    </cfRule>
  </conditionalFormatting>
  <conditionalFormatting sqref="S4 S7:S1048576">
    <cfRule type="expression" dxfId="469"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8" priority="94">
      <formula>IF(VLOOKUP($S$3,#NAME?,MATCH($A4,#NAME?,0)+1,0)&gt;0,1,0)</formula>
    </cfRule>
  </conditionalFormatting>
  <conditionalFormatting sqref="T4 T7:T1048576">
    <cfRule type="expression" dxfId="467"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6" priority="99">
      <formula>IF(VLOOKUP($T$3,#NAME?,MATCH($A4,#NAME?,0)+1,0)&gt;0,1,0)</formula>
    </cfRule>
  </conditionalFormatting>
  <conditionalFormatting sqref="U4 U7:U1048576">
    <cfRule type="expression" dxfId="465"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4" priority="104">
      <formula>IF(VLOOKUP($U$3,#NAME?,MATCH($A4,#NAME?,0)+1,0)&gt;0,1,0)</formula>
    </cfRule>
  </conditionalFormatting>
  <conditionalFormatting sqref="V4 V7:V1048576">
    <cfRule type="expression" dxfId="463"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2" priority="73">
      <formula>IF(LEN(P5)&gt;0,1,0)</formula>
    </cfRule>
  </conditionalFormatting>
  <conditionalFormatting sqref="V7:V1048576 V4">
    <cfRule type="expression" dxfId="461" priority="109">
      <formula>IF(VLOOKUP($V$3,#NAME?,MATCH($A4,#NAME?,0)+1,0)&gt;0,1,0)</formula>
    </cfRule>
  </conditionalFormatting>
  <conditionalFormatting sqref="W4:W204">
    <cfRule type="expression" dxfId="460" priority="1051">
      <formula>IF(VLOOKUP($N$3,#NAME?,MATCH($A4,#NAME?,0)+1,0)&gt;0,1,0)</formula>
    </cfRule>
    <cfRule type="expression" dxfId="459"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8" priority="117">
      <formula>AND(IF(IFERROR(VLOOKUP($W$3,#NAME?,MATCH($A5,#NAME?,0)+1,0),0)&gt;0,0,1),IF(IFERROR(VLOOKUP($W$3,#NAME?,MATCH($A5,#NAME?,0)+1,0),0)&gt;0,0,1),IF(IFERROR(VLOOKUP($W$3,#NAME?,MATCH($A5,#NAME?,0)+1,0),0)&gt;0,0,1),IF(IFERROR(MATCH($A5,#NAME?,0),0)&gt;0,1,0))</formula>
    </cfRule>
    <cfRule type="expression" dxfId="457" priority="114">
      <formula>IF(VLOOKUP($W$3,#NAME?,MATCH($A5,#NAME?,0)+1,0)&gt;0,1,0)</formula>
    </cfRule>
  </conditionalFormatting>
  <conditionalFormatting sqref="W4:X204">
    <cfRule type="expression" dxfId="456" priority="1050">
      <formula>IF(LEN(W4)&gt;0,1,0)</formula>
    </cfRule>
  </conditionalFormatting>
  <conditionalFormatting sqref="W5:Z1048576">
    <cfRule type="expression" dxfId="455" priority="113">
      <formula>IF(LEN(W5)&gt;0,1,0)</formula>
    </cfRule>
  </conditionalFormatting>
  <conditionalFormatting sqref="X4">
    <cfRule type="expression" dxfId="454" priority="1056">
      <formula>IF(VLOOKUP($O$3,#NAME?,MATCH($A4,#NAME?,0)+1,0)&gt;0,1,0)</formula>
    </cfRule>
    <cfRule type="expression" dxfId="453" priority="1059">
      <formula>AND(IF(IFERROR(VLOOKUP($O$3,#NAME?,MATCH($A4,#NAME?,0)+1,0),0)&gt;0,0,1),IF(IFERROR(VLOOKUP($O$3,#NAME?,MATCH($A4,#NAME?,0)+1,0),0)&gt;0,0,1),IF(IFERROR(VLOOKUP($O$3,#NAME?,MATCH($A4,#NAME?,0)+1,0),0)&gt;0,0,1),IF(IFERROR(MATCH($A4,#NAME?,0),0)&gt;0,1,0))</formula>
    </cfRule>
  </conditionalFormatting>
  <conditionalFormatting sqref="X5:X204">
    <cfRule type="expression" dxfId="452" priority="1079">
      <formula>AND(IF(IFERROR(VLOOKUP($B$3,#NAME?,MATCH($A5,#NAME?,0)+1,0),0)&gt;0,0,1),IF(IFERROR(VLOOKUP($B$3,#NAME?,MATCH($A5,#NAME?,0)+1,0),0)&gt;0,0,1),IF(IFERROR(VLOOKUP($B$3,#NAME?,MATCH($A5,#NAME?,0)+1,0),0)&gt;0,0,1),IF(IFERROR(MATCH($A5,#NAME?,0),0)&gt;0,1,0))</formula>
    </cfRule>
    <cfRule type="expression" dxfId="451" priority="1076">
      <formula>IF(VLOOKUP($B$3,#NAME?,MATCH($A5,#NAME?,0)+1,0)&gt;0,1,0)</formula>
    </cfRule>
  </conditionalFormatting>
  <conditionalFormatting sqref="X5:X1048576">
    <cfRule type="expression" dxfId="450" priority="119">
      <formula>IF(VLOOKUP($X$3,#NAME?,MATCH($A5,#NAME?,0)+1,0)&gt;0,1,0)</formula>
    </cfRule>
    <cfRule type="expression" dxfId="449"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8" priority="127">
      <formula>AND(IF(IFERROR(VLOOKUP($Y$3,#NAME?,MATCH($A5,#NAME?,0)+1,0),0)&gt;0,0,1),IF(IFERROR(VLOOKUP($Y$3,#NAME?,MATCH($A5,#NAME?,0)+1,0),0)&gt;0,0,1),IF(IFERROR(VLOOKUP($Y$3,#NAME?,MATCH($A5,#NAME?,0)+1,0),0)&gt;0,0,1),IF(IFERROR(MATCH($A5,#NAME?,0),0)&gt;0,1,0))</formula>
    </cfRule>
    <cfRule type="expression" dxfId="447" priority="124">
      <formula>IF(VLOOKUP($Y$3,#NAME?,MATCH($A5,#NAME?,0)+1,0)&gt;0,1,0)</formula>
    </cfRule>
  </conditionalFormatting>
  <conditionalFormatting sqref="Z4:Z204">
    <cfRule type="expression" dxfId="446" priority="1064">
      <formula>AND(IF(IFERROR(VLOOKUP($Q$3,#NAME?,MATCH($A4,#NAME?,0)+1,0),0)&gt;0,0,1),IF(IFERROR(VLOOKUP($Q$3,#NAME?,MATCH($A4,#NAME?,0)+1,0),0)&gt;0,0,1),IF(IFERROR(VLOOKUP($Q$3,#NAME?,MATCH($A4,#NAME?,0)+1,0),0)&gt;0,0,1),IF(IFERROR(MATCH($A4,#NAME?,0),0)&gt;0,1,0))</formula>
    </cfRule>
    <cfRule type="expression" dxfId="445" priority="1060">
      <formula>IF(LEN(Z4)&gt;0,1,0)</formula>
    </cfRule>
    <cfRule type="expression" dxfId="444" priority="1061">
      <formula>IF(VLOOKUP($Q$3,#NAME?,MATCH($A4,#NAME?,0)+1,0)&gt;0,1,0)</formula>
    </cfRule>
  </conditionalFormatting>
  <conditionalFormatting sqref="Z5:Z1048576">
    <cfRule type="expression" dxfId="443" priority="132">
      <formula>AND(IF(IFERROR(VLOOKUP($Z$3,#NAME?,MATCH($A5,#NAME?,0)+1,0),0)&gt;0,0,1),IF(IFERROR(VLOOKUP($Z$3,#NAME?,MATCH($A5,#NAME?,0)+1,0),0)&gt;0,0,1),IF(IFERROR(VLOOKUP($Z$3,#NAME?,MATCH($A5,#NAME?,0)+1,0),0)&gt;0,0,1),IF(IFERROR(MATCH($A5,#NAME?,0),0)&gt;0,1,0))</formula>
    </cfRule>
    <cfRule type="expression" dxfId="442" priority="129">
      <formula>IF(VLOOKUP($Z$3,#NAME?,MATCH($A5,#NAME?,0)+1,0)&gt;0,1,0)</formula>
    </cfRule>
  </conditionalFormatting>
  <conditionalFormatting sqref="AA4:AA1048576">
    <cfRule type="expression" dxfId="441" priority="134">
      <formula>IF(VLOOKUP($AA$3,#NAME?,MATCH($A4,#NAME?,0)+1,0)&gt;0,1,0)</formula>
    </cfRule>
    <cfRule type="expression" dxfId="440" priority="137">
      <formula>AND(IF(IFERROR(VLOOKUP($AA$3,#NAME?,MATCH($A4,#NAME?,0)+1,0),0)&gt;0,0,1),IF(IFERROR(VLOOKUP($AA$3,#NAME?,MATCH($A4,#NAME?,0)+1,0),0)&gt;0,0,1),IF(IFERROR(VLOOKUP($AA$3,#NAME?,MATCH($A4,#NAME?,0)+1,0),0)&gt;0,0,1),IF(IFERROR(MATCH($A4,#NAME?,0),0)&gt;0,1,0))</formula>
    </cfRule>
    <cfRule type="expression" dxfId="439" priority="133">
      <formula>IF(LEN(AA4)&gt;0,1,0)</formula>
    </cfRule>
  </conditionalFormatting>
  <conditionalFormatting sqref="AB4 AB7:AB1048576">
    <cfRule type="expression" dxfId="438" priority="138">
      <formula>IF(LEN(AB4)&gt;0,1,0)</formula>
    </cfRule>
    <cfRule type="expression" dxfId="437" priority="139">
      <formula>IF(VLOOKUP($AB$3,#NAME?,MATCH($A4,#NAME?,0)+1,0)&gt;0,1,0)</formula>
    </cfRule>
    <cfRule type="expression" dxfId="436"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5" priority="143">
      <formula>IF(LEN(#REF!)&gt;0,1,0)</formula>
    </cfRule>
    <cfRule type="expression" dxfId="434" priority="144">
      <formula>IF(VLOOKUP($AC$3,#NAME?,MATCH(#REF!,#NAME?,0)+1,0)&gt;0,1,0)</formula>
    </cfRule>
    <cfRule type="expression" dxfId="433" priority="145">
      <formula>IF(VLOOKUP($AC$3,#NAME?,MATCH(#REF!,#NAME?,0)+1,0)&gt;0,1,0)</formula>
    </cfRule>
    <cfRule type="expression" dxfId="432" priority="146">
      <formula>IF(VLOOKUP($AC$3,#NAME?,MATCH(#REF!,#NAME?,0)+1,0)&gt;0,1,0)</formula>
    </cfRule>
  </conditionalFormatting>
  <conditionalFormatting sqref="AC4 AB5:AB204 AC7:AC1048576">
    <cfRule type="expression" dxfId="431"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0" priority="152">
      <formula>AND(IF(IFERROR(VLOOKUP($AD$3,#NAME?,MATCH($A4,#NAME?,0)+1,0),0)&gt;0,0,1),IF(IFERROR(VLOOKUP($AD$3,#NAME?,MATCH($A4,#NAME?,0)+1,0),0)&gt;0,0,1),IF(IFERROR(VLOOKUP($AD$3,#NAME?,MATCH($A4,#NAME?,0)+1,0),0)&gt;0,0,1),IF(IFERROR(MATCH($A4,#NAME?,0),0)&gt;0,1,0))</formula>
    </cfRule>
    <cfRule type="expression" dxfId="429" priority="149">
      <formula>IF(VLOOKUP($AD$3,#NAME?,MATCH($A4,#NAME?,0)+1,0)&gt;0,1,0)</formula>
    </cfRule>
  </conditionalFormatting>
  <conditionalFormatting sqref="AD4:AI1048576">
    <cfRule type="expression" dxfId="428" priority="148">
      <formula>IF(LEN(AD4)&gt;0,1,0)</formula>
    </cfRule>
  </conditionalFormatting>
  <conditionalFormatting sqref="AE4:AE1048576">
    <cfRule type="expression" dxfId="427" priority="154">
      <formula>IF(VLOOKUP($AE$3,#NAME?,MATCH($A4,#NAME?,0)+1,0)&gt;0,1,0)</formula>
    </cfRule>
    <cfRule type="expression" dxfId="426"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5" priority="162">
      <formula>AND(IF(IFERROR(VLOOKUP($AF$3,#NAME?,MATCH($A4,#NAME?,0)+1,0),0)&gt;0,0,1),IF(IFERROR(VLOOKUP($AF$3,#NAME?,MATCH($A4,#NAME?,0)+1,0),0)&gt;0,0,1),IF(IFERROR(VLOOKUP($AF$3,#NAME?,MATCH($A4,#NAME?,0)+1,0),0)&gt;0,0,1),IF(IFERROR(MATCH($A4,#NAME?,0),0)&gt;0,1,0))</formula>
    </cfRule>
    <cfRule type="expression" dxfId="424" priority="159">
      <formula>IF(VLOOKUP($AF$3,#NAME?,MATCH($A4,#NAME?,0)+1,0)&gt;0,1,0)</formula>
    </cfRule>
  </conditionalFormatting>
  <conditionalFormatting sqref="AG4:AG1048576">
    <cfRule type="expression" dxfId="423" priority="164">
      <formula>IF(VLOOKUP($AG$3,#NAME?,MATCH($A4,#NAME?,0)+1,0)&gt;0,1,0)</formula>
    </cfRule>
    <cfRule type="expression" dxfId="4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1" priority="169">
      <formula>IF(VLOOKUP($AH$3,#NAME?,MATCH($A4,#NAME?,0)+1,0)&gt;0,1,0)</formula>
    </cfRule>
    <cfRule type="expression" dxfId="420"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9" priority="174">
      <formula>IF(VLOOKUP($AI$3,#NAME?,MATCH($A4,#NAME?,0)+1,0)&gt;0,1,0)</formula>
    </cfRule>
    <cfRule type="expression" dxfId="418"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17" priority="179">
      <formula>IF(VLOOKUP($AJ$3,#NAME?,MATCH($A4,#NAME?,0)+1,0)&gt;0,1,0)</formula>
    </cfRule>
    <cfRule type="expression" dxfId="416" priority="178">
      <formula>IF(LEN(AJ4)&gt;0,1,0)</formula>
    </cfRule>
    <cfRule type="expression" dxfId="415"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4" priority="187">
      <formula>AND(IF(IFERROR(VLOOKUP($AK$3,#NAME?,MATCH($A4,#NAME?,0)+1,0),0)&gt;0,0,1),IF(IFERROR(VLOOKUP($AK$3,#NAME?,MATCH($A4,#NAME?,0)+1,0),0)&gt;0,0,1),IF(IFERROR(VLOOKUP($AK$3,#NAME?,MATCH($A4,#NAME?,0)+1,0),0)&gt;0,0,1),IF(IFERROR(MATCH($A4,#NAME?,0),0)&gt;0,1,0))</formula>
    </cfRule>
    <cfRule type="expression" dxfId="413" priority="184">
      <formula>IF(VLOOKUP($AK$3,#NAME?,MATCH($A4,#NAME?,0)+1,0)&gt;0,1,0)</formula>
    </cfRule>
  </conditionalFormatting>
  <conditionalFormatting sqref="AK4:AS1048576">
    <cfRule type="expression" dxfId="412" priority="183">
      <formula>IF(LEN(AK4)&gt;0,1,0)</formula>
    </cfRule>
  </conditionalFormatting>
  <conditionalFormatting sqref="AL4:AL1048576">
    <cfRule type="expression" dxfId="411" priority="189">
      <formula>IF(VLOOKUP($AL$3,#NAME?,MATCH($A4,#NAME?,0)+1,0)&gt;0,1,0)</formula>
    </cfRule>
    <cfRule type="expression" dxfId="410"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9" priority="194">
      <formula>IF(VLOOKUP($AM$3,#NAME?,MATCH($A4,#NAME?,0)+1,0)&gt;0,1,0)</formula>
    </cfRule>
    <cfRule type="expression" dxfId="408"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7" priority="202">
      <formula>AND(IF(IFERROR(VLOOKUP($AN$3,#NAME?,MATCH($A4,#NAME?,0)+1,0),0)&gt;0,0,1),IF(IFERROR(VLOOKUP($AN$3,#NAME?,MATCH($A4,#NAME?,0)+1,0),0)&gt;0,0,1),IF(IFERROR(VLOOKUP($AN$3,#NAME?,MATCH($A4,#NAME?,0)+1,0),0)&gt;0,0,1),IF(IFERROR(MATCH($A4,#NAME?,0),0)&gt;0,1,0))</formula>
    </cfRule>
    <cfRule type="expression" dxfId="406" priority="199">
      <formula>IF(VLOOKUP($AN$3,#NAME?,MATCH($A4,#NAME?,0)+1,0)&gt;0,1,0)</formula>
    </cfRule>
  </conditionalFormatting>
  <conditionalFormatting sqref="AO4:AO1048576">
    <cfRule type="expression" dxfId="405" priority="204">
      <formula>IF(VLOOKUP($AO$3,#NAME?,MATCH($A4,#NAME?,0)+1,0)&gt;0,1,0)</formula>
    </cfRule>
    <cfRule type="expression" dxfId="404"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3" priority="212">
      <formula>AND(IF(IFERROR(VLOOKUP($AP$3,#NAME?,MATCH($A4,#NAME?,0)+1,0),0)&gt;0,0,1),IF(IFERROR(VLOOKUP($AP$3,#NAME?,MATCH($A4,#NAME?,0)+1,0),0)&gt;0,0,1),IF(IFERROR(VLOOKUP($AP$3,#NAME?,MATCH($A4,#NAME?,0)+1,0),0)&gt;0,0,1),IF(IFERROR(MATCH($A4,#NAME?,0),0)&gt;0,1,0))</formula>
    </cfRule>
    <cfRule type="expression" dxfId="402" priority="209">
      <formula>IF(VLOOKUP($AP$3,#NAME?,MATCH($A4,#NAME?,0)+1,0)&gt;0,1,0)</formula>
    </cfRule>
  </conditionalFormatting>
  <conditionalFormatting sqref="AQ4:AQ1048576">
    <cfRule type="expression" dxfId="401" priority="217">
      <formula>AND(IF(IFERROR(VLOOKUP($AQ$3,#NAME?,MATCH($A4,#NAME?,0)+1,0),0)&gt;0,0,1),IF(IFERROR(VLOOKUP($AQ$3,#NAME?,MATCH($A4,#NAME?,0)+1,0),0)&gt;0,0,1),IF(IFERROR(VLOOKUP($AQ$3,#NAME?,MATCH($A4,#NAME?,0)+1,0),0)&gt;0,0,1),IF(IFERROR(MATCH($A4,#NAME?,0),0)&gt;0,1,0))</formula>
    </cfRule>
    <cfRule type="expression" dxfId="400" priority="214">
      <formula>IF(VLOOKUP($AQ$3,#NAME?,MATCH($A4,#NAME?,0)+1,0)&gt;0,1,0)</formula>
    </cfRule>
  </conditionalFormatting>
  <conditionalFormatting sqref="AR4:AR1048576">
    <cfRule type="expression" dxfId="399" priority="222">
      <formula>AND(IF(IFERROR(VLOOKUP($AR$3,#NAME?,MATCH($A4,#NAME?,0)+1,0),0)&gt;0,0,1),IF(IFERROR(VLOOKUP($AR$3,#NAME?,MATCH($A4,#NAME?,0)+1,0),0)&gt;0,0,1),IF(IFERROR(VLOOKUP($AR$3,#NAME?,MATCH($A4,#NAME?,0)+1,0),0)&gt;0,0,1),IF(IFERROR(MATCH($A4,#NAME?,0),0)&gt;0,1,0))</formula>
    </cfRule>
    <cfRule type="expression" dxfId="398" priority="219">
      <formula>IF(VLOOKUP($AR$3,#NAME?,MATCH($A4,#NAME?,0)+1,0)&gt;0,1,0)</formula>
    </cfRule>
  </conditionalFormatting>
  <conditionalFormatting sqref="AS4:AS1048576">
    <cfRule type="expression" dxfId="397" priority="224">
      <formula>IF(VLOOKUP($AS$3,#NAME?,MATCH($A4,#NAME?,0)+1,0)&gt;0,1,0)</formula>
    </cfRule>
    <cfRule type="expression" dxfId="396"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5" priority="229">
      <formula>IF(VLOOKUP($AT$3,#NAME?,MATCH($A4,#NAME?,0)+1,0)&gt;0,1,0)</formula>
    </cfRule>
    <cfRule type="expression" dxfId="394" priority="232">
      <formula>AND(IF(IFERROR(VLOOKUP($AT$3,#NAME?,MATCH($A4,#NAME?,0)+1,0),0)&gt;0,0,1),IF(IFERROR(VLOOKUP($AT$3,#NAME?,MATCH($A4,#NAME?,0)+1,0),0)&gt;0,0,1),IF(IFERROR(VLOOKUP($AT$3,#NAME?,MATCH($A4,#NAME?,0)+1,0),0)&gt;0,0,1),IF(IFERROR(MATCH($A4,#NAME?,0),0)&gt;0,1,0))</formula>
    </cfRule>
    <cfRule type="expression" dxfId="393" priority="228">
      <formula>IF(LEN(AT4)&gt;0,1,0)</formula>
    </cfRule>
  </conditionalFormatting>
  <conditionalFormatting sqref="AU4:AU1048576">
    <cfRule type="expression" dxfId="392" priority="234">
      <formula>IF(VLOOKUP($AU$3,#NAME?,MATCH($A4,#NAME?,0)+1,0)&gt;0,1,0)</formula>
    </cfRule>
    <cfRule type="expression" dxfId="391" priority="237">
      <formula>AND(IF(IFERROR(VLOOKUP($AU$3,#NAME?,MATCH($A4,#NAME?,0)+1,0),0)&gt;0,0,1),IF(IFERROR(VLOOKUP($AU$3,#NAME?,MATCH($A4,#NAME?,0)+1,0),0)&gt;0,0,1),IF(IFERROR(VLOOKUP($AU$3,#NAME?,MATCH($A4,#NAME?,0)+1,0),0)&gt;0,0,1),IF(IFERROR(MATCH($A4,#NAME?,0),0)&gt;0,1,0))</formula>
    </cfRule>
    <cfRule type="expression" dxfId="390" priority="233">
      <formula>IF(LEN(AU4)&gt;0,1,0)</formula>
    </cfRule>
  </conditionalFormatting>
  <conditionalFormatting sqref="AV4 AV7:AV1048576">
    <cfRule type="expression" dxfId="389"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8" priority="239">
      <formula>IF(VLOOKUP($AV$3,#NAME?,MATCH($A4,#NAME?,0)+1,0)&gt;0,1,0)</formula>
    </cfRule>
  </conditionalFormatting>
  <conditionalFormatting sqref="AV7:AW1048576 AV4:AW4">
    <cfRule type="expression" dxfId="387" priority="238">
      <formula>IF(LEN(AV4)&gt;0,1,0)</formula>
    </cfRule>
  </conditionalFormatting>
  <conditionalFormatting sqref="AW4 AW7:AW1048576">
    <cfRule type="expression" dxfId="386" priority="247">
      <formula>AND(IF(IFERROR(VLOOKUP($AW$3,#NAME?,MATCH($A4,#NAME?,0)+1,0),0)&gt;0,0,1),IF(IFERROR(VLOOKUP($AW$3,#NAME?,MATCH($A4,#NAME?,0)+1,0),0)&gt;0,0,1),IF(IFERROR(VLOOKUP($AW$3,#NAME?,MATCH($A4,#NAME?,0)+1,0),0)&gt;0,0,1),IF(IFERROR(MATCH($A4,#NAME?,0),0)&gt;0,1,0))</formula>
    </cfRule>
    <cfRule type="expression" dxfId="385" priority="244">
      <formula>IF(VLOOKUP($AW$3,#NAME?,MATCH($A4,#NAME?,0)+1,0)&gt;0,1,0)</formula>
    </cfRule>
  </conditionalFormatting>
  <conditionalFormatting sqref="AX4:AX1048576">
    <cfRule type="expression" dxfId="384" priority="249">
      <formula>IF(VLOOKUP($AX$3,#NAME?,MATCH($A4,#NAME?,0)+1,0)&gt;0,1,0)</formula>
    </cfRule>
    <cfRule type="expression" dxfId="383"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2" priority="248">
      <formula>IF(LEN(AX4)&gt;0,1,0)</formula>
    </cfRule>
  </conditionalFormatting>
  <conditionalFormatting sqref="AY4:AY1048576">
    <cfRule type="expression" dxfId="381" priority="257">
      <formula>AND(IF(IFERROR(VLOOKUP($AY$3,#NAME?,MATCH($A4,#NAME?,0)+1,0),0)&gt;0,0,1),IF(IFERROR(VLOOKUP($AY$3,#NAME?,MATCH($A4,#NAME?,0)+1,0),0)&gt;0,0,1),IF(IFERROR(VLOOKUP($AY$3,#NAME?,MATCH($A4,#NAME?,0)+1,0),0)&gt;0,0,1),IF(IFERROR(MATCH($A4,#NAME?,0),0)&gt;0,1,0))</formula>
    </cfRule>
    <cfRule type="expression" dxfId="380" priority="254">
      <formula>IF(VLOOKUP($AY$3,#NAME?,MATCH($A4,#NAME?,0)+1,0)&gt;0,1,0)</formula>
    </cfRule>
  </conditionalFormatting>
  <conditionalFormatting sqref="AZ4:AZ1048576">
    <cfRule type="expression" dxfId="379" priority="262">
      <formula>AND(IF(IFERROR(VLOOKUP($AZ$3,#NAME?,MATCH($A4,#NAME?,0)+1,0),0)&gt;0,0,1),IF(IFERROR(VLOOKUP($AZ$3,#NAME?,MATCH($A4,#NAME?,0)+1,0),0)&gt;0,0,1),IF(IFERROR(VLOOKUP($AZ$3,#NAME?,MATCH($A4,#NAME?,0)+1,0),0)&gt;0,0,1),IF(IFERROR(MATCH($A4,#NAME?,0),0)&gt;0,1,0))</formula>
    </cfRule>
    <cfRule type="expression" dxfId="378" priority="259">
      <formula>IF(VLOOKUP($AZ$3,#NAME?,MATCH($A4,#NAME?,0)+1,0)&gt;0,1,0)</formula>
    </cfRule>
  </conditionalFormatting>
  <conditionalFormatting sqref="BA4:BA1048576">
    <cfRule type="expression" dxfId="377" priority="264">
      <formula>IF(VLOOKUP($BA$3,#NAME?,MATCH($A4,#NAME?,0)+1,0)&gt;0,1,0)</formula>
    </cfRule>
    <cfRule type="expression" dxfId="376"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5" priority="269">
      <formula>IF(VLOOKUP($BB$3,#NAME?,MATCH($A4,#NAME?,0)+1,0)&gt;0,1,0)</formula>
    </cfRule>
    <cfRule type="expression" dxfId="374"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3" priority="274">
      <formula>IF(VLOOKUP($BC$3,#NAME?,MATCH($A4,#NAME?,0)+1,0)&gt;0,1,0)</formula>
    </cfRule>
    <cfRule type="expression" dxfId="37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1" priority="282">
      <formula>AND(IF(IFERROR(VLOOKUP($BD$3,#NAME?,MATCH($A4,#NAME?,0)+1,0),0)&gt;0,0,1),IF(IFERROR(VLOOKUP($BD$3,#NAME?,MATCH($A4,#NAME?,0)+1,0),0)&gt;0,0,1),IF(IFERROR(VLOOKUP($BD$3,#NAME?,MATCH($A4,#NAME?,0)+1,0),0)&gt;0,0,1),IF(IFERROR(MATCH($A4,#NAME?,0),0)&gt;0,1,0))</formula>
    </cfRule>
    <cfRule type="expression" dxfId="370" priority="279">
      <formula>IF(VLOOKUP($BD$3,#NAME?,MATCH($A4,#NAME?,0)+1,0)&gt;0,1,0)</formula>
    </cfRule>
  </conditionalFormatting>
  <conditionalFormatting sqref="BE5:BE1048576">
    <cfRule type="expression" dxfId="369" priority="284">
      <formula>IF(VLOOKUP($BE$3,#NAME?,MATCH($A5,#NAME?,0)+1,0)&gt;0,1,0)</formula>
    </cfRule>
    <cfRule type="expression" dxfId="368"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7" priority="283">
      <formula>IF(LEN(BE5)&gt;0,1,0)</formula>
    </cfRule>
  </conditionalFormatting>
  <conditionalFormatting sqref="BF5:BF1048576">
    <cfRule type="expression" dxfId="366" priority="292">
      <formula>AND(IF(IFERROR(VLOOKUP($BF$3,#NAME?,MATCH($A5,#NAME?,0)+1,0),0)&gt;0,0,1),IF(IFERROR(VLOOKUP($BF$3,#NAME?,MATCH($A5,#NAME?,0)+1,0),0)&gt;0,0,1),IF(IFERROR(VLOOKUP($BF$3,#NAME?,MATCH($A5,#NAME?,0)+1,0),0)&gt;0,0,1),IF(IFERROR(MATCH($A5,#NAME?,0),0)&gt;0,1,0))</formula>
    </cfRule>
    <cfRule type="expression" dxfId="365" priority="289">
      <formula>IF(VLOOKUP($BF$3,#NAME?,MATCH($A5,#NAME?,0)+1,0)&gt;0,1,0)</formula>
    </cfRule>
  </conditionalFormatting>
  <conditionalFormatting sqref="BG5:BG1048576">
    <cfRule type="expression" dxfId="364" priority="297">
      <formula>AND(IF(IFERROR(VLOOKUP($BG$3,#NAME?,MATCH($A5,#NAME?,0)+1,0),0)&gt;0,0,1),IF(IFERROR(VLOOKUP($BG$3,#NAME?,MATCH($A5,#NAME?,0)+1,0),0)&gt;0,0,1),IF(IFERROR(VLOOKUP($BG$3,#NAME?,MATCH($A5,#NAME?,0)+1,0),0)&gt;0,0,1),IF(IFERROR(MATCH($A5,#NAME?,0),0)&gt;0,1,0))</formula>
    </cfRule>
    <cfRule type="expression" dxfId="363" priority="294">
      <formula>IF(VLOOKUP($BG$3,#NAME?,MATCH($A5,#NAME?,0)+1,0)&gt;0,1,0)</formula>
    </cfRule>
  </conditionalFormatting>
  <conditionalFormatting sqref="BH5:BH1048576">
    <cfRule type="expression" dxfId="362" priority="302">
      <formula>AND(IF(IFERROR(VLOOKUP($BH$3,#NAME?,MATCH($A5,#NAME?,0)+1,0),0)&gt;0,0,1),IF(IFERROR(VLOOKUP($BH$3,#NAME?,MATCH($A5,#NAME?,0)+1,0),0)&gt;0,0,1),IF(IFERROR(VLOOKUP($BH$3,#NAME?,MATCH($A5,#NAME?,0)+1,0),0)&gt;0,0,1),IF(IFERROR(MATCH($A5,#NAME?,0),0)&gt;0,1,0))</formula>
    </cfRule>
    <cfRule type="expression" dxfId="361" priority="299">
      <formula>IF(VLOOKUP($BH$3,#NAME?,MATCH($A5,#NAME?,0)+1,0)&gt;0,1,0)</formula>
    </cfRule>
  </conditionalFormatting>
  <conditionalFormatting sqref="BI4:BI1048576">
    <cfRule type="expression" dxfId="360" priority="307">
      <formula>AND(IF(IFERROR(VLOOKUP($BI$3,#NAME?,MATCH($A4,#NAME?,0)+1,0),0)&gt;0,0,1),IF(IFERROR(VLOOKUP($BI$3,#NAME?,MATCH($A4,#NAME?,0)+1,0),0)&gt;0,0,1),IF(IFERROR(VLOOKUP($BI$3,#NAME?,MATCH($A4,#NAME?,0)+1,0),0)&gt;0,0,1),IF(IFERROR(MATCH($A4,#NAME?,0),0)&gt;0,1,0))</formula>
    </cfRule>
    <cfRule type="expression" dxfId="359" priority="304">
      <formula>IF(VLOOKUP($BI$3,#NAME?,MATCH($A4,#NAME?,0)+1,0)&gt;0,1,0)</formula>
    </cfRule>
  </conditionalFormatting>
  <conditionalFormatting sqref="BI4:CO1048576">
    <cfRule type="expression" dxfId="358" priority="3">
      <formula>IF(LEN(BI4)&gt;0,1,0)</formula>
    </cfRule>
  </conditionalFormatting>
  <conditionalFormatting sqref="BJ4:BJ1048576">
    <cfRule type="expression" dxfId="357" priority="309">
      <formula>IF(VLOOKUP($BJ$3,#NAME?,MATCH($A4,#NAME?,0)+1,0)&gt;0,1,0)</formula>
    </cfRule>
    <cfRule type="expression" dxfId="356"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55" priority="317">
      <formula>AND(IF(IFERROR(VLOOKUP($BK$3,#NAME?,MATCH($A4,#NAME?,0)+1,0),0)&gt;0,0,1),IF(IFERROR(VLOOKUP($BK$3,#NAME?,MATCH($A4,#NAME?,0)+1,0),0)&gt;0,0,1),IF(IFERROR(VLOOKUP($BK$3,#NAME?,MATCH($A4,#NAME?,0)+1,0),0)&gt;0,0,1),IF(IFERROR(MATCH($A4,#NAME?,0),0)&gt;0,1,0))</formula>
    </cfRule>
    <cfRule type="expression" dxfId="354" priority="314">
      <formula>IF(VLOOKUP($BK$3,#NAME?,MATCH($A4,#NAME?,0)+1,0)&gt;0,1,0)</formula>
    </cfRule>
  </conditionalFormatting>
  <conditionalFormatting sqref="BL4:BL1048576">
    <cfRule type="expression" dxfId="353" priority="319">
      <formula>IF(VLOOKUP($BL$3,#NAME?,MATCH($A4,#NAME?,0)+1,0)&gt;0,1,0)</formula>
    </cfRule>
    <cfRule type="expression" dxfId="35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51" priority="324">
      <formula>IF(VLOOKUP($BM$3,#NAME?,MATCH($A4,#NAME?,0)+1,0)&gt;0,1,0)</formula>
    </cfRule>
    <cfRule type="expression" dxfId="350"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9" priority="332">
      <formula>AND(IF(IFERROR(VLOOKUP($BN$3,#NAME?,MATCH($A4,#NAME?,0)+1,0),0)&gt;0,0,1),IF(IFERROR(VLOOKUP($BN$3,#NAME?,MATCH($A4,#NAME?,0)+1,0),0)&gt;0,0,1),IF(IFERROR(VLOOKUP($BN$3,#NAME?,MATCH($A4,#NAME?,0)+1,0),0)&gt;0,0,1),IF(IFERROR(MATCH($A4,#NAME?,0),0)&gt;0,1,0))</formula>
    </cfRule>
    <cfRule type="expression" dxfId="348" priority="329">
      <formula>IF(VLOOKUP($BN$3,#NAME?,MATCH($A4,#NAME?,0)+1,0)&gt;0,1,0)</formula>
    </cfRule>
  </conditionalFormatting>
  <conditionalFormatting sqref="BO4:BO1048576">
    <cfRule type="expression" dxfId="347" priority="337">
      <formula>AND(IF(IFERROR(VLOOKUP($BO$3,#NAME?,MATCH($A4,#NAME?,0)+1,0),0)&gt;0,0,1),IF(IFERROR(VLOOKUP($BO$3,#NAME?,MATCH($A4,#NAME?,0)+1,0),0)&gt;0,0,1),IF(IFERROR(VLOOKUP($BO$3,#NAME?,MATCH($A4,#NAME?,0)+1,0),0)&gt;0,0,1),IF(IFERROR(MATCH($A4,#NAME?,0),0)&gt;0,1,0))</formula>
    </cfRule>
    <cfRule type="expression" dxfId="346" priority="334">
      <formula>IF(VLOOKUP($BO$3,#NAME?,MATCH($A4,#NAME?,0)+1,0)&gt;0,1,0)</formula>
    </cfRule>
  </conditionalFormatting>
  <conditionalFormatting sqref="BP4:BP1048576">
    <cfRule type="expression" dxfId="345" priority="339">
      <formula>IF(VLOOKUP($BP$3,#NAME?,MATCH($A4,#NAME?,0)+1,0)&gt;0,1,0)</formula>
    </cfRule>
    <cfRule type="expression" dxfId="344"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3" priority="347">
      <formula>AND(IF(IFERROR(VLOOKUP($BQ$3,#NAME?,MATCH($A4,#NAME?,0)+1,0),0)&gt;0,0,1),IF(IFERROR(VLOOKUP($BQ$3,#NAME?,MATCH($A4,#NAME?,0)+1,0),0)&gt;0,0,1),IF(IFERROR(VLOOKUP($BQ$3,#NAME?,MATCH($A4,#NAME?,0)+1,0),0)&gt;0,0,1),IF(IFERROR(MATCH($A4,#NAME?,0),0)&gt;0,1,0))</formula>
    </cfRule>
    <cfRule type="expression" dxfId="342" priority="344">
      <formula>IF(VLOOKUP($BQ$3,#NAME?,MATCH($A4,#NAME?,0)+1,0)&gt;0,1,0)</formula>
    </cfRule>
  </conditionalFormatting>
  <conditionalFormatting sqref="BR4:BR1048576">
    <cfRule type="expression" dxfId="341" priority="349">
      <formula>IF(VLOOKUP($BR$3,#NAME?,MATCH($A4,#NAME?,0)+1,0)&gt;0,1,0)</formula>
    </cfRule>
    <cfRule type="expression" dxfId="340"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9" priority="354">
      <formula>IF(VLOOKUP($BS$3,#NAME?,MATCH($A4,#NAME?,0)+1,0)&gt;0,1,0)</formula>
    </cfRule>
    <cfRule type="expression" dxfId="338"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7" priority="359">
      <formula>IF(VLOOKUP($BT$3,#NAME?,MATCH($A4,#NAME?,0)+1,0)&gt;0,1,0)</formula>
    </cfRule>
    <cfRule type="expression" dxfId="336"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5" priority="367">
      <formula>AND(IF(IFERROR(VLOOKUP($BU$3,#NAME?,MATCH($A4,#NAME?,0)+1,0),0)&gt;0,0,1),IF(IFERROR(VLOOKUP($BU$3,#NAME?,MATCH($A4,#NAME?,0)+1,0),0)&gt;0,0,1),IF(IFERROR(VLOOKUP($BU$3,#NAME?,MATCH($A4,#NAME?,0)+1,0),0)&gt;0,0,1),IF(IFERROR(MATCH($A4,#NAME?,0),0)&gt;0,1,0))</formula>
    </cfRule>
    <cfRule type="expression" dxfId="334" priority="364">
      <formula>IF(VLOOKUP($BU$3,#NAME?,MATCH($A4,#NAME?,0)+1,0)&gt;0,1,0)</formula>
    </cfRule>
  </conditionalFormatting>
  <conditionalFormatting sqref="BV4:BV1048576">
    <cfRule type="expression" dxfId="333" priority="369">
      <formula>IF(VLOOKUP($BV$3,#NAME?,MATCH($A4,#NAME?,0)+1,0)&gt;0,1,0)</formula>
    </cfRule>
    <cfRule type="expression" dxfId="3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1" priority="377">
      <formula>AND(IF(IFERROR(VLOOKUP($BW$3,#NAME?,MATCH($A4,#NAME?,0)+1,0),0)&gt;0,0,1),IF(IFERROR(VLOOKUP($BW$3,#NAME?,MATCH($A4,#NAME?,0)+1,0),0)&gt;0,0,1),IF(IFERROR(VLOOKUP($BW$3,#NAME?,MATCH($A4,#NAME?,0)+1,0),0)&gt;0,0,1),IF(IFERROR(MATCH($A4,#NAME?,0),0)&gt;0,1,0))</formula>
    </cfRule>
    <cfRule type="expression" dxfId="330" priority="374">
      <formula>IF(VLOOKUP($BW$3,#NAME?,MATCH($A4,#NAME?,0)+1,0)&gt;0,1,0)</formula>
    </cfRule>
  </conditionalFormatting>
  <conditionalFormatting sqref="BX4:BX1048576">
    <cfRule type="expression" dxfId="329" priority="379">
      <formula>IF(VLOOKUP($BX$3,#NAME?,MATCH($A4,#NAME?,0)+1,0)&gt;0,1,0)</formula>
    </cfRule>
    <cfRule type="expression" dxfId="328"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7" priority="387">
      <formula>AND(IF(IFERROR(VLOOKUP($BY$3,#NAME?,MATCH($A4,#NAME?,0)+1,0),0)&gt;0,0,1),IF(IFERROR(VLOOKUP($BY$3,#NAME?,MATCH($A4,#NAME?,0)+1,0),0)&gt;0,0,1),IF(IFERROR(VLOOKUP($BY$3,#NAME?,MATCH($A4,#NAME?,0)+1,0),0)&gt;0,0,1),IF(IFERROR(MATCH($A4,#NAME?,0),0)&gt;0,1,0))</formula>
    </cfRule>
    <cfRule type="expression" dxfId="326" priority="384">
      <formula>IF(VLOOKUP($BY$3,#NAME?,MATCH($A4,#NAME?,0)+1,0)&gt;0,1,0)</formula>
    </cfRule>
  </conditionalFormatting>
  <conditionalFormatting sqref="BZ4:BZ1048576">
    <cfRule type="expression" dxfId="325" priority="392">
      <formula>AND(IF(IFERROR(VLOOKUP($BZ$3,#NAME?,MATCH($A4,#NAME?,0)+1,0),0)&gt;0,0,1),IF(IFERROR(VLOOKUP($BZ$3,#NAME?,MATCH($A4,#NAME?,0)+1,0),0)&gt;0,0,1),IF(IFERROR(VLOOKUP($BZ$3,#NAME?,MATCH($A4,#NAME?,0)+1,0),0)&gt;0,0,1),IF(IFERROR(MATCH($A4,#NAME?,0),0)&gt;0,1,0))</formula>
    </cfRule>
    <cfRule type="expression" dxfId="324" priority="389">
      <formula>IF(VLOOKUP($BZ$3,#NAME?,MATCH($A4,#NAME?,0)+1,0)&gt;0,1,0)</formula>
    </cfRule>
  </conditionalFormatting>
  <conditionalFormatting sqref="CA4:CA1048576">
    <cfRule type="expression" dxfId="323" priority="394">
      <formula>IF(VLOOKUP($CA$3,#NAME?,MATCH($A4,#NAME?,0)+1,0)&gt;0,1,0)</formula>
    </cfRule>
    <cfRule type="expression" dxfId="32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1" priority="402">
      <formula>AND(IF(IFERROR(VLOOKUP($CB$3,#NAME?,MATCH($A4,#NAME?,0)+1,0),0)&gt;0,0,1),IF(IFERROR(VLOOKUP($CB$3,#NAME?,MATCH($A4,#NAME?,0)+1,0),0)&gt;0,0,1),IF(IFERROR(VLOOKUP($CB$3,#NAME?,MATCH($A4,#NAME?,0)+1,0),0)&gt;0,0,1),IF(IFERROR(MATCH($A4,#NAME?,0),0)&gt;0,1,0))</formula>
    </cfRule>
    <cfRule type="expression" dxfId="320" priority="399">
      <formula>IF(VLOOKUP($CB$3,#NAME?,MATCH($A4,#NAME?,0)+1,0)&gt;0,1,0)</formula>
    </cfRule>
  </conditionalFormatting>
  <conditionalFormatting sqref="CC4:CC1048576">
    <cfRule type="expression" dxfId="319" priority="407">
      <formula>AND(IF(IFERROR(VLOOKUP($CC$3,#NAME?,MATCH($A4,#NAME?,0)+1,0),0)&gt;0,0,1),IF(IFERROR(VLOOKUP($CC$3,#NAME?,MATCH($A4,#NAME?,0)+1,0),0)&gt;0,0,1),IF(IFERROR(VLOOKUP($CC$3,#NAME?,MATCH($A4,#NAME?,0)+1,0),0)&gt;0,0,1),IF(IFERROR(MATCH($A4,#NAME?,0),0)&gt;0,1,0))</formula>
    </cfRule>
    <cfRule type="expression" dxfId="318" priority="404">
      <formula>IF(VLOOKUP($CC$3,#NAME?,MATCH($A4,#NAME?,0)+1,0)&gt;0,1,0)</formula>
    </cfRule>
  </conditionalFormatting>
  <conditionalFormatting sqref="CD4:CD1048576">
    <cfRule type="expression" dxfId="317" priority="409">
      <formula>IF(VLOOKUP($CD$3,#NAME?,MATCH($A4,#NAME?,0)+1,0)&gt;0,1,0)</formula>
    </cfRule>
    <cfRule type="expression" dxfId="316"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5" priority="417">
      <formula>AND(IF(IFERROR(VLOOKUP($CE$3,#NAME?,MATCH($A4,#NAME?,0)+1,0),0)&gt;0,0,1),IF(IFERROR(VLOOKUP($CE$3,#NAME?,MATCH($A4,#NAME?,0)+1,0),0)&gt;0,0,1),IF(IFERROR(VLOOKUP($CE$3,#NAME?,MATCH($A4,#NAME?,0)+1,0),0)&gt;0,0,1),IF(IFERROR(MATCH($A4,#NAME?,0),0)&gt;0,1,0))</formula>
    </cfRule>
    <cfRule type="expression" dxfId="314" priority="414">
      <formula>IF(VLOOKUP($CE$3,#NAME?,MATCH($A4,#NAME?,0)+1,0)&gt;0,1,0)</formula>
    </cfRule>
  </conditionalFormatting>
  <conditionalFormatting sqref="CF4:CF1048576">
    <cfRule type="expression" dxfId="313" priority="422">
      <formula>AND(IF(IFERROR(VLOOKUP($CF$3,#NAME?,MATCH($A4,#NAME?,0)+1,0),0)&gt;0,0,1),IF(IFERROR(VLOOKUP($CF$3,#NAME?,MATCH($A4,#NAME?,0)+1,0),0)&gt;0,0,1),IF(IFERROR(VLOOKUP($CF$3,#NAME?,MATCH($A4,#NAME?,0)+1,0),0)&gt;0,0,1),IF(IFERROR(MATCH($A4,#NAME?,0),0)&gt;0,1,0))</formula>
    </cfRule>
    <cfRule type="expression" dxfId="312" priority="419">
      <formula>IF(VLOOKUP($CF$3,#NAME?,MATCH($A4,#NAME?,0)+1,0)&gt;0,1,0)</formula>
    </cfRule>
  </conditionalFormatting>
  <conditionalFormatting sqref="CG4:CG1048576">
    <cfRule type="expression" dxfId="311" priority="427">
      <formula>AND(IF(IFERROR(VLOOKUP($CG$3,#NAME?,MATCH($A4,#NAME?,0)+1,0),0)&gt;0,0,1),IF(IFERROR(VLOOKUP($CG$3,#NAME?,MATCH($A4,#NAME?,0)+1,0),0)&gt;0,0,1),IF(IFERROR(VLOOKUP($CG$3,#NAME?,MATCH($A4,#NAME?,0)+1,0),0)&gt;0,0,1),IF(IFERROR(MATCH($A4,#NAME?,0),0)&gt;0,1,0))</formula>
    </cfRule>
    <cfRule type="expression" dxfId="310" priority="424">
      <formula>IF(VLOOKUP($CG$3,#NAME?,MATCH($A4,#NAME?,0)+1,0)&gt;0,1,0)</formula>
    </cfRule>
  </conditionalFormatting>
  <conditionalFormatting sqref="CH4:CH1048576">
    <cfRule type="expression" dxfId="309" priority="432">
      <formula>AND(IF(IFERROR(VLOOKUP($CH$3,#NAME?,MATCH($A4,#NAME?,0)+1,0),0)&gt;0,0,1),IF(IFERROR(VLOOKUP($CH$3,#NAME?,MATCH($A4,#NAME?,0)+1,0),0)&gt;0,0,1),IF(IFERROR(VLOOKUP($CH$3,#NAME?,MATCH($A4,#NAME?,0)+1,0),0)&gt;0,0,1),IF(IFERROR(MATCH($A4,#NAME?,0),0)&gt;0,1,0))</formula>
    </cfRule>
    <cfRule type="expression" dxfId="308" priority="429">
      <formula>IF(VLOOKUP($CH$3,#NAME?,MATCH($A4,#NAME?,0)+1,0)&gt;0,1,0)</formula>
    </cfRule>
  </conditionalFormatting>
  <conditionalFormatting sqref="CI4:CI1048576 CP5:CP204">
    <cfRule type="expression" dxfId="307" priority="437">
      <formula>AND(IF(IFERROR(VLOOKUP($CI$3,#NAME?,MATCH($A4,#NAME?,0)+1,0),0)&gt;0,0,1),IF(IFERROR(VLOOKUP($CI$3,#NAME?,MATCH($A4,#NAME?,0)+1,0),0)&gt;0,0,1),IF(IFERROR(VLOOKUP($CI$3,#NAME?,MATCH($A4,#NAME?,0)+1,0),0)&gt;0,0,1),IF(IFERROR(MATCH($A4,#NAME?,0),0)&gt;0,1,0))</formula>
    </cfRule>
    <cfRule type="expression" dxfId="306" priority="434">
      <formula>IF(VLOOKUP($CI$3,#NAME?,MATCH($A4,#NAME?,0)+1,0)&gt;0,1,0)</formula>
    </cfRule>
  </conditionalFormatting>
  <conditionalFormatting sqref="CJ4:CJ1048576 CQ5:CQ204">
    <cfRule type="expression" dxfId="305" priority="439">
      <formula>IF(VLOOKUP($CJ$3,#NAME?,MATCH($A4,#NAME?,0)+1,0)&gt;0,1,0)</formula>
    </cfRule>
    <cfRule type="expression" dxfId="304"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3" priority="447">
      <formula>AND(IF(IFERROR(VLOOKUP($CK$3,#NAME?,MATCH($A4,#NAME?,0)+1,0),0)&gt;0,0,1),IF(IFERROR(VLOOKUP($CK$3,#NAME?,MATCH($A4,#NAME?,0)+1,0),0)&gt;0,0,1),IF(IFERROR(VLOOKUP($CK$3,#NAME?,MATCH($A4,#NAME?,0)+1,0),0)&gt;0,0,1),IF(IFERROR(MATCH($A4,#NAME?,0),0)&gt;0,1,0))</formula>
    </cfRule>
    <cfRule type="expression" dxfId="302" priority="444">
      <formula>IF(VLOOKUP($CK$3,#NAME?,MATCH($A4,#NAME?,0)+1,0)&gt;0,1,0)</formula>
    </cfRule>
  </conditionalFormatting>
  <conditionalFormatting sqref="CL4:CL1048576">
    <cfRule type="expression" dxfId="301" priority="449">
      <formula>IF(VLOOKUP($CL$3,#NAME?,MATCH($A4,#NAME?,0)+1,0)&gt;0,1,0)</formula>
    </cfRule>
    <cfRule type="expression" dxfId="300"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9" priority="457">
      <formula>AND(IF(IFERROR(VLOOKUP($CM$3,#NAME?,MATCH($A4,#NAME?,0)+1,0),0)&gt;0,0,1),IF(IFERROR(VLOOKUP($CM$3,#NAME?,MATCH($A4,#NAME?,0)+1,0),0)&gt;0,0,1),IF(IFERROR(VLOOKUP($CM$3,#NAME?,MATCH($A4,#NAME?,0)+1,0),0)&gt;0,0,1),IF(IFERROR(MATCH($A4,#NAME?,0),0)&gt;0,1,0))</formula>
    </cfRule>
    <cfRule type="expression" dxfId="298" priority="454">
      <formula>IF(VLOOKUP($CM$3,#NAME?,MATCH($A4,#NAME?,0)+1,0)&gt;0,1,0)</formula>
    </cfRule>
  </conditionalFormatting>
  <conditionalFormatting sqref="CN4:CN1048576">
    <cfRule type="expression" dxfId="297" priority="462">
      <formula>AND(IF(IFERROR(VLOOKUP($CN$3,#NAME?,MATCH($A4,#NAME?,0)+1,0),0)&gt;0,0,1),IF(IFERROR(VLOOKUP($CN$3,#NAME?,MATCH($A4,#NAME?,0)+1,0),0)&gt;0,0,1),IF(IFERROR(VLOOKUP($CN$3,#NAME?,MATCH($A4,#NAME?,0)+1,0),0)&gt;0,0,1),IF(IFERROR(MATCH($A4,#NAME?,0),0)&gt;0,1,0))</formula>
    </cfRule>
    <cfRule type="expression" dxfId="296" priority="459">
      <formula>IF(VLOOKUP($CN$3,#NAME?,MATCH($A4,#NAME?,0)+1,0)&gt;0,1,0)</formula>
    </cfRule>
  </conditionalFormatting>
  <conditionalFormatting sqref="CO4:CO1048576">
    <cfRule type="expression" dxfId="295" priority="7">
      <formula>AND(IF(IFERROR(VLOOKUP($CO$3,#NAME?,MATCH($A4,#NAME?,0)+1,0),0)&gt;0,0,1),IF(IFERROR(VLOOKUP($CO$3,#NAME?,MATCH($A4,#NAME?,0)+1,0),0)&gt;0,0,1),IF(IFERROR(VLOOKUP($CO$3,#NAME?,MATCH($A4,#NAME?,0)+1,0),0)&gt;0,0,1),IF(IFERROR(MATCH($A4,#NAME?,0),0)&gt;0,1,0))</formula>
    </cfRule>
    <cfRule type="expression" dxfId="294" priority="4">
      <formula>IF(VLOOKUP($CO$3,#NAME?,MATCH($A4,#NAME?,0)+1,0)&gt;0,1,0)</formula>
    </cfRule>
    <cfRule type="expression" dxfId="293" priority="2">
      <formula>IF($W4&lt;&gt;"Parent",0,1)</formula>
    </cfRule>
  </conditionalFormatting>
  <conditionalFormatting sqref="CP4 CP7:CP1048576">
    <cfRule type="expression" dxfId="292"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1" priority="464">
      <formula>IF(VLOOKUP($CP$3,#NAME?,MATCH($A4,#NAME?,0)+1,0)&gt;0,1,0)</formula>
    </cfRule>
  </conditionalFormatting>
  <conditionalFormatting sqref="CP4:CR204">
    <cfRule type="expression" dxfId="290" priority="433">
      <formula>IF(LEN(CP4)&gt;0,1,0)</formula>
    </cfRule>
  </conditionalFormatting>
  <conditionalFormatting sqref="CP7:CR1048576">
    <cfRule type="expression" dxfId="289" priority="463">
      <formula>IF(LEN(CP7)&gt;0,1,0)</formula>
    </cfRule>
  </conditionalFormatting>
  <conditionalFormatting sqref="CQ4 CQ7:CQ1048576">
    <cfRule type="expression" dxfId="288"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7" priority="469">
      <formula>IF(VLOOKUP($CQ$3,#NAME?,MATCH($A4,#NAME?,0)+1,0)&gt;0,1,0)</formula>
    </cfRule>
  </conditionalFormatting>
  <conditionalFormatting sqref="CR4 CR7:CR1048576">
    <cfRule type="expression" dxfId="286"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5" priority="474">
      <formula>IF(VLOOKUP($CR$3,#NAME?,MATCH($A4,#NAME?,0)+1,0)&gt;0,1,0)</formula>
    </cfRule>
  </conditionalFormatting>
  <conditionalFormatting sqref="CS4:CS1048576">
    <cfRule type="expression" dxfId="284" priority="482">
      <formula>AND(IF(IFERROR(VLOOKUP($CS$3,#NAME?,MATCH($A4,#NAME?,0)+1,0),0)&gt;0,0,1),IF(IFERROR(VLOOKUP($CS$3,#NAME?,MATCH($A4,#NAME?,0)+1,0),0)&gt;0,0,1),IF(IFERROR(VLOOKUP($CS$3,#NAME?,MATCH($A4,#NAME?,0)+1,0),0)&gt;0,0,1),IF(IFERROR(MATCH($A4,#NAME?,0),0)&gt;0,1,0))</formula>
    </cfRule>
    <cfRule type="expression" dxfId="283" priority="479">
      <formula>IF(VLOOKUP($CS$3,#NAME?,MATCH($A4,#NAME?,0)+1,0)&gt;0,1,0)</formula>
    </cfRule>
  </conditionalFormatting>
  <conditionalFormatting sqref="CS4:CX1048576">
    <cfRule type="expression" dxfId="282" priority="478">
      <formula>IF(LEN(CS4)&gt;0,1,0)</formula>
    </cfRule>
  </conditionalFormatting>
  <conditionalFormatting sqref="CT4:CT1048576">
    <cfRule type="expression" dxfId="281" priority="487">
      <formula>AND(IF(IFERROR(VLOOKUP($CT$3,#NAME?,MATCH($A4,#NAME?,0)+1,0),0)&gt;0,0,1),IF(IFERROR(VLOOKUP($CT$3,#NAME?,MATCH($A4,#NAME?,0)+1,0),0)&gt;0,0,1),IF(IFERROR(VLOOKUP($CT$3,#NAME?,MATCH($A4,#NAME?,0)+1,0),0)&gt;0,0,1),IF(IFERROR(MATCH($A4,#NAME?,0),0)&gt;0,1,0))</formula>
    </cfRule>
    <cfRule type="expression" dxfId="280" priority="484">
      <formula>IF(VLOOKUP($CT$3,#NAME?,MATCH($A4,#NAME?,0)+1,0)&gt;0,1,0)</formula>
    </cfRule>
  </conditionalFormatting>
  <conditionalFormatting sqref="CU4:CU1048576">
    <cfRule type="expression" dxfId="279" priority="489">
      <formula>IF(VLOOKUP($CU$3,#NAME?,MATCH($A4,#NAME?,0)+1,0)&gt;0,1,0)</formula>
    </cfRule>
    <cfRule type="expression" dxfId="278"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7" priority="497">
      <formula>AND(IF(IFERROR(VLOOKUP($CV$3,#NAME?,MATCH($A4,#NAME?,0)+1,0),0)&gt;0,0,1),IF(IFERROR(VLOOKUP($CV$3,#NAME?,MATCH($A4,#NAME?,0)+1,0),0)&gt;0,0,1),IF(IFERROR(VLOOKUP($CV$3,#NAME?,MATCH($A4,#NAME?,0)+1,0),0)&gt;0,0,1),IF(IFERROR(MATCH($A4,#NAME?,0),0)&gt;0,1,0))</formula>
    </cfRule>
    <cfRule type="expression" dxfId="276" priority="494">
      <formula>IF(VLOOKUP($CV$3,#NAME?,MATCH($A4,#NAME?,0)+1,0)&gt;0,1,0)</formula>
    </cfRule>
  </conditionalFormatting>
  <conditionalFormatting sqref="CW4:CW1048576">
    <cfRule type="expression" dxfId="275" priority="499">
      <formula>IF(VLOOKUP($CW$3,#NAME?,MATCH($A4,#NAME?,0)+1,0)&gt;0,1,0)</formula>
    </cfRule>
    <cfRule type="expression" dxfId="274"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3" priority="504">
      <formula>IF(VLOOKUP($CX$3,#NAME?,MATCH($A4,#NAME?,0)+1,0)&gt;0,1,0)</formula>
    </cfRule>
    <cfRule type="expression" dxfId="27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1" priority="510">
      <formula>IF(VLOOKUP($CY$3,#NAME?,MATCH($A4,#NAME?,0)+1,0)&gt;0,1,0)</formula>
    </cfRule>
    <cfRule type="expression" dxfId="270" priority="513">
      <formula>AND(IF(IFERROR(VLOOKUP($CY$3,#NAME?,MATCH($A4,#NAME?,0)+1,0),0)&gt;0,0,1),IF(IFERROR(VLOOKUP($CY$3,#NAME?,MATCH($A4,#NAME?,0)+1,0),0)&gt;0,0,1),IF(IFERROR(VLOOKUP($CY$3,#NAME?,MATCH($A4,#NAME?,0)+1,0),0)&gt;0,0,1),IF(IFERROR(MATCH($A4,#NAME?,0),0)&gt;0,1,0))</formula>
    </cfRule>
    <cfRule type="expression" dxfId="269" priority="508">
      <formula>AND(AND(OR(AND(AND(OR(NOT(CZ4="Yes"),CZ4="")))),A4&lt;&gt;""))</formula>
    </cfRule>
    <cfRule type="expression" dxfId="268" priority="509">
      <formula>IF(LEN(CY4)&gt;0,1,0)</formula>
    </cfRule>
  </conditionalFormatting>
  <conditionalFormatting sqref="CZ4:CZ1048576">
    <cfRule type="expression" dxfId="267" priority="519">
      <formula>AND(IF(IFERROR(VLOOKUP($CZ$3,#NAME?,MATCH($A4,#NAME?,0)+1,0),0)&gt;0,0,1),IF(IFERROR(VLOOKUP($CZ$3,#NAME?,MATCH($A4,#NAME?,0)+1,0),0)&gt;0,0,1),IF(IFERROR(VLOOKUP($CZ$3,#NAME?,MATCH($A4,#NAME?,0)+1,0),0)&gt;0,0,1),IF(IFERROR(MATCH($A4,#NAME?,0),0)&gt;0,1,0))</formula>
    </cfRule>
    <cfRule type="expression" dxfId="266" priority="514">
      <formula>AND(AND(OR(AND(AND(OR(NOT(DA4="Yes"),DA4="")))),A4&lt;&gt;""))</formula>
    </cfRule>
    <cfRule type="expression" dxfId="265" priority="515">
      <formula>IF(LEN(CZ4)&gt;0,1,0)</formula>
    </cfRule>
    <cfRule type="expression" dxfId="264" priority="516">
      <formula>IF(VLOOKUP($CZ$3,#NAME?,MATCH($A4,#NAME?,0)+1,0)&gt;0,1,0)</formula>
    </cfRule>
  </conditionalFormatting>
  <conditionalFormatting sqref="DA4:DA1048576">
    <cfRule type="expression" dxfId="263" priority="520">
      <formula>AND(AND(OR(AND(OR(OR(NOT(CO4&lt;&gt;"DEFAULT"),CO4="")))),A4&lt;&gt;""))</formula>
    </cfRule>
    <cfRule type="expression" dxfId="262" priority="525">
      <formula>AND(IF(IFERROR(VLOOKUP($DA$3,#NAME?,MATCH($A4,#NAME?,0)+1,0),0)&gt;0,0,1),IF(IFERROR(VLOOKUP($DA$3,#NAME?,MATCH($A4,#NAME?,0)+1,0),0)&gt;0,0,1),IF(IFERROR(VLOOKUP($DA$3,#NAME?,MATCH($A4,#NAME?,0)+1,0),0)&gt;0,0,1),IF(IFERROR(MATCH($A4,#NAME?,0),0)&gt;0,1,0))</formula>
    </cfRule>
    <cfRule type="expression" dxfId="261" priority="521">
      <formula>IF(LEN(DA4)&gt;0,1,0)</formula>
    </cfRule>
    <cfRule type="expression" dxfId="260" priority="522">
      <formula>IF(VLOOKUP($DA$3,#NAME?,MATCH($A4,#NAME?,0)+1,0)&gt;0,1,0)</formula>
    </cfRule>
  </conditionalFormatting>
  <conditionalFormatting sqref="DB4:DB1048576">
    <cfRule type="expression" dxfId="259" priority="531">
      <formula>AND(IF(IFERROR(VLOOKUP($DB$3,#NAME?,MATCH($A4,#NAME?,0)+1,0),0)&gt;0,0,1),IF(IFERROR(VLOOKUP($DB$3,#NAME?,MATCH($A4,#NAME?,0)+1,0),0)&gt;0,0,1),IF(IFERROR(VLOOKUP($DB$3,#NAME?,MATCH($A4,#NAME?,0)+1,0),0)&gt;0,0,1),IF(IFERROR(MATCH($A4,#NAME?,0),0)&gt;0,1,0))</formula>
    </cfRule>
    <cfRule type="expression" dxfId="258" priority="528">
      <formula>IF(VLOOKUP($DB$3,#NAME?,MATCH($A4,#NAME?,0)+1,0)&gt;0,1,0)</formula>
    </cfRule>
    <cfRule type="expression" dxfId="257" priority="527">
      <formula>IF(LEN(DB4)&gt;0,1,0)</formula>
    </cfRule>
    <cfRule type="expression" dxfId="256"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4" priority="534">
      <formula>IF(VLOOKUP($DC$3,#NAME?,MATCH($A4,#NAME?,0)+1,0)&gt;0,1,0)</formula>
    </cfRule>
    <cfRule type="expression" dxfId="253" priority="533">
      <formula>IF(LEN(DC4)&gt;0,1,0)</formula>
    </cfRule>
    <cfRule type="expression" dxfId="2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1" priority="539">
      <formula>IF(LEN(DD4)&gt;0,1,0)</formula>
    </cfRule>
    <cfRule type="expression" dxfId="250"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9" priority="540">
      <formula>IF(VLOOKUP($DD$3,#NAME?,MATCH($A4,#NAME?,0)+1,0)&gt;0,1,0)</formula>
    </cfRule>
    <cfRule type="expression" dxfId="248"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49">
      <formula>AND(IF(IFERROR(VLOOKUP($DE$3,#NAME?,MATCH($A4,#NAME?,0)+1,0),0)&gt;0,0,1),IF(IFERROR(VLOOKUP($DE$3,#NAME?,MATCH($A4,#NAME?,0)+1,0),0)&gt;0,0,1),IF(IFERROR(VLOOKUP($DE$3,#NAME?,MATCH($A4,#NAME?,0)+1,0),0)&gt;0,0,1),IF(IFERROR(MATCH($A4,#NAME?,0),0)&gt;0,1,0))</formula>
    </cfRule>
    <cfRule type="expression" dxfId="245" priority="545">
      <formula>IF(LEN(DE4)&gt;0,1,0)</formula>
    </cfRule>
    <cfRule type="expression" dxfId="244" priority="546">
      <formula>IF(VLOOKUP($DE$3,#NAME?,MATCH($A4,#NAME?,0)+1,0)&gt;0,1,0)</formula>
    </cfRule>
  </conditionalFormatting>
  <conditionalFormatting sqref="DF4:DF1048576">
    <cfRule type="expression" dxfId="243"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51">
      <formula>IF(LEN(DF4)&gt;0,1,0)</formula>
    </cfRule>
    <cfRule type="expression" dxfId="241" priority="552">
      <formula>IF(VLOOKUP($DF$3,#NAME?,MATCH($A4,#NAME?,0)+1,0)&gt;0,1,0)</formula>
    </cfRule>
    <cfRule type="expression" dxfId="240"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9" priority="561">
      <formula>AND(IF(IFERROR(VLOOKUP($DG$3,#NAME?,MATCH($A4,#NAME?,0)+1,0),0)&gt;0,0,1),IF(IFERROR(VLOOKUP($DG$3,#NAME?,MATCH($A4,#NAME?,0)+1,0),0)&gt;0,0,1),IF(IFERROR(VLOOKUP($DG$3,#NAME?,MATCH($A4,#NAME?,0)+1,0),0)&gt;0,0,1),IF(IFERROR(MATCH($A4,#NAME?,0),0)&gt;0,1,0))</formula>
    </cfRule>
    <cfRule type="expression" dxfId="238" priority="558">
      <formula>IF(VLOOKUP($DG$3,#NAME?,MATCH($A4,#NAME?,0)+1,0)&gt;0,1,0)</formula>
    </cfRule>
    <cfRule type="expression" dxfId="237"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7">
      <formula>IF(LEN(DG4)&gt;0,1,0)</formula>
    </cfRule>
  </conditionalFormatting>
  <conditionalFormatting sqref="DH4:DH1048576">
    <cfRule type="expression" dxfId="235" priority="564">
      <formula>IF(VLOOKUP($DH$3,#NAME?,MATCH($A4,#NAME?,0)+1,0)&gt;0,1,0)</formula>
    </cfRule>
    <cfRule type="expression" dxfId="234"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3">
      <formula>IF(LEN(DH4)&gt;0,1,0)</formula>
    </cfRule>
    <cfRule type="expression" dxfId="23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69">
      <formula>IF(LEN(DI4)&gt;0,1,0)</formula>
    </cfRule>
    <cfRule type="expression" dxfId="229" priority="573">
      <formula>AND(IF(IFERROR(VLOOKUP($DI$3,#NAME?,MATCH($A4,#NAME?,0)+1,0),0)&gt;0,0,1),IF(IFERROR(VLOOKUP($DI$3,#NAME?,MATCH($A4,#NAME?,0)+1,0),0)&gt;0,0,1),IF(IFERROR(VLOOKUP($DI$3,#NAME?,MATCH($A4,#NAME?,0)+1,0),0)&gt;0,0,1),IF(IFERROR(MATCH($A4,#NAME?,0),0)&gt;0,1,0))</formula>
    </cfRule>
    <cfRule type="expression" dxfId="228" priority="570">
      <formula>IF(VLOOKUP($DI$3,#NAME?,MATCH($A4,#NAME?,0)+1,0)&gt;0,1,0)</formula>
    </cfRule>
  </conditionalFormatting>
  <conditionalFormatting sqref="DJ4:DJ1048576">
    <cfRule type="expression" dxfId="227" priority="576">
      <formula>IF(VLOOKUP($DJ$3,#NAME?,MATCH($A4,#NAME?,0)+1,0)&gt;0,1,0)</formula>
    </cfRule>
    <cfRule type="expression" dxfId="226" priority="575">
      <formula>IF(LEN(DJ4)&gt;0,1,0)</formula>
    </cfRule>
    <cfRule type="expression" dxfId="225" priority="579">
      <formula>AND(IF(IFERROR(VLOOKUP($DJ$3,#NAME?,MATCH($A4,#NAME?,0)+1,0),0)&gt;0,0,1),IF(IFERROR(VLOOKUP($DJ$3,#NAME?,MATCH($A4,#NAME?,0)+1,0),0)&gt;0,0,1),IF(IFERROR(VLOOKUP($DJ$3,#NAME?,MATCH($A4,#NAME?,0)+1,0),0)&gt;0,0,1),IF(IFERROR(MATCH($A4,#NAME?,0),0)&gt;0,1,0))</formula>
    </cfRule>
    <cfRule type="expression" dxfId="224"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K4:DK1048576">
    <cfRule type="expression" dxfId="223" priority="582">
      <formula>IF(VLOOKUP($DK$3,#NAME?,MATCH($A4,#NAME?,0)+1,0)&gt;0,1,0)</formula>
    </cfRule>
    <cfRule type="expression" dxfId="222" priority="585">
      <formula>AND(IF(IFERROR(VLOOKUP($DK$3,#NAME?,MATCH($A4,#NAME?,0)+1,0),0)&gt;0,0,1),IF(IFERROR(VLOOKUP($DK$3,#NAME?,MATCH($A4,#NAME?,0)+1,0),0)&gt;0,0,1),IF(IFERROR(VLOOKUP($DK$3,#NAME?,MATCH($A4,#NAME?,0)+1,0),0)&gt;0,0,1),IF(IFERROR(MATCH($A4,#NAME?,0),0)&gt;0,1,0))</formula>
    </cfRule>
    <cfRule type="expression" dxfId="221" priority="581">
      <formula>IF(LEN(DK4)&gt;0,1,0)</formula>
    </cfRule>
    <cfRule type="expression" dxfId="220"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L4:DL1048576">
    <cfRule type="expression" dxfId="219"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91">
      <formula>AND(IF(IFERROR(VLOOKUP($DL$3,#NAME?,MATCH($A4,#NAME?,0)+1,0),0)&gt;0,0,1),IF(IFERROR(VLOOKUP($DL$3,#NAME?,MATCH($A4,#NAME?,0)+1,0),0)&gt;0,0,1),IF(IFERROR(VLOOKUP($DL$3,#NAME?,MATCH($A4,#NAME?,0)+1,0),0)&gt;0,0,1),IF(IFERROR(MATCH($A4,#NAME?,0),0)&gt;0,1,0))</formula>
    </cfRule>
    <cfRule type="expression" dxfId="217" priority="588">
      <formula>IF(VLOOKUP($DL$3,#NAME?,MATCH($A4,#NAME?,0)+1,0)&gt;0,1,0)</formula>
    </cfRule>
  </conditionalFormatting>
  <conditionalFormatting sqref="DL4:DN1048576">
    <cfRule type="expression" dxfId="216" priority="587">
      <formula>IF(LEN(DL4)&gt;0,1,0)</formula>
    </cfRule>
  </conditionalFormatting>
  <conditionalFormatting sqref="DM4:DM1048576">
    <cfRule type="expression" dxfId="215" priority="596">
      <formula>AND(IF(IFERROR(VLOOKUP($DM$3,#NAME?,MATCH($A4,#NAME?,0)+1,0),0)&gt;0,0,1),IF(IFERROR(VLOOKUP($DM$3,#NAME?,MATCH($A4,#NAME?,0)+1,0),0)&gt;0,0,1),IF(IFERROR(VLOOKUP($DM$3,#NAME?,MATCH($A4,#NAME?,0)+1,0),0)&gt;0,0,1),IF(IFERROR(MATCH($A4,#NAME?,0),0)&gt;0,1,0))</formula>
    </cfRule>
    <cfRule type="expression" dxfId="214" priority="593">
      <formula>IF(VLOOKUP($DM$3,#NAME?,MATCH($A4,#NAME?,0)+1,0)&gt;0,1,0)</formula>
    </cfRule>
  </conditionalFormatting>
  <conditionalFormatting sqref="DN4:DN1048576">
    <cfRule type="expression" dxfId="213" priority="598">
      <formula>IF(VLOOKUP($DN$3,#NAME?,MATCH($A4,#NAME?,0)+1,0)&gt;0,1,0)</formula>
    </cfRule>
    <cfRule type="expression" dxfId="212"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1" priority="603">
      <formula>IF(VLOOKUP($DO$3,#NAME?,MATCH($A5,#NAME?,0)+1,0)&gt;0,1,0)</formula>
    </cfRule>
    <cfRule type="expression" dxfId="210"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9" priority="602">
      <formula>IF(LEN(DO5)&gt;0,1,0)</formula>
    </cfRule>
  </conditionalFormatting>
  <conditionalFormatting sqref="DP5:DP1048576">
    <cfRule type="expression" dxfId="208" priority="608">
      <formula>IF(VLOOKUP($DP$3,#NAME?,MATCH($A5,#NAME?,0)+1,0)&gt;0,1,0)</formula>
    </cfRule>
    <cfRule type="expression" dxfId="207"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6" priority="613">
      <formula>IF(LEN(DQ4)&gt;0,1,0)</formula>
    </cfRule>
    <cfRule type="expression" dxfId="205" priority="612">
      <formula>AND(AND(OR(AND(OR(OR(NOT(DY4&lt;&gt;"Not Applicable"),DY4=""))),AND(OR(OR(NOT(DZ4&lt;&gt;"Not Applicable"),DZ4=""))),AND(OR(OR(NOT(EA4&lt;&gt;"Not Applicable"),EA4=""))),AND(OR(OR(NOT(EB4&lt;&gt;"Not Applicable"),EB4=""))),AND(OR(OR(NOT(EC4&lt;&gt;"Not Applicable"),EC4="")))),A4&lt;&gt;""))</formula>
    </cfRule>
    <cfRule type="expression" dxfId="204" priority="617">
      <formula>AND(IF(IFERROR(VLOOKUP($DQ$3,#NAME?,MATCH($A4,#NAME?,0)+1,0),0)&gt;0,0,1),IF(IFERROR(VLOOKUP($DQ$3,#NAME?,MATCH($A4,#NAME?,0)+1,0),0)&gt;0,0,1),IF(IFERROR(VLOOKUP($DQ$3,#NAME?,MATCH($A4,#NAME?,0)+1,0),0)&gt;0,0,1),IF(IFERROR(MATCH($A4,#NAME?,0),0)&gt;0,1,0))</formula>
    </cfRule>
    <cfRule type="expression" dxfId="203" priority="614">
      <formula>IF(VLOOKUP($DQ$3,#NAME?,MATCH($A4,#NAME?,0)+1,0)&gt;0,1,0)</formula>
    </cfRule>
  </conditionalFormatting>
  <conditionalFormatting sqref="DR4:DR1048576">
    <cfRule type="expression" dxfId="202" priority="623">
      <formula>AND(IF(IFERROR(VLOOKUP($DR$3,#NAME?,MATCH($A4,#NAME?,0)+1,0),0)&gt;0,0,1),IF(IFERROR(VLOOKUP($DR$3,#NAME?,MATCH($A4,#NAME?,0)+1,0),0)&gt;0,0,1),IF(IFERROR(VLOOKUP($DR$3,#NAME?,MATCH($A4,#NAME?,0)+1,0),0)&gt;0,0,1),IF(IFERROR(MATCH($A4,#NAME?,0),0)&gt;0,1,0))</formula>
    </cfRule>
    <cfRule type="expression" dxfId="201" priority="618">
      <formula>AND(AND(OR(AND(OR(OR(NOT(DY4&lt;&gt;"Not Applicable"),DY4=""))),AND(OR(OR(NOT(DZ4&lt;&gt;"Not Applicable"),DZ4=""))),AND(OR(OR(NOT(EA4&lt;&gt;"Not Applicable"),EA4=""))),AND(OR(OR(NOT(EB4&lt;&gt;"Not Applicable"),EB4=""))),AND(OR(OR(NOT(EC4&lt;&gt;"Not Applicable"),EC4="")))),A4&lt;&gt;""))</formula>
    </cfRule>
    <cfRule type="expression" dxfId="200" priority="620">
      <formula>IF(VLOOKUP($DR$3,#NAME?,MATCH($A4,#NAME?,0)+1,0)&gt;0,1,0)</formula>
    </cfRule>
    <cfRule type="expression" dxfId="199" priority="619">
      <formula>IF(LEN(DR4)&gt;0,1,0)</formula>
    </cfRule>
  </conditionalFormatting>
  <conditionalFormatting sqref="DS5:DS1048576">
    <cfRule type="expression" dxfId="198" priority="628">
      <formula>AND(IF(IFERROR(VLOOKUP($DS$3,#NAME?,MATCH($A5,#NAME?,0)+1,0),0)&gt;0,0,1),IF(IFERROR(VLOOKUP($DS$3,#NAME?,MATCH($A5,#NAME?,0)+1,0),0)&gt;0,0,1),IF(IFERROR(VLOOKUP($DS$3,#NAME?,MATCH($A5,#NAME?,0)+1,0),0)&gt;0,0,1),IF(IFERROR(MATCH($A5,#NAME?,0),0)&gt;0,1,0))</formula>
    </cfRule>
    <cfRule type="expression" dxfId="197" priority="624">
      <formula>IF(LEN(DS5)&gt;0,1,0)</formula>
    </cfRule>
    <cfRule type="expression" dxfId="196" priority="625">
      <formula>IF(VLOOKUP($DS$3,#NAME?,MATCH($A5,#NAME?,0)+1,0)&gt;0,1,0)</formula>
    </cfRule>
  </conditionalFormatting>
  <conditionalFormatting sqref="DT4:DT1048576">
    <cfRule type="expression" dxfId="195" priority="633">
      <formula>AND(IF(IFERROR(VLOOKUP($DT$3,#NAME?,MATCH($A4,#NAME?,0)+1,0),0)&gt;0,0,1),IF(IFERROR(VLOOKUP($DT$3,#NAME?,MATCH($A4,#NAME?,0)+1,0),0)&gt;0,0,1),IF(IFERROR(VLOOKUP($DT$3,#NAME?,MATCH($A4,#NAME?,0)+1,0),0)&gt;0,0,1),IF(IFERROR(MATCH($A4,#NAME?,0),0)&gt;0,1,0))</formula>
    </cfRule>
    <cfRule type="expression" dxfId="194" priority="630">
      <formula>IF(VLOOKUP($DT$3,#NAME?,MATCH($A4,#NAME?,0)+1,0)&gt;0,1,0)</formula>
    </cfRule>
    <cfRule type="expression" dxfId="193" priority="629">
      <formula>IF(LEN(DT4)&gt;0,1,0)</formula>
    </cfRule>
  </conditionalFormatting>
  <conditionalFormatting sqref="DU4:DU1048576">
    <cfRule type="expression" dxfId="192"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1" priority="635">
      <formula>IF(LEN(DU4)&gt;0,1,0)</formula>
    </cfRule>
    <cfRule type="expression" dxfId="190" priority="639">
      <formula>AND(IF(IFERROR(VLOOKUP($DU$3,#NAME?,MATCH($A4,#NAME?,0)+1,0),0)&gt;0,0,1),IF(IFERROR(VLOOKUP($DU$3,#NAME?,MATCH($A4,#NAME?,0)+1,0),0)&gt;0,0,1),IF(IFERROR(VLOOKUP($DU$3,#NAME?,MATCH($A4,#NAME?,0)+1,0),0)&gt;0,0,1),IF(IFERROR(MATCH($A4,#NAME?,0),0)&gt;0,1,0))</formula>
    </cfRule>
    <cfRule type="expression" dxfId="189" priority="636">
      <formula>IF(VLOOKUP($DU$3,#NAME?,MATCH($A4,#NAME?,0)+1,0)&gt;0,1,0)</formula>
    </cfRule>
  </conditionalFormatting>
  <conditionalFormatting sqref="DV4:DV1048576">
    <cfRule type="expression" dxfId="188" priority="645">
      <formula>AND(IF(IFERROR(VLOOKUP($DV$3,#NAME?,MATCH($A4,#NAME?,0)+1,0),0)&gt;0,0,1),IF(IFERROR(VLOOKUP($DV$3,#NAME?,MATCH($A4,#NAME?,0)+1,0),0)&gt;0,0,1),IF(IFERROR(VLOOKUP($DV$3,#NAME?,MATCH($A4,#NAME?,0)+1,0),0)&gt;0,0,1),IF(IFERROR(MATCH($A4,#NAME?,0),0)&gt;0,1,0))</formula>
    </cfRule>
    <cfRule type="expression" dxfId="187" priority="641">
      <formula>IF(LEN(DV4)&gt;0,1,0)</formula>
    </cfRule>
    <cfRule type="expression" dxfId="186" priority="642">
      <formula>IF(VLOOKUP($DV$3,#NAME?,MATCH($A4,#NAME?,0)+1,0)&gt;0,1,0)</formula>
    </cfRule>
    <cfRule type="expression" dxfId="185"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3" priority="647">
      <formula>IF(LEN(DW4)&gt;0,1,0)</formula>
    </cfRule>
    <cfRule type="expression" dxfId="182" priority="648">
      <formula>IF(VLOOKUP($DW$3,#NAME?,MATCH($A4,#NAME?,0)+1,0)&gt;0,1,0)</formula>
    </cfRule>
    <cfRule type="expression" dxfId="181"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0" priority="657">
      <formula>AND(IF(IFERROR(VLOOKUP($DX$3,#NAME?,MATCH($A4,#NAME?,0)+1,0),0)&gt;0,0,1),IF(IFERROR(VLOOKUP($DX$3,#NAME?,MATCH($A4,#NAME?,0)+1,0),0)&gt;0,0,1),IF(IFERROR(VLOOKUP($DX$3,#NAME?,MATCH($A4,#NAME?,0)+1,0),0)&gt;0,0,1),IF(IFERROR(MATCH($A4,#NAME?,0),0)&gt;0,1,0))</formula>
    </cfRule>
    <cfRule type="expression" dxfId="179"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8" priority="653">
      <formula>IF(LEN(DX4)&gt;0,1,0)</formula>
    </cfRule>
    <cfRule type="expression" dxfId="177" priority="654">
      <formula>IF(VLOOKUP($DX$3,#NAME?,MATCH($A4,#NAME?,0)+1,0)&gt;0,1,0)</formula>
    </cfRule>
  </conditionalFormatting>
  <conditionalFormatting sqref="DY7:DY1048576">
    <cfRule type="expression" dxfId="176" priority="660">
      <formula>IF(VLOOKUP($DY$3,#NAME?,MATCH($A4,#NAME?,0)+1,0)&gt;0,1,0)</formula>
    </cfRule>
    <cfRule type="expression" dxfId="175" priority="663">
      <formula>AND(IF(IFERROR(VLOOKUP($DY$3,#NAME?,MATCH($A4,#NAME?,0)+1,0),0)&gt;0,0,1),IF(IFERROR(VLOOKUP($DY$3,#NAME?,MATCH($A4,#NAME?,0)+1,0),0)&gt;0,0,1),IF(IFERROR(VLOOKUP($DY$3,#NAME?,MATCH($A4,#NAME?,0)+1,0),0)&gt;0,0,1),IF(IFERROR(MATCH($A4,#NAME?,0),0)&gt;0,1,0))</formula>
    </cfRule>
    <cfRule type="expression" dxfId="174" priority="659">
      <formula>IF(LEN(DY4)&gt;0,1,0)</formula>
    </cfRule>
    <cfRule type="expression" dxfId="173" priority="658">
      <formula>AND(AND(OR(AND(OR(OR(NOT(CO4&lt;&gt;"DEFAULT"),CO4="")))),A4&lt;&gt;""))</formula>
    </cfRule>
  </conditionalFormatting>
  <conditionalFormatting sqref="DZ5:DZ1048576">
    <cfRule type="expression" dxfId="172" priority="665">
      <formula>IF(LEN(DZ4)&gt;0,1,0)</formula>
    </cfRule>
    <cfRule type="expression" dxfId="171" priority="669">
      <formula>AND(IF(IFERROR(VLOOKUP($DZ$3,#NAME?,MATCH($A4,#NAME?,0)+1,0),0)&gt;0,0,1),IF(IFERROR(VLOOKUP($DZ$3,#NAME?,MATCH($A4,#NAME?,0)+1,0),0)&gt;0,0,1),IF(IFERROR(VLOOKUP($DZ$3,#NAME?,MATCH($A4,#NAME?,0)+1,0),0)&gt;0,0,1),IF(IFERROR(MATCH($A4,#NAME?,0),0)&gt;0,1,0))</formula>
    </cfRule>
    <cfRule type="expression" dxfId="170" priority="664">
      <formula>AND(AND(OR(AND(OR(OR(NOT(CO4&lt;&gt;"DEFAULT"),CO4="")))),A4&lt;&gt;""))</formula>
    </cfRule>
    <cfRule type="expression" dxfId="169" priority="666">
      <formula>IF(VLOOKUP($DZ$3,#NAME?,MATCH($A4,#NAME?,0)+1,0)&gt;0,1,0)</formula>
    </cfRule>
  </conditionalFormatting>
  <conditionalFormatting sqref="EA5:EA1048576">
    <cfRule type="expression" dxfId="168" priority="671">
      <formula>IF(LEN(EA4)&gt;0,1,0)</formula>
    </cfRule>
    <cfRule type="expression" dxfId="167" priority="675">
      <formula>AND(IF(IFERROR(VLOOKUP($EA$3,#NAME?,MATCH($A4,#NAME?,0)+1,0),0)&gt;0,0,1),IF(IFERROR(VLOOKUP($EA$3,#NAME?,MATCH($A4,#NAME?,0)+1,0),0)&gt;0,0,1),IF(IFERROR(VLOOKUP($EA$3,#NAME?,MATCH($A4,#NAME?,0)+1,0),0)&gt;0,0,1),IF(IFERROR(MATCH($A4,#NAME?,0),0)&gt;0,1,0))</formula>
    </cfRule>
    <cfRule type="expression" dxfId="166" priority="670">
      <formula>AND(AND(OR(AND(OR(OR(NOT(CO4&lt;&gt;"DEFAULT"),CO4="")))),A4&lt;&gt;""))</formula>
    </cfRule>
    <cfRule type="expression" dxfId="165" priority="672">
      <formula>IF(VLOOKUP($EA$3,#NAME?,MATCH($A4,#NAME?,0)+1,0)&gt;0,1,0)</formula>
    </cfRule>
  </conditionalFormatting>
  <conditionalFormatting sqref="EB5:EB1048576">
    <cfRule type="expression" dxfId="164" priority="677">
      <formula>IF(LEN(EB4)&gt;0,1,0)</formula>
    </cfRule>
    <cfRule type="expression" dxfId="163" priority="681">
      <formula>AND(IF(IFERROR(VLOOKUP($EB$3,#NAME?,MATCH($A4,#NAME?,0)+1,0),0)&gt;0,0,1),IF(IFERROR(VLOOKUP($EB$3,#NAME?,MATCH($A4,#NAME?,0)+1,0),0)&gt;0,0,1),IF(IFERROR(VLOOKUP($EB$3,#NAME?,MATCH($A4,#NAME?,0)+1,0),0)&gt;0,0,1),IF(IFERROR(MATCH($A4,#NAME?,0),0)&gt;0,1,0))</formula>
    </cfRule>
    <cfRule type="expression" dxfId="162" priority="678">
      <formula>IF(VLOOKUP($EB$3,#NAME?,MATCH($A4,#NAME?,0)+1,0)&gt;0,1,0)</formula>
    </cfRule>
    <cfRule type="expression" dxfId="161" priority="676">
      <formula>AND(AND(OR(AND(OR(OR(NOT(CO4&lt;&gt;"DEFAULT"),CO4="")))),A4&lt;&gt;""))</formula>
    </cfRule>
  </conditionalFormatting>
  <conditionalFormatting sqref="EC5:EC1048576">
    <cfRule type="expression" dxfId="160" priority="684">
      <formula>IF(VLOOKUP($EC$3,#NAME?,MATCH($A4,#NAME?,0)+1,0)&gt;0,1,0)</formula>
    </cfRule>
    <cfRule type="expression" dxfId="159" priority="687">
      <formula>AND(IF(IFERROR(VLOOKUP($EC$3,#NAME?,MATCH($A4,#NAME?,0)+1,0),0)&gt;0,0,1),IF(IFERROR(VLOOKUP($EC$3,#NAME?,MATCH($A4,#NAME?,0)+1,0),0)&gt;0,0,1),IF(IFERROR(VLOOKUP($EC$3,#NAME?,MATCH($A4,#NAME?,0)+1,0),0)&gt;0,0,1),IF(IFERROR(MATCH($A4,#NAME?,0),0)&gt;0,1,0))</formula>
    </cfRule>
    <cfRule type="expression" dxfId="158" priority="683">
      <formula>IF(LEN(EC4)&gt;0,1,0)</formula>
    </cfRule>
    <cfRule type="expression" dxfId="157" priority="682">
      <formula>AND(AND(OR(AND(OR(OR(NOT(CO4&lt;&gt;"DEFAULT"),CO4="")))),A4&lt;&gt;""))</formula>
    </cfRule>
  </conditionalFormatting>
  <conditionalFormatting sqref="ED4:ED1048576">
    <cfRule type="expression" dxfId="156" priority="689">
      <formula>IF(LEN(ED4)&gt;0,1,0)</formula>
    </cfRule>
    <cfRule type="expression" dxfId="155" priority="693">
      <formula>AND(IF(IFERROR(VLOOKUP($ED$3,#NAME?,MATCH($A4,#NAME?,0)+1,0),0)&gt;0,0,1),IF(IFERROR(VLOOKUP($ED$3,#NAME?,MATCH($A4,#NAME?,0)+1,0),0)&gt;0,0,1),IF(IFERROR(VLOOKUP($ED$3,#NAME?,MATCH($A4,#NAME?,0)+1,0),0)&gt;0,0,1),IF(IFERROR(MATCH($A4,#NAME?,0),0)&gt;0,1,0))</formula>
    </cfRule>
    <cfRule type="expression" dxfId="154" priority="688">
      <formula>AND(AND(OR(AND(AND(OR(NOT(DY4="Transportation"),DY4=""))),AND(AND(OR(NOT(DZ4="Transportation"),DZ4=""))),AND(AND(OR(NOT(EA4="Transportation"),EA4=""))),AND(AND(OR(NOT(EB4="Transportation"),EB4=""))),AND(AND(OR(NOT(EC4="Transportation"),EC4="")))),A4&lt;&gt;""))</formula>
    </cfRule>
    <cfRule type="expression" dxfId="153" priority="690">
      <formula>IF(VLOOKUP($ED$3,#NAME?,MATCH($A4,#NAME?,0)+1,0)&gt;0,1,0)</formula>
    </cfRule>
  </conditionalFormatting>
  <conditionalFormatting sqref="EE4:EE1048576">
    <cfRule type="expression" dxfId="152" priority="699">
      <formula>AND(IF(IFERROR(VLOOKUP($EE$3,#NAME?,MATCH($A4,#NAME?,0)+1,0),0)&gt;0,0,1),IF(IFERROR(VLOOKUP($EE$3,#NAME?,MATCH($A4,#NAME?,0)+1,0),0)&gt;0,0,1),IF(IFERROR(VLOOKUP($EE$3,#NAME?,MATCH($A4,#NAME?,0)+1,0),0)&gt;0,0,1),IF(IFERROR(MATCH($A4,#NAME?,0),0)&gt;0,1,0))</formula>
    </cfRule>
    <cfRule type="expression" dxfId="151" priority="696">
      <formula>IF(VLOOKUP($EE$3,#NAME?,MATCH($A4,#NAME?,0)+1,0)&gt;0,1,0)</formula>
    </cfRule>
    <cfRule type="expression" dxfId="150" priority="694">
      <formula>AND(AND(OR(AND(OR(OR(NOT(DY4&lt;&gt;"GHS"),DY4=""))),AND(OR(OR(NOT(DZ4&lt;&gt;"GHS"),DZ4=""))),AND(OR(OR(NOT(EA4&lt;&gt;"GHS"),EA4=""))),AND(OR(OR(NOT(EB4&lt;&gt;"GHS"),EB4=""))),AND(OR(OR(NOT(EC4&lt;&gt;"GHS"),EC4="")))),A4&lt;&gt;""))</formula>
    </cfRule>
    <cfRule type="expression" dxfId="149" priority="695">
      <formula>IF(LEN(EE4)&gt;0,1,0)</formula>
    </cfRule>
  </conditionalFormatting>
  <conditionalFormatting sqref="EF4:EF1048576">
    <cfRule type="expression" dxfId="148" priority="701">
      <formula>IF(LEN(EF4)&gt;0,1,0)</formula>
    </cfRule>
    <cfRule type="expression" dxfId="147" priority="702">
      <formula>IF(VLOOKUP($EF$3,#NAME?,MATCH($A4,#NAME?,0)+1,0)&gt;0,1,0)</formula>
    </cfRule>
    <cfRule type="expression" dxfId="146" priority="700">
      <formula>AND(AND(OR(AND(OR(OR(NOT(DY4&lt;&gt;"Not Applicable"),DY4=""))),AND(OR(OR(NOT(DZ4&lt;&gt;"Not Applicable"),DZ4=""))),AND(OR(OR(NOT(EA4&lt;&gt;"Not Applicable"),EA4=""))),AND(OR(OR(NOT(EB4&lt;&gt;"Not Applicable"),EB4=""))),AND(OR(OR(NOT(EC4&lt;&gt;"Not Applicable"),EC4="")))),A4&lt;&gt;""))</formula>
    </cfRule>
    <cfRule type="expression" dxfId="145"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4" priority="708">
      <formula>IF(VLOOKUP($EG$3,#NAME?,MATCH($A4,#NAME?,0)+1,0)&gt;0,1,0)</formula>
    </cfRule>
    <cfRule type="expression" dxfId="143" priority="711">
      <formula>AND(IF(IFERROR(VLOOKUP($EG$3,#NAME?,MATCH($A4,#NAME?,0)+1,0),0)&gt;0,0,1),IF(IFERROR(VLOOKUP($EG$3,#NAME?,MATCH($A4,#NAME?,0)+1,0),0)&gt;0,0,1),IF(IFERROR(VLOOKUP($EG$3,#NAME?,MATCH($A4,#NAME?,0)+1,0),0)&gt;0,0,1),IF(IFERROR(MATCH($A4,#NAME?,0),0)&gt;0,1,0))</formula>
    </cfRule>
    <cfRule type="expression" dxfId="142"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1" priority="707">
      <formula>IF(LEN(EG4)&gt;0,1,0)</formula>
    </cfRule>
  </conditionalFormatting>
  <conditionalFormatting sqref="EH4:EH1048576">
    <cfRule type="expression" dxfId="140" priority="716">
      <formula>AND(IF(IFERROR(VLOOKUP($EH$3,#NAME?,MATCH($A4,#NAME?,0)+1,0),0)&gt;0,0,1),IF(IFERROR(VLOOKUP($EH$3,#NAME?,MATCH($A4,#NAME?,0)+1,0),0)&gt;0,0,1),IF(IFERROR(VLOOKUP($EH$3,#NAME?,MATCH($A4,#NAME?,0)+1,0),0)&gt;0,0,1),IF(IFERROR(MATCH($A4,#NAME?,0),0)&gt;0,1,0))</formula>
    </cfRule>
    <cfRule type="expression" dxfId="139" priority="713">
      <formula>IF(VLOOKUP($EH$3,#NAME?,MATCH($A4,#NAME?,0)+1,0)&gt;0,1,0)</formula>
    </cfRule>
  </conditionalFormatting>
  <conditionalFormatting sqref="EI4:EI1048576">
    <cfRule type="expression" dxfId="138" priority="721">
      <formula>AND(IF(IFERROR(VLOOKUP($EI$3,#NAME?,MATCH($A4,#NAME?,0)+1,0),0)&gt;0,0,1),IF(IFERROR(VLOOKUP($EI$3,#NAME?,MATCH($A4,#NAME?,0)+1,0),0)&gt;0,0,1),IF(IFERROR(VLOOKUP($EI$3,#NAME?,MATCH($A4,#NAME?,0)+1,0),0)&gt;0,0,1),IF(IFERROR(MATCH($A4,#NAME?,0),0)&gt;0,1,0))</formula>
    </cfRule>
    <cfRule type="expression" dxfId="137" priority="718">
      <formula>IF(VLOOKUP($EI$3,#NAME?,MATCH($A4,#NAME?,0)+1,0)&gt;0,1,0)</formula>
    </cfRule>
  </conditionalFormatting>
  <conditionalFormatting sqref="EJ4:EJ1048576">
    <cfRule type="expression" dxfId="136" priority="722">
      <formula>AND(AND(OR(AND(AND(OR(NOT(DY4="GHS"),DY4=""))),AND(AND(OR(NOT(DZ4="GHS"),DZ4=""))),AND(AND(OR(NOT(EA4="GHS"),EA4=""))),AND(AND(OR(NOT(EB4="GHS"),EB4=""))),AND(AND(OR(NOT(EC4="GHS"),EC4="")))),A4&lt;&gt;""))</formula>
    </cfRule>
    <cfRule type="expression" dxfId="135" priority="724">
      <formula>IF(VLOOKUP($EJ$3,#NAME?,MATCH($A4,#NAME?,0)+1,0)&gt;0,1,0)</formula>
    </cfRule>
    <cfRule type="expression" dxfId="134" priority="727">
      <formula>AND(IF(IFERROR(VLOOKUP($EJ$3,#NAME?,MATCH($A4,#NAME?,0)+1,0),0)&gt;0,0,1),IF(IFERROR(VLOOKUP($EJ$3,#NAME?,MATCH($A4,#NAME?,0)+1,0),0)&gt;0,0,1),IF(IFERROR(VLOOKUP($EJ$3,#NAME?,MATCH($A4,#NAME?,0)+1,0),0)&gt;0,0,1),IF(IFERROR(MATCH($A4,#NAME?,0),0)&gt;0,1,0))</formula>
    </cfRule>
    <cfRule type="expression" dxfId="133" priority="723">
      <formula>IF(LEN(EJ4)&gt;0,1,0)</formula>
    </cfRule>
  </conditionalFormatting>
  <conditionalFormatting sqref="EK4:EK1048576">
    <cfRule type="expression" dxfId="132" priority="730">
      <formula>IF(VLOOKUP($EK$3,#NAME?,MATCH($A4,#NAME?,0)+1,0)&gt;0,1,0)</formula>
    </cfRule>
    <cfRule type="expression" dxfId="131" priority="729">
      <formula>IF(LEN(EK4)&gt;0,1,0)</formula>
    </cfRule>
    <cfRule type="expression" dxfId="130" priority="733">
      <formula>AND(IF(IFERROR(VLOOKUP($EK$3,#NAME?,MATCH($A4,#NAME?,0)+1,0),0)&gt;0,0,1),IF(IFERROR(VLOOKUP($EK$3,#NAME?,MATCH($A4,#NAME?,0)+1,0),0)&gt;0,0,1),IF(IFERROR(VLOOKUP($EK$3,#NAME?,MATCH($A4,#NAME?,0)+1,0),0)&gt;0,0,1),IF(IFERROR(MATCH($A4,#NAME?,0),0)&gt;0,1,0))</formula>
    </cfRule>
    <cfRule type="expression" dxfId="129" priority="728">
      <formula>AND(AND(OR(AND(AND(OR(NOT(DY4="GHS"),DY4=""))),AND(AND(OR(NOT(DZ4="GHS"),DZ4=""))),AND(AND(OR(NOT(EA4="GHS"),EA4=""))),AND(AND(OR(NOT(EB4="GHS"),EB4=""))),AND(AND(OR(NOT(EC4="GHS"),EC4="")))),A4&lt;&gt;""))</formula>
    </cfRule>
  </conditionalFormatting>
  <conditionalFormatting sqref="EL4:EL1048576">
    <cfRule type="expression" dxfId="128" priority="739">
      <formula>AND(IF(IFERROR(VLOOKUP($EL$3,#NAME?,MATCH($A4,#NAME?,0)+1,0),0)&gt;0,0,1),IF(IFERROR(VLOOKUP($EL$3,#NAME?,MATCH($A4,#NAME?,0)+1,0),0)&gt;0,0,1),IF(IFERROR(VLOOKUP($EL$3,#NAME?,MATCH($A4,#NAME?,0)+1,0),0)&gt;0,0,1),IF(IFERROR(MATCH($A4,#NAME?,0),0)&gt;0,1,0))</formula>
    </cfRule>
    <cfRule type="expression" dxfId="127" priority="734">
      <formula>AND(AND(OR(AND(AND(OR(NOT(DY4="GHS"),DY4=""))),AND(AND(OR(NOT(DZ4="GHS"),DZ4=""))),AND(AND(OR(NOT(EA4="GHS"),EA4=""))),AND(AND(OR(NOT(EB4="GHS"),EB4=""))),AND(AND(OR(NOT(EC4="GHS"),EC4="")))),A4&lt;&gt;""))</formula>
    </cfRule>
    <cfRule type="expression" dxfId="126" priority="736">
      <formula>IF(VLOOKUP($EL$3,#NAME?,MATCH($A4,#NAME?,0)+1,0)&gt;0,1,0)</formula>
    </cfRule>
  </conditionalFormatting>
  <conditionalFormatting sqref="EL4:FH1048576">
    <cfRule type="expression" dxfId="125" priority="735">
      <formula>IF(LEN(EL4)&gt;0,1,0)</formula>
    </cfRule>
  </conditionalFormatting>
  <conditionalFormatting sqref="EM4:EM1048576">
    <cfRule type="expression" dxfId="124" priority="744">
      <formula>AND(IF(IFERROR(VLOOKUP($EM$3,#NAME?,MATCH($A4,#NAME?,0)+1,0),0)&gt;0,0,1),IF(IFERROR(VLOOKUP($EM$3,#NAME?,MATCH($A4,#NAME?,0)+1,0),0)&gt;0,0,1),IF(IFERROR(VLOOKUP($EM$3,#NAME?,MATCH($A4,#NAME?,0)+1,0),0)&gt;0,0,1),IF(IFERROR(MATCH($A4,#NAME?,0),0)&gt;0,1,0))</formula>
    </cfRule>
    <cfRule type="expression" dxfId="123" priority="741">
      <formula>IF(VLOOKUP($EM$3,#NAME?,MATCH($A4,#NAME?,0)+1,0)&gt;0,1,0)</formula>
    </cfRule>
  </conditionalFormatting>
  <conditionalFormatting sqref="EN4:EN1048576">
    <cfRule type="expression" dxfId="122" priority="746">
      <formula>IF(VLOOKUP($EN$3,#NAME?,MATCH($A4,#NAME?,0)+1,0)&gt;0,1,0)</formula>
    </cfRule>
    <cfRule type="expression" dxfId="121"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0" priority="751">
      <formula>IF(VLOOKUP($EO$3,#NAME?,MATCH($A4,#NAME?,0)+1,0)&gt;0,1,0)</formula>
    </cfRule>
    <cfRule type="expression" dxfId="119"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8" priority="756">
      <formula>IF(VLOOKUP($EP$3,#NAME?,MATCH($A4,#NAME?,0)+1,0)&gt;0,1,0)</formula>
    </cfRule>
    <cfRule type="expression" dxfId="117"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6" priority="764">
      <formula>AND(IF(IFERROR(VLOOKUP($EQ$3,#NAME?,MATCH($A4,#NAME?,0)+1,0),0)&gt;0,0,1),IF(IFERROR(VLOOKUP($EQ$3,#NAME?,MATCH($A4,#NAME?,0)+1,0),0)&gt;0,0,1),IF(IFERROR(VLOOKUP($EQ$3,#NAME?,MATCH($A4,#NAME?,0)+1,0),0)&gt;0,0,1),IF(IFERROR(MATCH($A4,#NAME?,0),0)&gt;0,1,0))</formula>
    </cfRule>
    <cfRule type="expression" dxfId="115" priority="761">
      <formula>IF(VLOOKUP($EQ$3,#NAME?,MATCH($A4,#NAME?,0)+1,0)&gt;0,1,0)</formula>
    </cfRule>
  </conditionalFormatting>
  <conditionalFormatting sqref="ER4:ER1048576">
    <cfRule type="expression" dxfId="114" priority="769">
      <formula>AND(IF(IFERROR(VLOOKUP($ER$3,#NAME?,MATCH($A4,#NAME?,0)+1,0),0)&gt;0,0,1),IF(IFERROR(VLOOKUP($ER$3,#NAME?,MATCH($A4,#NAME?,0)+1,0),0)&gt;0,0,1),IF(IFERROR(VLOOKUP($ER$3,#NAME?,MATCH($A4,#NAME?,0)+1,0),0)&gt;0,0,1),IF(IFERROR(MATCH($A4,#NAME?,0),0)&gt;0,1,0))</formula>
    </cfRule>
    <cfRule type="expression" dxfId="113" priority="766">
      <formula>IF(VLOOKUP($ER$3,#NAME?,MATCH($A4,#NAME?,0)+1,0)&gt;0,1,0)</formula>
    </cfRule>
  </conditionalFormatting>
  <conditionalFormatting sqref="ES4:ES1048576">
    <cfRule type="expression" dxfId="112" priority="771">
      <formula>IF(VLOOKUP($ES$3,#NAME?,MATCH($A4,#NAME?,0)+1,0)&gt;0,1,0)</formula>
    </cfRule>
    <cfRule type="expression" dxfId="111"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0" priority="776">
      <formula>IF(VLOOKUP($ET$3,#NAME?,MATCH($A4,#NAME?,0)+1,0)&gt;0,1,0)</formula>
    </cfRule>
    <cfRule type="expression" dxfId="109"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8" priority="784">
      <formula>AND(IF(IFERROR(VLOOKUP($EU$3,#NAME?,MATCH($A4,#NAME?,0)+1,0),0)&gt;0,0,1),IF(IFERROR(VLOOKUP($EU$3,#NAME?,MATCH($A4,#NAME?,0)+1,0),0)&gt;0,0,1),IF(IFERROR(VLOOKUP($EU$3,#NAME?,MATCH($A4,#NAME?,0)+1,0),0)&gt;0,0,1),IF(IFERROR(MATCH($A4,#NAME?,0),0)&gt;0,1,0))</formula>
    </cfRule>
    <cfRule type="expression" dxfId="107" priority="781">
      <formula>IF(VLOOKUP($EU$3,#NAME?,MATCH($A4,#NAME?,0)+1,0)&gt;0,1,0)</formula>
    </cfRule>
  </conditionalFormatting>
  <conditionalFormatting sqref="EV4:EV1048576">
    <cfRule type="expression" dxfId="106" priority="786">
      <formula>IF(VLOOKUP($EV$3,#NAME?,MATCH($A4,#NAME?,0)+1,0)&gt;0,1,0)</formula>
    </cfRule>
    <cfRule type="expression" dxfId="10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4" priority="794">
      <formula>AND(IF(IFERROR(VLOOKUP($EW$3,#NAME?,MATCH($A4,#NAME?,0)+1,0),0)&gt;0,0,1),IF(IFERROR(VLOOKUP($EW$3,#NAME?,MATCH($A4,#NAME?,0)+1,0),0)&gt;0,0,1),IF(IFERROR(VLOOKUP($EW$3,#NAME?,MATCH($A4,#NAME?,0)+1,0),0)&gt;0,0,1),IF(IFERROR(MATCH($A4,#NAME?,0),0)&gt;0,1,0))</formula>
    </cfRule>
    <cfRule type="expression" dxfId="103" priority="791">
      <formula>IF(VLOOKUP($EW$3,#NAME?,MATCH($A4,#NAME?,0)+1,0)&gt;0,1,0)</formula>
    </cfRule>
  </conditionalFormatting>
  <conditionalFormatting sqref="EX4:EX1048576">
    <cfRule type="expression" dxfId="102" priority="796">
      <formula>IF(VLOOKUP($EX$3,#NAME?,MATCH($A4,#NAME?,0)+1,0)&gt;0,1,0)</formula>
    </cfRule>
    <cfRule type="expression" dxfId="101"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0" priority="804">
      <formula>AND(IF(IFERROR(VLOOKUP($EY$3,#NAME?,MATCH($A4,#NAME?,0)+1,0),0)&gt;0,0,1),IF(IFERROR(VLOOKUP($EY$3,#NAME?,MATCH($A4,#NAME?,0)+1,0),0)&gt;0,0,1),IF(IFERROR(VLOOKUP($EY$3,#NAME?,MATCH($A4,#NAME?,0)+1,0),0)&gt;0,0,1),IF(IFERROR(MATCH($A4,#NAME?,0),0)&gt;0,1,0))</formula>
    </cfRule>
    <cfRule type="expression" dxfId="99" priority="801">
      <formula>IF(VLOOKUP($EY$3,#NAME?,MATCH($A4,#NAME?,0)+1,0)&gt;0,1,0)</formula>
    </cfRule>
  </conditionalFormatting>
  <conditionalFormatting sqref="EZ4:EZ1048576">
    <cfRule type="expression" dxfId="98" priority="809">
      <formula>AND(IF(IFERROR(VLOOKUP($EZ$3,#NAME?,MATCH($A4,#NAME?,0)+1,0),0)&gt;0,0,1),IF(IFERROR(VLOOKUP($EZ$3,#NAME?,MATCH($A4,#NAME?,0)+1,0),0)&gt;0,0,1),IF(IFERROR(VLOOKUP($EZ$3,#NAME?,MATCH($A4,#NAME?,0)+1,0),0)&gt;0,0,1),IF(IFERROR(MATCH($A4,#NAME?,0),0)&gt;0,1,0))</formula>
    </cfRule>
    <cfRule type="expression" dxfId="97" priority="806">
      <formula>IF(VLOOKUP($EZ$3,#NAME?,MATCH($A4,#NAME?,0)+1,0)&gt;0,1,0)</formula>
    </cfRule>
  </conditionalFormatting>
  <conditionalFormatting sqref="FA4:FA1048576">
    <cfRule type="expression" dxfId="96" priority="814">
      <formula>AND(IF(IFERROR(VLOOKUP($FA$3,#NAME?,MATCH($A4,#NAME?,0)+1,0),0)&gt;0,0,1),IF(IFERROR(VLOOKUP($FA$3,#NAME?,MATCH($A4,#NAME?,0)+1,0),0)&gt;0,0,1),IF(IFERROR(VLOOKUP($FA$3,#NAME?,MATCH($A4,#NAME?,0)+1,0),0)&gt;0,0,1),IF(IFERROR(MATCH($A4,#NAME?,0),0)&gt;0,1,0))</formula>
    </cfRule>
    <cfRule type="expression" dxfId="95" priority="811">
      <formula>IF(VLOOKUP($FA$3,#NAME?,MATCH($A4,#NAME?,0)+1,0)&gt;0,1,0)</formula>
    </cfRule>
  </conditionalFormatting>
  <conditionalFormatting sqref="FB4:FB1048576">
    <cfRule type="expression" dxfId="94" priority="819">
      <formula>AND(IF(IFERROR(VLOOKUP($FB$3,#NAME?,MATCH($A4,#NAME?,0)+1,0),0)&gt;0,0,1),IF(IFERROR(VLOOKUP($FB$3,#NAME?,MATCH($A4,#NAME?,0)+1,0),0)&gt;0,0,1),IF(IFERROR(VLOOKUP($FB$3,#NAME?,MATCH($A4,#NAME?,0)+1,0),0)&gt;0,0,1),IF(IFERROR(MATCH($A4,#NAME?,0),0)&gt;0,1,0))</formula>
    </cfRule>
    <cfRule type="expression" dxfId="93" priority="816">
      <formula>IF(VLOOKUP($FB$3,#NAME?,MATCH($A4,#NAME?,0)+1,0)&gt;0,1,0)</formula>
    </cfRule>
  </conditionalFormatting>
  <conditionalFormatting sqref="FC4:FC1048576">
    <cfRule type="expression" dxfId="92" priority="824">
      <formula>AND(IF(IFERROR(VLOOKUP($FC$3,#NAME?,MATCH($A4,#NAME?,0)+1,0),0)&gt;0,0,1),IF(IFERROR(VLOOKUP($FC$3,#NAME?,MATCH($A4,#NAME?,0)+1,0),0)&gt;0,0,1),IF(IFERROR(VLOOKUP($FC$3,#NAME?,MATCH($A4,#NAME?,0)+1,0),0)&gt;0,0,1),IF(IFERROR(MATCH($A4,#NAME?,0),0)&gt;0,1,0))</formula>
    </cfRule>
    <cfRule type="expression" dxfId="91" priority="821">
      <formula>IF(VLOOKUP($FC$3,#NAME?,MATCH($A4,#NAME?,0)+1,0)&gt;0,1,0)</formula>
    </cfRule>
  </conditionalFormatting>
  <conditionalFormatting sqref="FD4:FD1048576">
    <cfRule type="expression" dxfId="90" priority="829">
      <formula>AND(IF(IFERROR(VLOOKUP($FD$3,#NAME?,MATCH($A4,#NAME?,0)+1,0),0)&gt;0,0,1),IF(IFERROR(VLOOKUP($FD$3,#NAME?,MATCH($A4,#NAME?,0)+1,0),0)&gt;0,0,1),IF(IFERROR(VLOOKUP($FD$3,#NAME?,MATCH($A4,#NAME?,0)+1,0),0)&gt;0,0,1),IF(IFERROR(MATCH($A4,#NAME?,0),0)&gt;0,1,0))</formula>
    </cfRule>
    <cfRule type="expression" dxfId="89" priority="826">
      <formula>IF(VLOOKUP($FD$3,#NAME?,MATCH($A4,#NAME?,0)+1,0)&gt;0,1,0)</formula>
    </cfRule>
  </conditionalFormatting>
  <conditionalFormatting sqref="FE4:FE1048576">
    <cfRule type="expression" dxfId="88" priority="834">
      <formula>AND(IF(IFERROR(VLOOKUP($FE$3,#NAME?,MATCH($A4,#NAME?,0)+1,0),0)&gt;0,0,1),IF(IFERROR(VLOOKUP($FE$3,#NAME?,MATCH($A4,#NAME?,0)+1,0),0)&gt;0,0,1),IF(IFERROR(VLOOKUP($FE$3,#NAME?,MATCH($A4,#NAME?,0)+1,0),0)&gt;0,0,1),IF(IFERROR(MATCH($A4,#NAME?,0),0)&gt;0,1,0))</formula>
    </cfRule>
    <cfRule type="expression" dxfId="87" priority="831">
      <formula>IF(VLOOKUP($FE$3,#NAME?,MATCH($A4,#NAME?,0)+1,0)&gt;0,1,0)</formula>
    </cfRule>
  </conditionalFormatting>
  <conditionalFormatting sqref="FF4:FF1048576">
    <cfRule type="expression" dxfId="86" priority="836">
      <formula>IF(VLOOKUP($FF$3,#NAME?,MATCH($A4,#NAME?,0)+1,0)&gt;0,1,0)</formula>
    </cfRule>
    <cfRule type="expression" dxfId="8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4" priority="841">
      <formula>IF(VLOOKUP($FG$3,#NAME?,MATCH($A4,#NAME?,0)+1,0)&gt;0,1,0)</formula>
    </cfRule>
    <cfRule type="expression" dxfId="83"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2" priority="849">
      <formula>AND(IF(IFERROR(VLOOKUP($FH$3,#NAME?,MATCH($A4,#NAME?,0)+1,0),0)&gt;0,0,1),IF(IFERROR(VLOOKUP($FH$3,#NAME?,MATCH($A4,#NAME?,0)+1,0),0)&gt;0,0,1),IF(IFERROR(VLOOKUP($FH$3,#NAME?,MATCH($A4,#NAME?,0)+1,0),0)&gt;0,0,1),IF(IFERROR(MATCH($A4,#NAME?,0),0)&gt;0,1,0))</formula>
    </cfRule>
    <cfRule type="expression" dxfId="81" priority="846">
      <formula>IF(VLOOKUP($FH$3,#NAME?,MATCH($A4,#NAME?,0)+1,0)&gt;0,1,0)</formula>
    </cfRule>
  </conditionalFormatting>
  <conditionalFormatting sqref="FI4 FI7:FI1048576">
    <cfRule type="expression" dxfId="80"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9" priority="851">
      <formula>IF(VLOOKUP($FI$3,#NAME?,MATCH($A4,#NAME?,0)+1,0)&gt;0,1,0)</formula>
    </cfRule>
    <cfRule type="expression" dxfId="78" priority="850">
      <formula>IF(LEN(FI4)&gt;0,1,0)</formula>
    </cfRule>
  </conditionalFormatting>
  <conditionalFormatting sqref="FI5:FJ204">
    <cfRule type="expression" dxfId="77" priority="845">
      <formula>IF(LEN(FI5)&gt;0,1,0)</formula>
    </cfRule>
  </conditionalFormatting>
  <conditionalFormatting sqref="FJ7:FJ1048576">
    <cfRule type="expression" dxfId="76" priority="855">
      <formula>IF(LEN(FJ8)&gt;0,1,0)</formula>
    </cfRule>
    <cfRule type="expression" dxfId="75" priority="859">
      <formula>AND(IF(IFERROR(VLOOKUP($FJ$3,#NAME?,MATCH($A8,#NAME?,0)+1,0),0)&gt;0,0,1),IF(IFERROR(VLOOKUP($FJ$3,#NAME?,MATCH($A8,#NAME?,0)+1,0),0)&gt;0,0,1),IF(IFERROR(VLOOKUP($FJ$3,#NAME?,MATCH($A8,#NAME?,0)+1,0),0)&gt;0,0,1),IF(IFERROR(MATCH($A8,#NAME?,0),0)&gt;0,1,0))</formula>
    </cfRule>
    <cfRule type="expression" dxfId="74" priority="856">
      <formula>IF(VLOOKUP($FJ$3,#NAME?,MATCH($A8,#NAME?,0)+1,0)&gt;0,1,0)</formula>
    </cfRule>
  </conditionalFormatting>
  <conditionalFormatting sqref="FK4:FK1048576">
    <cfRule type="expression" dxfId="73" priority="864">
      <formula>AND(IF(IFERROR(VLOOKUP($FK$3,#NAME?,MATCH($A4,#NAME?,0)+1,0),0)&gt;0,0,1),IF(IFERROR(VLOOKUP($FK$3,#NAME?,MATCH($A4,#NAME?,0)+1,0),0)&gt;0,0,1),IF(IFERROR(VLOOKUP($FK$3,#NAME?,MATCH($A4,#NAME?,0)+1,0),0)&gt;0,0,1),IF(IFERROR(MATCH($A4,#NAME?,0),0)&gt;0,1,0))</formula>
    </cfRule>
    <cfRule type="expression" dxfId="72" priority="861">
      <formula>IF(VLOOKUP($FK$3,#NAME?,MATCH($A4,#NAME?,0)+1,0)&gt;0,1,0)</formula>
    </cfRule>
  </conditionalFormatting>
  <conditionalFormatting sqref="FK4:FN1048576">
    <cfRule type="expression" dxfId="71" priority="860">
      <formula>IF(LEN(FK4)&gt;0,1,0)</formula>
    </cfRule>
  </conditionalFormatting>
  <conditionalFormatting sqref="FL4:FL1048576">
    <cfRule type="expression" dxfId="70" priority="869">
      <formula>AND(IF(IFERROR(VLOOKUP($FL$3,#NAME?,MATCH($A4,#NAME?,0)+1,0),0)&gt;0,0,1),IF(IFERROR(VLOOKUP($FL$3,#NAME?,MATCH($A4,#NAME?,0)+1,0),0)&gt;0,0,1),IF(IFERROR(VLOOKUP($FL$3,#NAME?,MATCH($A4,#NAME?,0)+1,0),0)&gt;0,0,1),IF(IFERROR(MATCH($A4,#NAME?,0),0)&gt;0,1,0))</formula>
    </cfRule>
    <cfRule type="expression" dxfId="69" priority="866">
      <formula>IF(VLOOKUP($FL$3,#NAME?,MATCH($A4,#NAME?,0)+1,0)&gt;0,1,0)</formula>
    </cfRule>
  </conditionalFormatting>
  <conditionalFormatting sqref="FM4:FM1048576">
    <cfRule type="expression" dxfId="68" priority="874">
      <formula>AND(IF(IFERROR(VLOOKUP($FM$3,#NAME?,MATCH($A4,#NAME?,0)+1,0),0)&gt;0,0,1),IF(IFERROR(VLOOKUP($FM$3,#NAME?,MATCH($A4,#NAME?,0)+1,0),0)&gt;0,0,1),IF(IFERROR(VLOOKUP($FM$3,#NAME?,MATCH($A4,#NAME?,0)+1,0),0)&gt;0,0,1),IF(IFERROR(MATCH($A4,#NAME?,0),0)&gt;0,1,0))</formula>
    </cfRule>
    <cfRule type="expression" dxfId="67" priority="871">
      <formula>IF(VLOOKUP($FM$3,#NAME?,MATCH($A4,#NAME?,0)+1,0)&gt;0,1,0)</formula>
    </cfRule>
  </conditionalFormatting>
  <conditionalFormatting sqref="FN4:FN1048576">
    <cfRule type="expression" dxfId="66" priority="879">
      <formula>AND(IF(IFERROR(VLOOKUP($FN$3,#NAME?,MATCH($A4,#NAME?,0)+1,0),0)&gt;0,0,1),IF(IFERROR(VLOOKUP($FN$3,#NAME?,MATCH($A4,#NAME?,0)+1,0),0)&gt;0,0,1),IF(IFERROR(VLOOKUP($FN$3,#NAME?,MATCH($A4,#NAME?,0)+1,0),0)&gt;0,0,1),IF(IFERROR(MATCH($A4,#NAME?,0),0)&gt;0,1,0))</formula>
    </cfRule>
    <cfRule type="expression" dxfId="65" priority="876">
      <formula>IF(VLOOKUP($FN$3,#NAME?,MATCH($A4,#NAME?,0)+1,0)&gt;0,1,0)</formula>
    </cfRule>
  </conditionalFormatting>
  <conditionalFormatting sqref="FO4 FO150:FO1048576">
    <cfRule type="expression" dxfId="64" priority="884">
      <formula>AND(IF(IFERROR(VLOOKUP($FO$3,#NAME?,MATCH($A4,#NAME?,0)+1,0),0)&gt;0,0,1),IF(IFERROR(VLOOKUP($FO$3,#NAME?,MATCH($A4,#NAME?,0)+1,0),0)&gt;0,0,1),IF(IFERROR(VLOOKUP($FO$3,#NAME?,MATCH($A4,#NAME?,0)+1,0),0)&gt;0,0,1),IF(IFERROR(MATCH($A4,#NAME?,0),0)&gt;0,1,0))</formula>
    </cfRule>
  </conditionalFormatting>
  <conditionalFormatting sqref="FO150:FO204 K4:K214">
    <cfRule type="expression" dxfId="63" priority="1031">
      <formula>IF(VLOOKUP($K$3,#NAME?,MATCH($A4,#NAME?,0)+1,0)&gt;0,1,0)</formula>
    </cfRule>
    <cfRule type="expression" dxfId="62" priority="1030">
      <formula>IF(LEN(K4)&gt;0,1,0)</formula>
    </cfRule>
  </conditionalFormatting>
  <conditionalFormatting sqref="FO150:FO1048576 FO4">
    <cfRule type="expression" dxfId="61" priority="881">
      <formula>IF(VLOOKUP($FO$3,#NAME?,MATCH($A4,#NAME?,0)+1,0)&gt;0,1,0)</formula>
    </cfRule>
  </conditionalFormatting>
  <conditionalFormatting sqref="FO150:FV1048576 FO4:FV4">
    <cfRule type="expression" dxfId="60" priority="880">
      <formula>IF(LEN(FO4)&gt;0,1,0)</formula>
    </cfRule>
  </conditionalFormatting>
  <conditionalFormatting sqref="FP4 FP150: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Q4 FQ150:FQ1048576">
    <cfRule type="expression" dxfId="57" priority="891">
      <formula>IF(VLOOKUP($FQ$3,#NAME?,MATCH($A4,#NAME?,0)+1,0)&gt;0,1,0)</formula>
    </cfRule>
    <cfRule type="expression" dxfId="56" priority="894">
      <formula>AND(IF(IFERROR(VLOOKUP($FQ$3,#NAME?,MATCH($A4,#NAME?,0)+1,0),0)&gt;0,0,1),IF(IFERROR(VLOOKUP($FQ$3,#NAME?,MATCH($A4,#NAME?,0)+1,0),0)&gt;0,0,1),IF(IFERROR(VLOOKUP($FQ$3,#NAME?,MATCH($A4,#NAME?,0)+1,0),0)&gt;0,0,1),IF(IFERROR(MATCH($A4,#NAME?,0),0)&gt;0,1,0))</formula>
    </cfRule>
  </conditionalFormatting>
  <conditionalFormatting sqref="FR4 FR150:FR1048576">
    <cfRule type="expression" dxfId="55" priority="899">
      <formula>AND(IF(IFERROR(VLOOKUP($FR$3,#NAME?,MATCH($A4,#NAME?,0)+1,0),0)&gt;0,0,1),IF(IFERROR(VLOOKUP($FR$3,#NAME?,MATCH($A4,#NAME?,0)+1,0),0)&gt;0,0,1),IF(IFERROR(VLOOKUP($FR$3,#NAME?,MATCH($A4,#NAME?,0)+1,0),0)&gt;0,0,1),IF(IFERROR(MATCH($A4,#NAME?,0),0)&gt;0,1,0))</formula>
    </cfRule>
    <cfRule type="expression" dxfId="54" priority="896">
      <formula>IF(VLOOKUP($FR$3,#NAME?,MATCH($A4,#NAME?,0)+1,0)&gt;0,1,0)</formula>
    </cfRule>
  </conditionalFormatting>
  <conditionalFormatting sqref="FS4 FS150:FS1048576">
    <cfRule type="expression" dxfId="53" priority="901">
      <formula>IF(VLOOKUP($FS$3,#NAME?,MATCH($A4,#NAME?,0)+1,0)&gt;0,1,0)</formula>
    </cfRule>
    <cfRule type="expression" dxfId="52" priority="904">
      <formula>AND(IF(IFERROR(VLOOKUP($FS$3,#NAME?,MATCH($A4,#NAME?,0)+1,0),0)&gt;0,0,1),IF(IFERROR(VLOOKUP($FS$3,#NAME?,MATCH($A4,#NAME?,0)+1,0),0)&gt;0,0,1),IF(IFERROR(VLOOKUP($FS$3,#NAME?,MATCH($A4,#NAME?,0)+1,0),0)&gt;0,0,1),IF(IFERROR(MATCH($A4,#NAME?,0),0)&gt;0,1,0))</formula>
    </cfRule>
  </conditionalFormatting>
  <conditionalFormatting sqref="FT4 FT150:FT1048576">
    <cfRule type="expression" dxfId="51" priority="906">
      <formula>IF(VLOOKUP($FT$3,#NAME?,MATCH($A4,#NAME?,0)+1,0)&gt;0,1,0)</formula>
    </cfRule>
    <cfRule type="expression" dxfId="50" priority="909">
      <formula>AND(IF(IFERROR(VLOOKUP($FT$3,#NAME?,MATCH($A4,#NAME?,0)+1,0),0)&gt;0,0,1),IF(IFERROR(VLOOKUP($FT$3,#NAME?,MATCH($A4,#NAME?,0)+1,0),0)&gt;0,0,1),IF(IFERROR(VLOOKUP($FT$3,#NAME?,MATCH($A4,#NAME?,0)+1,0),0)&gt;0,0,1),IF(IFERROR(MATCH($A4,#NAME?,0),0)&gt;0,1,0))</formula>
    </cfRule>
  </conditionalFormatting>
  <conditionalFormatting sqref="FU4 FU150:FU1048576">
    <cfRule type="expression" dxfId="49" priority="914">
      <formula>AND(IF(IFERROR(VLOOKUP($FU$3,#NAME?,MATCH($A4,#NAME?,0)+1,0),0)&gt;0,0,1),IF(IFERROR(VLOOKUP($FU$3,#NAME?,MATCH($A4,#NAME?,0)+1,0),0)&gt;0,0,1),IF(IFERROR(VLOOKUP($FU$3,#NAME?,MATCH($A4,#NAME?,0)+1,0),0)&gt;0,0,1),IF(IFERROR(MATCH($A4,#NAME?,0),0)&gt;0,1,0))</formula>
    </cfRule>
    <cfRule type="expression" dxfId="48" priority="911">
      <formula>IF(VLOOKUP($FU$3,#NAME?,MATCH($A4,#NAME?,0)+1,0)&gt;0,1,0)</formula>
    </cfRule>
  </conditionalFormatting>
  <conditionalFormatting sqref="FV4 FV150:FV1048576">
    <cfRule type="expression" dxfId="47" priority="916">
      <formula>IF(VLOOKUP($FV$3,#NAME?,MATCH($A4,#NAME?,0)+1,0)&gt;0,1,0)</formula>
    </cfRule>
    <cfRule type="expression" dxfId="4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5" priority="924">
      <formula>AND(IF(IFERROR(VLOOKUP($FW$3,#NAME?,MATCH($A4,#NAME?,0)+1,0),0)&gt;0,0,1),IF(IFERROR(VLOOKUP($FW$3,#NAME?,MATCH($A4,#NAME?,0)+1,0),0)&gt;0,0,1),IF(IFERROR(VLOOKUP($FW$3,#NAME?,MATCH($A4,#NAME?,0)+1,0),0)&gt;0,0,1),IF(IFERROR(MATCH($A4,#NAME?,0),0)&gt;0,1,0))</formula>
    </cfRule>
    <cfRule type="expression" dxfId="44" priority="921">
      <formula>IF(VLOOKUP($FW$3,#NAME?,MATCH($A4,#NAME?,0)+1,0)&gt;0,1,0)</formula>
    </cfRule>
  </conditionalFormatting>
  <conditionalFormatting sqref="FW4:GJ1048576">
    <cfRule type="expression" dxfId="43" priority="920">
      <formula>IF(LEN(FW4)&gt;0,1,0)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150:FV1041 GB4:GE1041 GG4:GJ1041 C5:C1041 AB5:AB1041 AI5:AI1041 AK5:AS221 DP5:DP1041 K5:V1041 AT167:AT1041 B205:B1041 D205:D1041 AC205:AC1041 AV205:AV1041 FK205:FO1041 AJ222:AS1041 FE1042:FE1043 J205:J1041 FJ5:FN204 FW4:FZ1041 FQ4:FV4 FO150:FO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 FP150: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130" zoomScaleNormal="130" workbookViewId="0">
      <selection activeCell="B13" sqref="B13:B14"/>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vervangend {language} toetsenbord met achtergrondverlichting voor Lenovo Thinkpad</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vervangend {language} toetsenbord zonder achtergrondverlichting voor Lenovo Thinkpad</v>
      </c>
    </row>
    <row r="3" spans="1:22" x14ac:dyDescent="0.15">
      <c r="A3" s="37" t="s">
        <v>354</v>
      </c>
      <c r="B3" s="40" t="s">
        <v>696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v>1</v>
      </c>
      <c r="K4" s="36" t="s">
        <v>697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https://raw.githubusercontent.com/PatrickVibild/TellusAmazonPictures/master/pictures/Lenovo/T440/BL/DE/1.jpg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https://raw.githubusercontent.com/PatrickVibild/TellusAmazonPictures/master/pictures/Lenovo/T440/BL/DE/2.jpg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https://raw.githubusercontent.com/PatrickVibild/TellusAmazonPictures/master/pictures/Lenovo/T440/BL/DE/3.jpg</v>
      </c>
      <c r="P4" t="str">
        <f t="shared" ref="P4:P35" si="3">IF(ISBLANK(K4),"",IF(L4, "https://raw.githubusercontent.com/PatrickVibild/TellusAmazonPictures/master/pictures/"&amp;K4&amp;"/4.jpg", ""))</f>
        <v>https://raw.githubusercontent.com/PatrickVibild/TellusAmazonPictures/master/pictures/Lenovo/T440/BL/DE/4.jpg</v>
      </c>
      <c r="Q4" t="str">
        <f t="shared" ref="Q4:Q35" si="4">IF(ISBLANK(K4),"",IF(L4, "https://raw.githubusercontent.com/PatrickVibild/TellusAmazonPictures/master/pictures/"&amp;K4&amp;"/5.jpg", ""))</f>
        <v>https://raw.githubusercontent.com/PatrickVibild/TellusAmazonPictures/master/pictures/Lenovo/T440/BL/DE/5.jpg</v>
      </c>
      <c r="R4" t="str">
        <f t="shared" ref="R4:R35" si="5">IF(ISBLANK(K4),"",IF(L4, "https://raw.githubusercontent.com/PatrickVibild/TellusAmazonPictures/master/pictures/"&amp;K4&amp;"/6.jpg", ""))</f>
        <v>https://raw.githubusercontent.com/PatrickVibild/TellusAmazonPictures/master/pictures/Lenovo/T440/BL/DE/6.jpg</v>
      </c>
      <c r="S4" t="str">
        <f t="shared" ref="S4:S35" si="6">IF(ISBLANK(K4),"",IF(L4, "https://raw.githubusercontent.com/PatrickVibild/TellusAmazonPictures/master/pictures/"&amp;K4&amp;"/7.jpg", ""))</f>
        <v>https://raw.githubusercontent.com/PatrickVibild/TellusAmazonPictures/master/pictures/Lenovo/T440/BL/DE/7.jpg</v>
      </c>
      <c r="T4" t="str">
        <f t="shared" ref="T4:T35" si="7">IF(ISBLANK(K4),"",IF(L4, "https://raw.githubusercontent.com/PatrickVibild/TellusAmazonPictures/master/pictures/"&amp;K4&amp;"/8.jpg",""))</f>
        <v>https://raw.githubusercontent.com/PatrickVibild/TellusAmazonPictures/master/pictures/Lenovo/T440/BL/DE/8.jpg</v>
      </c>
      <c r="U4" t="str">
        <f t="shared" ref="U4:U35" si="8">IF(ISBLANK(K4),"",IF(L4, "https://raw.githubusercontent.com/PatrickVibild/TellusAmazonPictures/master/pictures/"&amp;K4&amp;"/9.jpg", ""))</f>
        <v>https://raw.githubusercontent.com/PatrickVibild/TellusAmazonPictures/master/pictures/Lenovo/T440/BL/DE/9.jpg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v>1</v>
      </c>
      <c r="K5" s="36" t="s">
        <v>698</v>
      </c>
      <c r="L5" s="46" t="b">
        <f>TRUE()</f>
        <v>1</v>
      </c>
      <c r="M5" s="47" t="str">
        <f t="shared" si="0"/>
        <v>https://raw.githubusercontent.com/PatrickVibild/TellusAmazonPictures/master/pictures/Lenovo/T440/BL/FR/1.jpg</v>
      </c>
      <c r="N5" s="47" t="str">
        <f t="shared" si="1"/>
        <v>https://raw.githubusercontent.com/PatrickVibild/TellusAmazonPictures/master/pictures/Lenovo/T440/BL/FR/2.jpg</v>
      </c>
      <c r="O5" s="48" t="str">
        <f t="shared" si="2"/>
        <v>https://raw.githubusercontent.com/PatrickVibild/TellusAmazonPictures/master/pictures/Lenovo/T440/BL/FR/3.jpg</v>
      </c>
      <c r="P5" t="str">
        <f t="shared" si="3"/>
        <v>https://raw.githubusercontent.com/PatrickVibild/TellusAmazonPictures/master/pictures/Lenovo/T440/BL/FR/4.jpg</v>
      </c>
      <c r="Q5" t="str">
        <f t="shared" si="4"/>
        <v>https://raw.githubusercontent.com/PatrickVibild/TellusAmazonPictures/master/pictures/Lenovo/T440/BL/FR/5.jpg</v>
      </c>
      <c r="R5" t="str">
        <f t="shared" si="5"/>
        <v>https://raw.githubusercontent.com/PatrickVibild/TellusAmazonPictures/master/pictures/Lenovo/T440/BL/FR/6.jpg</v>
      </c>
      <c r="S5" t="str">
        <f t="shared" si="6"/>
        <v>https://raw.githubusercontent.com/PatrickVibild/TellusAmazonPictures/master/pictures/Lenovo/T440/BL/FR/7.jpg</v>
      </c>
      <c r="T5" t="str">
        <f t="shared" si="7"/>
        <v>https://raw.githubusercontent.com/PatrickVibild/TellusAmazonPictures/master/pictures/Lenovo/T440/BL/FR/8.jpg</v>
      </c>
      <c r="U5" t="str">
        <f t="shared" si="8"/>
        <v>https://raw.githubusercontent.com/PatrickVibild/TellusAmazonPictures/master/pictures/Lenovo/T440/BL/FR/9.jpg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v>1</v>
      </c>
      <c r="K6" s="36" t="s">
        <v>699</v>
      </c>
      <c r="L6" s="46" t="b">
        <f>TRUE()</f>
        <v>1</v>
      </c>
      <c r="M6" s="47" t="str">
        <f t="shared" si="0"/>
        <v>https://raw.githubusercontent.com/PatrickVibild/TellusAmazonPictures/master/pictures/Lenovo/T440/BL/IT/1.jpg</v>
      </c>
      <c r="N6" s="47" t="str">
        <f t="shared" si="1"/>
        <v>https://raw.githubusercontent.com/PatrickVibild/TellusAmazonPictures/master/pictures/Lenovo/T440/BL/IT/2.jpg</v>
      </c>
      <c r="O6" s="48" t="str">
        <f t="shared" si="2"/>
        <v>https://raw.githubusercontent.com/PatrickVibild/TellusAmazonPictures/master/pictures/Lenovo/T440/BL/IT/3.jpg</v>
      </c>
      <c r="P6" t="str">
        <f t="shared" si="3"/>
        <v>https://raw.githubusercontent.com/PatrickVibild/TellusAmazonPictures/master/pictures/Lenovo/T440/BL/IT/4.jpg</v>
      </c>
      <c r="Q6" t="str">
        <f t="shared" si="4"/>
        <v>https://raw.githubusercontent.com/PatrickVibild/TellusAmazonPictures/master/pictures/Lenovo/T440/BL/IT/5.jpg</v>
      </c>
      <c r="R6" t="str">
        <f t="shared" si="5"/>
        <v>https://raw.githubusercontent.com/PatrickVibild/TellusAmazonPictures/master/pictures/Lenovo/T440/BL/IT/6.jpg</v>
      </c>
      <c r="S6" t="str">
        <f t="shared" si="6"/>
        <v>https://raw.githubusercontent.com/PatrickVibild/TellusAmazonPictures/master/pictures/Lenovo/T440/BL/IT/7.jpg</v>
      </c>
      <c r="T6" t="str">
        <f t="shared" si="7"/>
        <v>https://raw.githubusercontent.com/PatrickVibild/TellusAmazonPictures/master/pictures/Lenovo/T440/BL/IT/8.jpg</v>
      </c>
      <c r="U6" t="str">
        <f t="shared" si="8"/>
        <v>https://raw.githubusercontent.com/PatrickVibild/TellusAmazonPictures/master/pictures/Lenovo/T440/BL/IT/9.jpg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v>1</v>
      </c>
      <c r="K7" s="36" t="s">
        <v>700</v>
      </c>
      <c r="L7" s="46" t="b">
        <f>TRUE()</f>
        <v>1</v>
      </c>
      <c r="M7" s="47" t="str">
        <f t="shared" si="0"/>
        <v>https://raw.githubusercontent.com/PatrickVibild/TellusAmazonPictures/master/pictures/Lenovo/T440/BL/ES/1.jpg</v>
      </c>
      <c r="N7" s="47" t="str">
        <f t="shared" si="1"/>
        <v>https://raw.githubusercontent.com/PatrickVibild/TellusAmazonPictures/master/pictures/Lenovo/T440/BL/ES/2.jpg</v>
      </c>
      <c r="O7" s="48" t="str">
        <f t="shared" si="2"/>
        <v>https://raw.githubusercontent.com/PatrickVibild/TellusAmazonPictures/master/pictures/Lenovo/T440/BL/ES/3.jpg</v>
      </c>
      <c r="P7" t="str">
        <f t="shared" si="3"/>
        <v>https://raw.githubusercontent.com/PatrickVibild/TellusAmazonPictures/master/pictures/Lenovo/T440/BL/ES/4.jpg</v>
      </c>
      <c r="Q7" t="str">
        <f t="shared" si="4"/>
        <v>https://raw.githubusercontent.com/PatrickVibild/TellusAmazonPictures/master/pictures/Lenovo/T440/BL/ES/5.jpg</v>
      </c>
      <c r="R7" t="str">
        <f t="shared" si="5"/>
        <v>https://raw.githubusercontent.com/PatrickVibild/TellusAmazonPictures/master/pictures/Lenovo/T440/BL/ES/6.jpg</v>
      </c>
      <c r="S7" t="str">
        <f t="shared" si="6"/>
        <v>https://raw.githubusercontent.com/PatrickVibild/TellusAmazonPictures/master/pictures/Lenovo/T440/BL/ES/7.jpg</v>
      </c>
      <c r="T7" t="str">
        <f t="shared" si="7"/>
        <v>https://raw.githubusercontent.com/PatrickVibild/TellusAmazonPictures/master/pictures/Lenovo/T440/BL/ES/8.jpg</v>
      </c>
      <c r="U7" t="str">
        <f t="shared" si="8"/>
        <v>https://raw.githubusercontent.com/PatrickVibild/TellusAmazonPictures/master/pictures/Lenovo/T440/BL/ES/9.jpg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701</v>
      </c>
      <c r="L8" s="46" t="b">
        <f>TRUE()</f>
        <v>1</v>
      </c>
      <c r="M8" s="47" t="str">
        <f t="shared" si="0"/>
        <v>https://raw.githubusercontent.com/PatrickVibild/TellusAmazonPictures/master/pictures/Lenovo/T440/BL/UK/1.jpg</v>
      </c>
      <c r="N8" s="47" t="str">
        <f t="shared" si="1"/>
        <v>https://raw.githubusercontent.com/PatrickVibild/TellusAmazonPictures/master/pictures/Lenovo/T440/BL/UK/2.jpg</v>
      </c>
      <c r="O8" s="48" t="str">
        <f t="shared" si="2"/>
        <v>https://raw.githubusercontent.com/PatrickVibild/TellusAmazonPictures/master/pictures/Lenovo/T440/BL/UK/3.jpg</v>
      </c>
      <c r="P8" t="str">
        <f t="shared" si="3"/>
        <v>https://raw.githubusercontent.com/PatrickVibild/TellusAmazonPictures/master/pictures/Lenovo/T440/BL/UK/4.jpg</v>
      </c>
      <c r="Q8" t="str">
        <f t="shared" si="4"/>
        <v>https://raw.githubusercontent.com/PatrickVibild/TellusAmazonPictures/master/pictures/Lenovo/T440/BL/UK/5.jpg</v>
      </c>
      <c r="R8" t="str">
        <f t="shared" si="5"/>
        <v>https://raw.githubusercontent.com/PatrickVibild/TellusAmazonPictures/master/pictures/Lenovo/T440/BL/UK/6.jpg</v>
      </c>
      <c r="S8" t="str">
        <f t="shared" si="6"/>
        <v>https://raw.githubusercontent.com/PatrickVibild/TellusAmazonPictures/master/pictures/Lenovo/T440/BL/UK/7.jpg</v>
      </c>
      <c r="T8" t="str">
        <f t="shared" si="7"/>
        <v>https://raw.githubusercontent.com/PatrickVibild/TellusAmazonPictures/master/pictures/Lenovo/T440/BL/UK/8.jpg</v>
      </c>
      <c r="U8" t="str">
        <f t="shared" si="8"/>
        <v>https://raw.githubusercontent.com/PatrickVibild/TellusAmazonPictures/master/pictures/Lenovo/T440/BL/UK/9.jpg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v>1</v>
      </c>
      <c r="K9" s="36" t="s">
        <v>728</v>
      </c>
      <c r="L9" s="46" t="b">
        <v>1</v>
      </c>
      <c r="M9" s="47" t="str">
        <f t="shared" si="0"/>
        <v>https://raw.githubusercontent.com/PatrickVibild/TellusAmazonPictures/master/pictures/Lenovo/T440/BL/NOR/1.jpg</v>
      </c>
      <c r="N9" s="47" t="str">
        <f t="shared" si="1"/>
        <v>https://raw.githubusercontent.com/PatrickVibild/TellusAmazonPictures/master/pictures/Lenovo/T440/BL/NOR/2.jpg</v>
      </c>
      <c r="O9" s="48" t="str">
        <f t="shared" si="2"/>
        <v>https://raw.githubusercontent.com/PatrickVibild/TellusAmazonPictures/master/pictures/Lenovo/T440/BL/NOR/3.jpg</v>
      </c>
      <c r="P9" t="str">
        <f t="shared" si="3"/>
        <v>https://raw.githubusercontent.com/PatrickVibild/TellusAmazonPictures/master/pictures/Lenovo/T440/BL/NOR/4.jpg</v>
      </c>
      <c r="Q9" t="str">
        <f t="shared" si="4"/>
        <v>https://raw.githubusercontent.com/PatrickVibild/TellusAmazonPictures/master/pictures/Lenovo/T440/BL/NOR/5.jpg</v>
      </c>
      <c r="R9" t="str">
        <f t="shared" si="5"/>
        <v>https://raw.githubusercontent.com/PatrickVibild/TellusAmazonPictures/master/pictures/Lenovo/T440/BL/NOR/6.jpg</v>
      </c>
      <c r="S9" t="str">
        <f t="shared" si="6"/>
        <v>https://raw.githubusercontent.com/PatrickVibild/TellusAmazonPictures/master/pictures/Lenovo/T440/BL/NOR/7.jpg</v>
      </c>
      <c r="T9" t="str">
        <f t="shared" si="7"/>
        <v>https://raw.githubusercontent.com/PatrickVibild/TellusAmazonPictures/master/pictures/Lenovo/T440/BL/NOR/8.jpg</v>
      </c>
      <c r="U9" t="str">
        <f t="shared" si="8"/>
        <v>https://raw.githubusercontent.com/PatrickVibild/TellusAmazonPictures/master/pictures/Lenovo/T440/BL/NOR/9.jpg</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Belgisch</v>
      </c>
      <c r="I10" s="44" t="b">
        <f>TRUE()</f>
        <v>1</v>
      </c>
      <c r="J10" s="45" t="b">
        <v>1</v>
      </c>
      <c r="K10" s="36" t="s">
        <v>702</v>
      </c>
      <c r="L10" s="46" t="b">
        <f>FALSE()</f>
        <v>0</v>
      </c>
      <c r="M10" s="47" t="str">
        <f t="shared" si="0"/>
        <v>https://download.lenovo.com/Images/Parts/04X0107/04X0107_A.jpg</v>
      </c>
      <c r="N10" s="47" t="str">
        <f t="shared" si="1"/>
        <v>https://download.lenovo.com/Images/Parts/04X0107/04X0107_B.jpg</v>
      </c>
      <c r="O10" s="48" t="str">
        <f t="shared" si="2"/>
        <v>https://download.lenovo.com/Images/Parts/04X0107/04X0107_details.jpg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Bulgaars</v>
      </c>
      <c r="I11" s="44" t="b">
        <f>TRUE()</f>
        <v>1</v>
      </c>
      <c r="J11" s="45" t="b">
        <v>1</v>
      </c>
      <c r="K11" s="60" t="s">
        <v>703</v>
      </c>
      <c r="L11" s="46" t="b">
        <f>FALSE()</f>
        <v>0</v>
      </c>
      <c r="M11" s="47" t="str">
        <f t="shared" si="0"/>
        <v>https://download.lenovo.com/Images/Parts/01AX317/01AX317_A.jpg</v>
      </c>
      <c r="N11" s="47" t="str">
        <f t="shared" si="1"/>
        <v>https://download.lenovo.com/Images/Parts/01AX317/01AX317_B.jpg</v>
      </c>
      <c r="O11" s="48" t="str">
        <f t="shared" si="2"/>
        <v>https://download.lenovo.com/Images/Parts/01AX317/01AX317_details.jpg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Deens</v>
      </c>
      <c r="I12" s="44" t="b">
        <f>TRUE()</f>
        <v>1</v>
      </c>
      <c r="J12" s="45" t="b">
        <v>1</v>
      </c>
      <c r="K12" s="36" t="s">
        <v>704</v>
      </c>
      <c r="L12" s="46" t="b">
        <f>FALSE()</f>
        <v>0</v>
      </c>
      <c r="M12" s="47" t="str">
        <f t="shared" si="0"/>
        <v>https://download.lenovo.com/Images/Parts/04X0110/04X0110_A.jpg</v>
      </c>
      <c r="N12" s="47" t="str">
        <f t="shared" si="1"/>
        <v>https://download.lenovo.com/Images/Parts/04X0110/04X0110_B.jpg</v>
      </c>
      <c r="O12" s="48" t="str">
        <f t="shared" si="2"/>
        <v>https://download.lenovo.com/Images/Parts/04X0110/04X0110_details.jpg</v>
      </c>
      <c r="P12" t="str">
        <f t="shared" si="3"/>
        <v/>
      </c>
      <c r="Q12" t="str">
        <f t="shared" si="4"/>
        <v/>
      </c>
      <c r="R12" t="str">
        <f t="shared" si="5"/>
        <v/>
      </c>
      <c r="S12" t="str">
        <f t="shared" si="6"/>
        <v/>
      </c>
      <c r="T12" t="str">
        <f t="shared" si="7"/>
        <v/>
      </c>
      <c r="U12" t="str">
        <f t="shared" si="8"/>
        <v/>
      </c>
      <c r="V12" s="43">
        <f>MATCH(G12,options!$D$1:$D$20,0)</f>
        <v>9</v>
      </c>
    </row>
    <row r="13" spans="1:22" ht="14" x14ac:dyDescent="0.15">
      <c r="A13" s="37" t="s">
        <v>387</v>
      </c>
      <c r="B13" s="64" t="s">
        <v>737</v>
      </c>
      <c r="C13" s="42"/>
      <c r="D13" s="42"/>
      <c r="E13" s="36"/>
      <c r="F13" s="36"/>
      <c r="G13" s="43" t="s">
        <v>391</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Nederlands</v>
      </c>
      <c r="I13" s="44" t="b">
        <f>TRUE()</f>
        <v>1</v>
      </c>
      <c r="J13" s="45" t="b">
        <v>1</v>
      </c>
      <c r="K13" s="36" t="s">
        <v>705</v>
      </c>
      <c r="L13" s="46" t="b">
        <f>FALSE()</f>
        <v>0</v>
      </c>
      <c r="M13" s="47" t="str">
        <f t="shared" si="0"/>
        <v>https://download.lenovo.com/Images/Parts/04X0120/04X0120_A.jpg</v>
      </c>
      <c r="N13" s="47" t="str">
        <f t="shared" si="1"/>
        <v>https://download.lenovo.com/Images/Parts/04X0120/04X0120_B.jpg</v>
      </c>
      <c r="O13" s="48" t="str">
        <f t="shared" si="2"/>
        <v>https://download.lenovo.com/Images/Parts/04X0120/04X0120_details.jpg</v>
      </c>
      <c r="P13" t="str">
        <f t="shared" si="3"/>
        <v/>
      </c>
      <c r="Q13" t="str">
        <f t="shared" si="4"/>
        <v/>
      </c>
      <c r="R13" t="str">
        <f t="shared" si="5"/>
        <v/>
      </c>
      <c r="S13" t="str">
        <f t="shared" si="6"/>
        <v/>
      </c>
      <c r="T13" t="str">
        <f t="shared" si="7"/>
        <v/>
      </c>
      <c r="U13" t="str">
        <f t="shared" si="8"/>
        <v/>
      </c>
      <c r="V13" s="43">
        <f>MATCH(G13,options!$D$1:$D$20,0)</f>
        <v>10</v>
      </c>
    </row>
    <row r="14" spans="1:22" ht="18" x14ac:dyDescent="0.2">
      <c r="A14" s="37" t="s">
        <v>389</v>
      </c>
      <c r="B14" s="65">
        <v>5714401441991</v>
      </c>
      <c r="C14" s="42"/>
      <c r="D14" s="42"/>
      <c r="E14" s="36"/>
      <c r="F14" s="36"/>
      <c r="G14" s="43" t="s">
        <v>393</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Noors</v>
      </c>
      <c r="I14" s="44" t="b">
        <f>TRUE()</f>
        <v>1</v>
      </c>
      <c r="J14" s="45" t="b">
        <v>1</v>
      </c>
      <c r="K14" s="61" t="s">
        <v>706</v>
      </c>
      <c r="L14" s="46" t="b">
        <f>FALSE()</f>
        <v>0</v>
      </c>
      <c r="M14" s="47" t="str">
        <f t="shared" si="0"/>
        <v>https://download.lenovo.com/Images/Parts/04Y0882/04Y0882_A.jpg</v>
      </c>
      <c r="N14" s="47" t="str">
        <f t="shared" si="1"/>
        <v>https://download.lenovo.com/Images/Parts/04Y0882/04Y0882_B.jpg</v>
      </c>
      <c r="O14" s="48" t="str">
        <f t="shared" si="2"/>
        <v>https://download.lenovo.com/Images/Parts/04Y0882/04Y0882_details.jpg</v>
      </c>
      <c r="P14" t="str">
        <f t="shared" si="3"/>
        <v/>
      </c>
      <c r="Q14" t="str">
        <f t="shared" si="4"/>
        <v/>
      </c>
      <c r="R14" t="str">
        <f t="shared" si="5"/>
        <v/>
      </c>
      <c r="S14" t="str">
        <f t="shared" si="6"/>
        <v/>
      </c>
      <c r="T14" t="str">
        <f t="shared" si="7"/>
        <v/>
      </c>
      <c r="U14" t="str">
        <f t="shared" si="8"/>
        <v/>
      </c>
      <c r="V14" s="43">
        <f>MATCH(G14,options!$D$1:$D$20,0)</f>
        <v>11</v>
      </c>
    </row>
    <row r="15" spans="1:22" ht="18" x14ac:dyDescent="0.2">
      <c r="B15" s="51"/>
      <c r="C15" s="42"/>
      <c r="D15" s="42"/>
      <c r="E15" s="36"/>
      <c r="F15" s="36"/>
      <c r="G15" s="43" t="s">
        <v>394</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Pools</v>
      </c>
      <c r="I15" s="44" t="b">
        <f>TRUE()</f>
        <v>1</v>
      </c>
      <c r="J15" s="45" t="b">
        <v>1</v>
      </c>
      <c r="K15" s="61" t="s">
        <v>707</v>
      </c>
      <c r="L15" s="46" t="b">
        <f>FALSE()</f>
        <v>0</v>
      </c>
      <c r="M15" s="47" t="str">
        <f t="shared" si="0"/>
        <v>https://download.lenovo.com/Images/Parts/04X0122/04X0122_A.jpg</v>
      </c>
      <c r="N15" s="47" t="str">
        <f t="shared" si="1"/>
        <v>https://download.lenovo.com/Images/Parts/04X0122/04X0122_B.jpg</v>
      </c>
      <c r="O15" s="48" t="str">
        <f t="shared" si="2"/>
        <v>https://download.lenovo.com/Images/Parts/04X0122/04X0122_details.jpg</v>
      </c>
      <c r="P15" t="str">
        <f t="shared" si="3"/>
        <v/>
      </c>
      <c r="Q15" t="str">
        <f t="shared" si="4"/>
        <v/>
      </c>
      <c r="R15" t="str">
        <f t="shared" si="5"/>
        <v/>
      </c>
      <c r="S15" t="str">
        <f t="shared" si="6"/>
        <v/>
      </c>
      <c r="T15" t="str">
        <f t="shared" si="7"/>
        <v/>
      </c>
      <c r="U15" t="str">
        <f t="shared" si="8"/>
        <v/>
      </c>
      <c r="V15" s="43">
        <f>MATCH(G15,options!$D$1:$D$20,0)</f>
        <v>12</v>
      </c>
    </row>
    <row r="16" spans="1:22" ht="18" x14ac:dyDescent="0.2">
      <c r="A16" s="37" t="s">
        <v>392</v>
      </c>
      <c r="B16" s="38" t="s">
        <v>589</v>
      </c>
      <c r="C16" s="42"/>
      <c r="D16" s="42"/>
      <c r="E16" s="36"/>
      <c r="F16" s="36"/>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Portugees</v>
      </c>
      <c r="I16" s="44" t="b">
        <f>TRUE()</f>
        <v>1</v>
      </c>
      <c r="J16" s="45" t="b">
        <v>1</v>
      </c>
      <c r="K16" s="61" t="s">
        <v>708</v>
      </c>
      <c r="L16" s="46" t="b">
        <f>FALSE()</f>
        <v>0</v>
      </c>
      <c r="M16" s="47" t="str">
        <f t="shared" si="0"/>
        <v>https://download.lenovo.com/Images/Parts/04X0123/04X0123_A.jpg</v>
      </c>
      <c r="N16" s="47" t="str">
        <f t="shared" si="1"/>
        <v>https://download.lenovo.com/Images/Parts/04X0123/04X0123_B.jpg</v>
      </c>
      <c r="O16" s="48" t="str">
        <f t="shared" si="2"/>
        <v>https://download.lenovo.com/Images/Parts/04X0123/04X0123_details.jpg</v>
      </c>
      <c r="P16" t="str">
        <f t="shared" si="3"/>
        <v/>
      </c>
      <c r="Q16" t="str">
        <f t="shared" si="4"/>
        <v/>
      </c>
      <c r="R16" t="str">
        <f t="shared" si="5"/>
        <v/>
      </c>
      <c r="S16" t="str">
        <f t="shared" si="6"/>
        <v/>
      </c>
      <c r="T16" t="str">
        <f t="shared" si="7"/>
        <v/>
      </c>
      <c r="U16" t="str">
        <f t="shared" si="8"/>
        <v/>
      </c>
      <c r="V16" s="43">
        <f>MATCH(G16,options!$D$1:$D$20,0)</f>
        <v>13</v>
      </c>
    </row>
    <row r="17" spans="1:22" ht="18" x14ac:dyDescent="0.2">
      <c r="B17" s="51"/>
      <c r="C17" s="42"/>
      <c r="D17" s="42"/>
      <c r="E17" s="36"/>
      <c r="F17" s="36"/>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Zweeds – Finsh</v>
      </c>
      <c r="I17" s="44" t="b">
        <f>TRUE()</f>
        <v>1</v>
      </c>
      <c r="J17" s="45" t="b">
        <v>1</v>
      </c>
      <c r="K17" s="61" t="s">
        <v>709</v>
      </c>
      <c r="L17" s="46" t="b">
        <f>FALSE()</f>
        <v>0</v>
      </c>
      <c r="M17" s="47" t="str">
        <f t="shared" si="0"/>
        <v>https://download.lenovo.com/Images/Parts/04X0127/04X0127_A.jpg</v>
      </c>
      <c r="N17" s="47" t="str">
        <f t="shared" si="1"/>
        <v>https://download.lenovo.com/Images/Parts/04X0127/04X0127_B.jpg</v>
      </c>
      <c r="O17" s="48" t="str">
        <f t="shared" si="2"/>
        <v>https://download.lenovo.com/Images/Parts/04X0127/04X0127_details.jpg</v>
      </c>
      <c r="P17" t="str">
        <f t="shared" si="3"/>
        <v/>
      </c>
      <c r="Q17" t="str">
        <f t="shared" si="4"/>
        <v/>
      </c>
      <c r="R17" t="str">
        <f t="shared" si="5"/>
        <v/>
      </c>
      <c r="S17" t="str">
        <f t="shared" si="6"/>
        <v/>
      </c>
      <c r="T17" t="str">
        <f t="shared" si="7"/>
        <v/>
      </c>
      <c r="U17" t="str">
        <f t="shared" si="8"/>
        <v/>
      </c>
      <c r="V17" s="43">
        <f>MATCH(G17,options!$D$1:$D$20,0)</f>
        <v>14</v>
      </c>
    </row>
    <row r="18" spans="1:22" ht="18" x14ac:dyDescent="0.2">
      <c r="A18" s="37" t="s">
        <v>395</v>
      </c>
      <c r="B18" s="52">
        <v>5</v>
      </c>
      <c r="C18" s="42"/>
      <c r="D18" s="42"/>
      <c r="E18" s="36"/>
      <c r="F18" s="36"/>
      <c r="G18" s="43" t="s">
        <v>400</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Zwitsers</v>
      </c>
      <c r="I18" s="44" t="b">
        <f>TRUE()</f>
        <v>1</v>
      </c>
      <c r="J18" s="45" t="b">
        <v>1</v>
      </c>
      <c r="K18" s="61" t="s">
        <v>710</v>
      </c>
      <c r="L18" s="46" t="b">
        <f>FALSE()</f>
        <v>0</v>
      </c>
      <c r="M18" s="47" t="str">
        <f t="shared" si="0"/>
        <v>https://download.lenovo.com/Images/Parts/04X0128/04X0128_A.jpg</v>
      </c>
      <c r="N18" s="47" t="str">
        <f t="shared" si="1"/>
        <v>https://download.lenovo.com/Images/Parts/04X0128/04X0128_B.jpg</v>
      </c>
      <c r="O18" s="48" t="str">
        <f t="shared" si="2"/>
        <v>https://download.lenovo.com/Images/Parts/04X0128/04X0128_details.jpg</v>
      </c>
      <c r="P18" t="str">
        <f t="shared" si="3"/>
        <v/>
      </c>
      <c r="Q18" t="str">
        <f t="shared" si="4"/>
        <v/>
      </c>
      <c r="R18" t="str">
        <f t="shared" si="5"/>
        <v/>
      </c>
      <c r="S18" t="str">
        <f t="shared" si="6"/>
        <v/>
      </c>
      <c r="T18" t="str">
        <f t="shared" si="7"/>
        <v/>
      </c>
      <c r="U18" t="str">
        <f t="shared" si="8"/>
        <v/>
      </c>
      <c r="V18" s="43">
        <f>MATCH(G18,options!$D$1:$D$20,0)</f>
        <v>15</v>
      </c>
    </row>
    <row r="19" spans="1:22" ht="28" x14ac:dyDescent="0.15">
      <c r="B19" s="51"/>
      <c r="C19" s="42"/>
      <c r="D19" s="42"/>
      <c r="E19" s="36"/>
      <c r="F19" s="36"/>
      <c r="G19" s="43" t="s">
        <v>401</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US Internationaal</v>
      </c>
      <c r="I19" s="44" t="b">
        <f>TRUE()</f>
        <v>1</v>
      </c>
      <c r="J19" s="45" t="b">
        <v>1</v>
      </c>
      <c r="K19" s="36" t="s">
        <v>711</v>
      </c>
      <c r="L19" s="46" t="b">
        <f>TRUE()</f>
        <v>1</v>
      </c>
      <c r="M19" s="47" t="str">
        <f t="shared" si="0"/>
        <v>https://raw.githubusercontent.com/PatrickVibild/TellusAmazonPictures/master/pictures/Lenovo/T440/BL/USI/1.jpg</v>
      </c>
      <c r="N19" s="47" t="str">
        <f t="shared" si="1"/>
        <v>https://raw.githubusercontent.com/PatrickVibild/TellusAmazonPictures/master/pictures/Lenovo/T440/BL/USI/2.jpg</v>
      </c>
      <c r="O19" s="48" t="str">
        <f t="shared" si="2"/>
        <v>https://raw.githubusercontent.com/PatrickVibild/TellusAmazonPictures/master/pictures/Lenovo/T440/BL/USI/3.jpg</v>
      </c>
      <c r="P19" t="str">
        <f t="shared" si="3"/>
        <v>https://raw.githubusercontent.com/PatrickVibild/TellusAmazonPictures/master/pictures/Lenovo/T440/BL/USI/4.jpg</v>
      </c>
      <c r="Q19" t="str">
        <f t="shared" si="4"/>
        <v>https://raw.githubusercontent.com/PatrickVibild/TellusAmazonPictures/master/pictures/Lenovo/T440/BL/USI/5.jpg</v>
      </c>
      <c r="R19" t="str">
        <f t="shared" si="5"/>
        <v>https://raw.githubusercontent.com/PatrickVibild/TellusAmazonPictures/master/pictures/Lenovo/T440/BL/USI/6.jpg</v>
      </c>
      <c r="S19" t="str">
        <f t="shared" si="6"/>
        <v>https://raw.githubusercontent.com/PatrickVibild/TellusAmazonPictures/master/pictures/Lenovo/T440/BL/USI/7.jpg</v>
      </c>
      <c r="T19" t="str">
        <f t="shared" si="7"/>
        <v>https://raw.githubusercontent.com/PatrickVibild/TellusAmazonPictures/master/pictures/Lenovo/T440/BL/USI/8.jpg</v>
      </c>
      <c r="U19" t="str">
        <f t="shared" si="8"/>
        <v>https://raw.githubusercontent.com/PatrickVibild/TellusAmazonPictures/master/pictures/Lenovo/T440/BL/USI/9.jpg</v>
      </c>
      <c r="V19" s="43">
        <f>MATCH(G19,options!$D$1:$D$20,0)</f>
        <v>16</v>
      </c>
    </row>
    <row r="20" spans="1:22" ht="14" x14ac:dyDescent="0.15">
      <c r="A20" s="37" t="s">
        <v>398</v>
      </c>
      <c r="B20" s="53" t="s">
        <v>417</v>
      </c>
      <c r="C20" s="42"/>
      <c r="D20" s="42"/>
      <c r="E20" s="36"/>
      <c r="F20" s="36"/>
      <c r="G20" s="43" t="s">
        <v>402</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Russisch</v>
      </c>
      <c r="I20" s="44" t="b">
        <f>TRUE()</f>
        <v>1</v>
      </c>
      <c r="J20" s="45" t="b">
        <v>1</v>
      </c>
      <c r="K20" s="36" t="s">
        <v>712</v>
      </c>
      <c r="L20" s="46" t="b">
        <f>FALSE()</f>
        <v>0</v>
      </c>
      <c r="M20" s="47" t="str">
        <f t="shared" si="0"/>
        <v>https://download.lenovo.com/Images/Parts/01AX333/01AX333_A.jpg</v>
      </c>
      <c r="N20" s="47" t="str">
        <f t="shared" si="1"/>
        <v>https://download.lenovo.com/Images/Parts/01AX333/01AX333_B.jpg</v>
      </c>
      <c r="O20" s="48" t="str">
        <f t="shared" si="2"/>
        <v>https://download.lenovo.com/Images/Parts/01AX333/01AX333_details.jpg</v>
      </c>
      <c r="P20" t="str">
        <f t="shared" si="3"/>
        <v/>
      </c>
      <c r="Q20" t="str">
        <f t="shared" si="4"/>
        <v/>
      </c>
      <c r="R20" t="str">
        <f t="shared" si="5"/>
        <v/>
      </c>
      <c r="S20" t="str">
        <f t="shared" si="6"/>
        <v/>
      </c>
      <c r="T20" t="str">
        <f t="shared" si="7"/>
        <v/>
      </c>
      <c r="U20" t="str">
        <f t="shared" si="8"/>
        <v/>
      </c>
      <c r="V20" s="43">
        <f>MATCH(G20,options!$D$1:$D$20,0)</f>
        <v>17</v>
      </c>
    </row>
    <row r="21" spans="1:22" ht="28" x14ac:dyDescent="0.15">
      <c r="B21" s="51"/>
      <c r="C21" s="42"/>
      <c r="D21" s="42"/>
      <c r="E21" s="36"/>
      <c r="F21" s="36"/>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v>
      </c>
      <c r="I21" s="44" t="b">
        <f>TRUE()</f>
        <v>1</v>
      </c>
      <c r="J21" s="45" t="b">
        <v>1</v>
      </c>
      <c r="K21" s="36" t="s">
        <v>713</v>
      </c>
      <c r="L21" s="46" t="b">
        <f>TRUE()</f>
        <v>1</v>
      </c>
      <c r="M21" s="47" t="str">
        <f t="shared" si="0"/>
        <v>https://raw.githubusercontent.com/PatrickVibild/TellusAmazonPictures/master/pictures/Lenovo/T440/BL/US/1.jpg</v>
      </c>
      <c r="N21" s="47" t="str">
        <f t="shared" si="1"/>
        <v>https://raw.githubusercontent.com/PatrickVibild/TellusAmazonPictures/master/pictures/Lenovo/T440/BL/US/2.jpg</v>
      </c>
      <c r="O21" s="48" t="str">
        <f t="shared" si="2"/>
        <v>https://raw.githubusercontent.com/PatrickVibild/TellusAmazonPictures/master/pictures/Lenovo/T440/BL/US/3.jpg</v>
      </c>
      <c r="P21" t="str">
        <f t="shared" si="3"/>
        <v>https://raw.githubusercontent.com/PatrickVibild/TellusAmazonPictures/master/pictures/Lenovo/T440/BL/US/4.jpg</v>
      </c>
      <c r="Q21" t="str">
        <f t="shared" si="4"/>
        <v>https://raw.githubusercontent.com/PatrickVibild/TellusAmazonPictures/master/pictures/Lenovo/T440/BL/US/5.jpg</v>
      </c>
      <c r="R21" t="str">
        <f t="shared" si="5"/>
        <v>https://raw.githubusercontent.com/PatrickVibild/TellusAmazonPictures/master/pictures/Lenovo/T440/BL/US/6.jpg</v>
      </c>
      <c r="S21" t="str">
        <f t="shared" si="6"/>
        <v>https://raw.githubusercontent.com/PatrickVibild/TellusAmazonPictures/master/pictures/Lenovo/T440/BL/US/7.jpg</v>
      </c>
      <c r="T21" t="str">
        <f t="shared" si="7"/>
        <v>https://raw.githubusercontent.com/PatrickVibild/TellusAmazonPictures/master/pictures/Lenovo/T440/BL/US/8.jpg</v>
      </c>
      <c r="U21" t="str">
        <f t="shared" si="8"/>
        <v>https://raw.githubusercontent.com/PatrickVibild/TellusAmazonPictures/master/pictures/Lenovo/T440/BL/US/9.jpg</v>
      </c>
      <c r="V21" s="43">
        <f>MATCH(G21,options!$D$1:$D$20,0)</f>
        <v>18</v>
      </c>
    </row>
    <row r="22" spans="1:22" ht="14" x14ac:dyDescent="0.15">
      <c r="B22" s="51"/>
      <c r="C22" s="42"/>
      <c r="D22" s="42"/>
      <c r="E22" s="36"/>
      <c r="F22" s="36"/>
      <c r="G22" s="43" t="s">
        <v>390</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Hongaars</v>
      </c>
      <c r="I22" s="44" t="b">
        <f>TRUE()</f>
        <v>1</v>
      </c>
      <c r="J22" s="45" t="b">
        <v>1</v>
      </c>
      <c r="K22" s="36" t="s">
        <v>714</v>
      </c>
      <c r="L22" s="46" t="b">
        <f>FALSE()</f>
        <v>0</v>
      </c>
      <c r="M22" s="47" t="str">
        <f t="shared" si="0"/>
        <v>https://download.lenovo.com/Images/Parts/01AX325/01AX325_A.jpg</v>
      </c>
      <c r="N22" s="47" t="str">
        <f t="shared" si="1"/>
        <v>https://download.lenovo.com/Images/Parts/01AX325/01AX325_B.jpg</v>
      </c>
      <c r="O22" s="48" t="str">
        <f t="shared" si="2"/>
        <v>https://download.lenovo.com/Images/Parts/01AX325/01AX325_details.jpg</v>
      </c>
      <c r="P22" t="str">
        <f t="shared" si="3"/>
        <v/>
      </c>
      <c r="Q22" t="str">
        <f t="shared" si="4"/>
        <v/>
      </c>
      <c r="R22" t="str">
        <f t="shared" si="5"/>
        <v/>
      </c>
      <c r="S22" t="str">
        <f t="shared" si="6"/>
        <v/>
      </c>
      <c r="T22" t="str">
        <f t="shared" si="7"/>
        <v/>
      </c>
      <c r="U22" t="str">
        <f t="shared" si="8"/>
        <v/>
      </c>
      <c r="V22" s="43">
        <f>MATCH(G22,options!$D$1:$D$20,0)</f>
        <v>19</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c r="D23" s="42"/>
      <c r="E23" s="36"/>
      <c r="F23" s="36"/>
      <c r="G23" s="43" t="s">
        <v>386</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Tsjechisch</v>
      </c>
      <c r="I23" s="44" t="b">
        <f>TRUE()</f>
        <v>1</v>
      </c>
      <c r="J23" s="45" t="b">
        <v>1</v>
      </c>
      <c r="K23" s="36" t="s">
        <v>715</v>
      </c>
      <c r="L23" s="46" t="b">
        <f>FALSE()</f>
        <v>0</v>
      </c>
      <c r="M23" s="47" t="str">
        <f t="shared" si="0"/>
        <v>https://download.lenovo.com/Images/Parts/01AX318/01AX318_A.jpg</v>
      </c>
      <c r="N23" s="47" t="str">
        <f t="shared" si="1"/>
        <v>https://download.lenovo.com/Images/Parts/01AX318/01AX318_B.jpg</v>
      </c>
      <c r="O23" s="48" t="str">
        <f t="shared" si="2"/>
        <v>https://download.lenovo.com/Images/Parts/01AX318/01AX318_details.jpg</v>
      </c>
      <c r="P23" t="str">
        <f t="shared" si="3"/>
        <v/>
      </c>
      <c r="Q23" t="str">
        <f t="shared" si="4"/>
        <v/>
      </c>
      <c r="R23" t="str">
        <f t="shared" si="5"/>
        <v/>
      </c>
      <c r="S23" t="str">
        <f t="shared" si="6"/>
        <v/>
      </c>
      <c r="T23" t="str">
        <f t="shared" si="7"/>
        <v/>
      </c>
      <c r="U23" t="str">
        <f t="shared" si="8"/>
        <v/>
      </c>
      <c r="V23" s="43">
        <f>MATCH(G23,options!$D$1:$D$20,0)</f>
        <v>20</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t="b">
        <f>FALSE()</f>
        <v>0</v>
      </c>
      <c r="D24" s="42" t="b">
        <f>TRUE()</f>
        <v>1</v>
      </c>
      <c r="E24" s="36">
        <v>5714401441014</v>
      </c>
      <c r="F24" s="36" t="s">
        <v>676</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t="b">
        <v>0</v>
      </c>
      <c r="K24" s="36" t="s">
        <v>730</v>
      </c>
      <c r="L24" s="46" t="b">
        <v>1</v>
      </c>
      <c r="M24" s="47" t="str">
        <f t="shared" si="0"/>
        <v>https://raw.githubusercontent.com/PatrickVibild/TellusAmazonPictures/master/pictures/Lenovo/T440/RG/DE/1.jpg</v>
      </c>
      <c r="N24" s="47" t="str">
        <f t="shared" si="1"/>
        <v>https://raw.githubusercontent.com/PatrickVibild/TellusAmazonPictures/master/pictures/Lenovo/T440/RG/DE/2.jpg</v>
      </c>
      <c r="O24" s="48" t="str">
        <f t="shared" si="2"/>
        <v>https://raw.githubusercontent.com/PatrickVibild/TellusAmazonPictures/master/pictures/Lenovo/T440/RG/DE/3.jpg</v>
      </c>
      <c r="P24" t="str">
        <f t="shared" si="3"/>
        <v>https://raw.githubusercontent.com/PatrickVibild/TellusAmazonPictures/master/pictures/Lenovo/T440/RG/DE/4.jpg</v>
      </c>
      <c r="Q24" t="str">
        <f t="shared" si="4"/>
        <v>https://raw.githubusercontent.com/PatrickVibild/TellusAmazonPictures/master/pictures/Lenovo/T440/RG/DE/5.jpg</v>
      </c>
      <c r="R24" t="str">
        <f t="shared" si="5"/>
        <v>https://raw.githubusercontent.com/PatrickVibild/TellusAmazonPictures/master/pictures/Lenovo/T440/RG/DE/6.jpg</v>
      </c>
      <c r="S24" t="str">
        <f t="shared" si="6"/>
        <v>https://raw.githubusercontent.com/PatrickVibild/TellusAmazonPictures/master/pictures/Lenovo/T440/RG/DE/7.jpg</v>
      </c>
      <c r="T24" t="str">
        <f t="shared" si="7"/>
        <v>https://raw.githubusercontent.com/PatrickVibild/TellusAmazonPictures/master/pictures/Lenovo/T440/RG/DE/8.jpg</v>
      </c>
      <c r="U24" t="str">
        <f t="shared" si="8"/>
        <v>https://raw.githubusercontent.com/PatrickVibild/TellusAmazonPictures/master/pictures/Lenovo/T440/RG/DE/9.jpg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t="b">
        <f>FALSE()</f>
        <v>0</v>
      </c>
      <c r="D25" s="42" t="b">
        <f>TRUE()</f>
        <v>1</v>
      </c>
      <c r="E25" s="36">
        <v>5714401441021</v>
      </c>
      <c r="F25" s="36" t="s">
        <v>677</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t="b">
        <v>0</v>
      </c>
      <c r="K25" s="36" t="s">
        <v>731</v>
      </c>
      <c r="L25" s="46" t="b">
        <v>1</v>
      </c>
      <c r="M25" s="47" t="str">
        <f t="shared" si="0"/>
        <v>https://raw.githubusercontent.com/PatrickVibild/TellusAmazonPictures/master/pictures/Lenovo/T440/RG/FR/1.jpg</v>
      </c>
      <c r="N25" s="47" t="str">
        <f t="shared" si="1"/>
        <v>https://raw.githubusercontent.com/PatrickVibild/TellusAmazonPictures/master/pictures/Lenovo/T440/RG/FR/2.jpg</v>
      </c>
      <c r="O25" s="48" t="str">
        <f t="shared" si="2"/>
        <v>https://raw.githubusercontent.com/PatrickVibild/TellusAmazonPictures/master/pictures/Lenovo/T440/RG/FR/3.jpg</v>
      </c>
      <c r="P25" t="str">
        <f t="shared" si="3"/>
        <v>https://raw.githubusercontent.com/PatrickVibild/TellusAmazonPictures/master/pictures/Lenovo/T440/RG/FR/4.jpg</v>
      </c>
      <c r="Q25" t="str">
        <f t="shared" si="4"/>
        <v>https://raw.githubusercontent.com/PatrickVibild/TellusAmazonPictures/master/pictures/Lenovo/T440/RG/FR/5.jpg</v>
      </c>
      <c r="R25" t="str">
        <f t="shared" si="5"/>
        <v>https://raw.githubusercontent.com/PatrickVibild/TellusAmazonPictures/master/pictures/Lenovo/T440/RG/FR/6.jpg</v>
      </c>
      <c r="S25" t="str">
        <f t="shared" si="6"/>
        <v>https://raw.githubusercontent.com/PatrickVibild/TellusAmazonPictures/master/pictures/Lenovo/T440/RG/FR/7.jpg</v>
      </c>
      <c r="T25" t="str">
        <f t="shared" si="7"/>
        <v>https://raw.githubusercontent.com/PatrickVibild/TellusAmazonPictures/master/pictures/Lenovo/T440/RG/FR/8.jpg</v>
      </c>
      <c r="U25" t="str">
        <f t="shared" si="8"/>
        <v>https://raw.githubusercontent.com/PatrickVibild/TellusAmazonPictures/master/pictures/Lenovo/T440/RG/FR/9.jpg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t="b">
        <f>FALSE()</f>
        <v>0</v>
      </c>
      <c r="D26" s="42" t="b">
        <f>TRUE()</f>
        <v>1</v>
      </c>
      <c r="E26" s="36">
        <v>5714401441038</v>
      </c>
      <c r="F26" s="36" t="s">
        <v>678</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t="b">
        <v>0</v>
      </c>
      <c r="K26" s="36" t="s">
        <v>732</v>
      </c>
      <c r="L26" s="46" t="b">
        <v>1</v>
      </c>
      <c r="M26" s="47" t="str">
        <f t="shared" si="0"/>
        <v>https://raw.githubusercontent.com/PatrickVibild/TellusAmazonPictures/master/pictures/Lenovo/T440/RG/IT/1.jpg</v>
      </c>
      <c r="N26" s="47" t="str">
        <f t="shared" si="1"/>
        <v>https://raw.githubusercontent.com/PatrickVibild/TellusAmazonPictures/master/pictures/Lenovo/T440/RG/IT/2.jpg</v>
      </c>
      <c r="O26" s="48" t="str">
        <f t="shared" si="2"/>
        <v>https://raw.githubusercontent.com/PatrickVibild/TellusAmazonPictures/master/pictures/Lenovo/T440/RG/IT/3.jpg</v>
      </c>
      <c r="P26" t="str">
        <f t="shared" si="3"/>
        <v>https://raw.githubusercontent.com/PatrickVibild/TellusAmazonPictures/master/pictures/Lenovo/T440/RG/IT/4.jpg</v>
      </c>
      <c r="Q26" t="str">
        <f t="shared" si="4"/>
        <v>https://raw.githubusercontent.com/PatrickVibild/TellusAmazonPictures/master/pictures/Lenovo/T440/RG/IT/5.jpg</v>
      </c>
      <c r="R26" t="str">
        <f t="shared" si="5"/>
        <v>https://raw.githubusercontent.com/PatrickVibild/TellusAmazonPictures/master/pictures/Lenovo/T440/RG/IT/6.jpg</v>
      </c>
      <c r="S26" t="str">
        <f t="shared" si="6"/>
        <v>https://raw.githubusercontent.com/PatrickVibild/TellusAmazonPictures/master/pictures/Lenovo/T440/RG/IT/7.jpg</v>
      </c>
      <c r="T26" t="str">
        <f t="shared" si="7"/>
        <v>https://raw.githubusercontent.com/PatrickVibild/TellusAmazonPictures/master/pictures/Lenovo/T440/RG/IT/8.jpg</v>
      </c>
      <c r="U26" t="str">
        <f t="shared" si="8"/>
        <v>https://raw.githubusercontent.com/PatrickVibild/TellusAmazonPictures/master/pictures/Lenovo/T440/RG/IT/9.jpg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Lenovo {model}. Controleer de afbeelding en beschrijving zorgvuldig voordat u een toetsenbord koopt. Dit zorgt ervoor dat u het juiste laptoptoetsenbord voor uw computer krijgt. Super eenvoudige installatie. </v>
      </c>
      <c r="C27" s="42" t="b">
        <f>FALSE()</f>
        <v>0</v>
      </c>
      <c r="D27" s="42" t="b">
        <f>TRUE()</f>
        <v>1</v>
      </c>
      <c r="E27" s="36">
        <v>5714401441045</v>
      </c>
      <c r="F27" s="36" t="s">
        <v>679</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t="b">
        <v>0</v>
      </c>
      <c r="K27" s="36" t="s">
        <v>733</v>
      </c>
      <c r="L27" s="46" t="b">
        <v>1</v>
      </c>
      <c r="M27" s="47" t="str">
        <f t="shared" si="0"/>
        <v>https://raw.githubusercontent.com/PatrickVibild/TellusAmazonPictures/master/pictures/Lenovo/T440/RG/ES/1.jpg</v>
      </c>
      <c r="N27" s="47" t="str">
        <f t="shared" si="1"/>
        <v>https://raw.githubusercontent.com/PatrickVibild/TellusAmazonPictures/master/pictures/Lenovo/T440/RG/ES/2.jpg</v>
      </c>
      <c r="O27" s="48" t="str">
        <f t="shared" si="2"/>
        <v>https://raw.githubusercontent.com/PatrickVibild/TellusAmazonPictures/master/pictures/Lenovo/T440/RG/ES/3.jpg</v>
      </c>
      <c r="P27" t="str">
        <f t="shared" si="3"/>
        <v>https://raw.githubusercontent.com/PatrickVibild/TellusAmazonPictures/master/pictures/Lenovo/T440/RG/ES/4.jpg</v>
      </c>
      <c r="Q27" t="str">
        <f t="shared" si="4"/>
        <v>https://raw.githubusercontent.com/PatrickVibild/TellusAmazonPictures/master/pictures/Lenovo/T440/RG/ES/5.jpg</v>
      </c>
      <c r="R27" t="str">
        <f t="shared" si="5"/>
        <v>https://raw.githubusercontent.com/PatrickVibild/TellusAmazonPictures/master/pictures/Lenovo/T440/RG/ES/6.jpg</v>
      </c>
      <c r="S27" t="str">
        <f t="shared" si="6"/>
        <v>https://raw.githubusercontent.com/PatrickVibild/TellusAmazonPictures/master/pictures/Lenovo/T440/RG/ES/7.jpg</v>
      </c>
      <c r="T27" t="str">
        <f t="shared" si="7"/>
        <v>https://raw.githubusercontent.com/PatrickVibild/TellusAmazonPictures/master/pictures/Lenovo/T440/RG/ES/8.jpg</v>
      </c>
      <c r="U27" t="str">
        <f t="shared" si="8"/>
        <v>https://raw.githubusercontent.com/PatrickVibild/TellusAmazonPictures/master/pictures/Lenovo/T440/RG/ES/9.jpg</v>
      </c>
      <c r="V27" s="43">
        <f>MATCH(G27,options!$D$1:$D$20,0)</f>
        <v>4</v>
      </c>
    </row>
    <row r="28" spans="1:22" ht="28" x14ac:dyDescent="0.15">
      <c r="B28" s="54"/>
      <c r="C28" s="42" t="b">
        <f>FALSE()</f>
        <v>0</v>
      </c>
      <c r="D28" s="42" t="b">
        <f>TRUE()</f>
        <v>1</v>
      </c>
      <c r="E28" s="36">
        <v>5714401441052</v>
      </c>
      <c r="F28" s="36" t="s">
        <v>680</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v>0</v>
      </c>
      <c r="K28" s="36" t="s">
        <v>729</v>
      </c>
      <c r="L28" s="46" t="b">
        <v>1</v>
      </c>
      <c r="M28" s="47" t="str">
        <f t="shared" si="0"/>
        <v>https://raw.githubusercontent.com/PatrickVibild/TellusAmazonPictures/master/pictures/Lenovo/T440/RG/UK/1.jpg</v>
      </c>
      <c r="N28" s="47" t="str">
        <f t="shared" si="1"/>
        <v>https://raw.githubusercontent.com/PatrickVibild/TellusAmazonPictures/master/pictures/Lenovo/T440/RG/UK/2.jpg</v>
      </c>
      <c r="O28" s="48" t="str">
        <f t="shared" si="2"/>
        <v>https://raw.githubusercontent.com/PatrickVibild/TellusAmazonPictures/master/pictures/Lenovo/T440/RG/UK/3.jpg</v>
      </c>
      <c r="P28" t="str">
        <f t="shared" si="3"/>
        <v>https://raw.githubusercontent.com/PatrickVibild/TellusAmazonPictures/master/pictures/Lenovo/T440/RG/UK/4.jpg</v>
      </c>
      <c r="Q28" t="str">
        <f t="shared" si="4"/>
        <v>https://raw.githubusercontent.com/PatrickVibild/TellusAmazonPictures/master/pictures/Lenovo/T440/RG/UK/5.jpg</v>
      </c>
      <c r="R28" t="str">
        <f t="shared" si="5"/>
        <v>https://raw.githubusercontent.com/PatrickVibild/TellusAmazonPictures/master/pictures/Lenovo/T440/RG/UK/6.jpg</v>
      </c>
      <c r="S28" t="str">
        <f t="shared" si="6"/>
        <v>https://raw.githubusercontent.com/PatrickVibild/TellusAmazonPictures/master/pictures/Lenovo/T440/RG/UK/7.jpg</v>
      </c>
      <c r="T28" t="str">
        <f t="shared" si="7"/>
        <v>https://raw.githubusercontent.com/PatrickVibild/TellusAmazonPictures/master/pictures/Lenovo/T440/RG/UK/8.jpg</v>
      </c>
      <c r="U28" t="str">
        <f t="shared" si="8"/>
        <v>https://raw.githubusercontent.com/PatrickVibild/TellusAmazonPictures/master/pictures/Lenovo/T440/RG/UK/9.jpg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t="b">
        <f>FALSE()</f>
        <v>0</v>
      </c>
      <c r="D29" s="42" t="b">
        <f>TRUE()</f>
        <v>1</v>
      </c>
      <c r="E29" s="36">
        <v>5714401441069</v>
      </c>
      <c r="F29" s="36" t="s">
        <v>681</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t="b">
        <v>0</v>
      </c>
      <c r="K29" s="36" t="s">
        <v>734</v>
      </c>
      <c r="L29" s="46" t="b">
        <v>1</v>
      </c>
      <c r="M29" s="47" t="str">
        <f t="shared" si="0"/>
        <v>https://raw.githubusercontent.com/PatrickVibild/TellusAmazonPictures/master/pictures/Lenovo/T440/RG/NOR/1.jpg</v>
      </c>
      <c r="N29" s="47" t="str">
        <f t="shared" si="1"/>
        <v>https://raw.githubusercontent.com/PatrickVibild/TellusAmazonPictures/master/pictures/Lenovo/T440/RG/NOR/2.jpg</v>
      </c>
      <c r="O29" s="48" t="str">
        <f t="shared" si="2"/>
        <v>https://raw.githubusercontent.com/PatrickVibild/TellusAmazonPictures/master/pictures/Lenovo/T440/RG/NOR/3.jpg</v>
      </c>
      <c r="P29" t="str">
        <f t="shared" si="3"/>
        <v>https://raw.githubusercontent.com/PatrickVibild/TellusAmazonPictures/master/pictures/Lenovo/T440/RG/NOR/4.jpg</v>
      </c>
      <c r="Q29" t="str">
        <f t="shared" si="4"/>
        <v>https://raw.githubusercontent.com/PatrickVibild/TellusAmazonPictures/master/pictures/Lenovo/T440/RG/NOR/5.jpg</v>
      </c>
      <c r="R29" t="str">
        <f t="shared" si="5"/>
        <v>https://raw.githubusercontent.com/PatrickVibild/TellusAmazonPictures/master/pictures/Lenovo/T440/RG/NOR/6.jpg</v>
      </c>
      <c r="S29" t="str">
        <f t="shared" si="6"/>
        <v>https://raw.githubusercontent.com/PatrickVibild/TellusAmazonPictures/master/pictures/Lenovo/T440/RG/NOR/7.jpg</v>
      </c>
      <c r="T29" t="str">
        <f t="shared" si="7"/>
        <v>https://raw.githubusercontent.com/PatrickVibild/TellusAmazonPictures/master/pictures/Lenovo/T440/RG/NOR/8.jpg</v>
      </c>
      <c r="U29" t="str">
        <f t="shared" si="8"/>
        <v>https://raw.githubusercontent.com/PatrickVibild/TellusAmazonPictures/master/pictures/Lenovo/T440/RG/NOR/9.jpg</v>
      </c>
      <c r="V29" s="43">
        <f>MATCH(G29,options!$D$1:$D$20,0)</f>
        <v>6</v>
      </c>
    </row>
    <row r="30" spans="1:22" ht="14" x14ac:dyDescent="0.15">
      <c r="B30" s="54"/>
      <c r="C30" s="42" t="b">
        <f>FALSE()</f>
        <v>0</v>
      </c>
      <c r="D30" s="42" t="b">
        <f>FALSE()</f>
        <v>0</v>
      </c>
      <c r="E30" s="36">
        <v>5714401441076</v>
      </c>
      <c r="F30" s="36" t="s">
        <v>682</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t="b">
        <v>0</v>
      </c>
      <c r="K30" s="36" t="s">
        <v>716</v>
      </c>
      <c r="L30" s="46" t="b">
        <f>FALSE()</f>
        <v>0</v>
      </c>
      <c r="M30" s="47" t="str">
        <f t="shared" si="0"/>
        <v>https://download.lenovo.com/Images/Parts/04Y0830/04Y0830_A.jpg</v>
      </c>
      <c r="N30" s="47" t="str">
        <f t="shared" si="1"/>
        <v>https://download.lenovo.com/Images/Parts/04Y0830/04Y0830_B.jpg</v>
      </c>
      <c r="O30" s="48" t="str">
        <f t="shared" si="2"/>
        <v>https://download.lenovo.com/Images/Parts/04Y0830/04Y0830_details.jpg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t="b">
        <f>FALSE()</f>
        <v>0</v>
      </c>
      <c r="D31" s="42" t="b">
        <f>FALSE()</f>
        <v>0</v>
      </c>
      <c r="E31" s="36">
        <v>5714401441083</v>
      </c>
      <c r="F31" s="36" t="s">
        <v>683</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t="b">
        <v>0</v>
      </c>
      <c r="K31" s="36" t="s">
        <v>717</v>
      </c>
      <c r="L31" s="46" t="b">
        <f>FALSE()</f>
        <v>0</v>
      </c>
      <c r="M31" s="47" t="str">
        <f t="shared" si="0"/>
        <v>https://download.lenovo.com/Images/Parts/04Y0831/04Y0831_A.jpg</v>
      </c>
      <c r="N31" s="47" t="str">
        <f t="shared" si="1"/>
        <v>https://download.lenovo.com/Images/Parts/04Y0831/04Y0831_B.jpg</v>
      </c>
      <c r="O31" s="48" t="str">
        <f t="shared" si="2"/>
        <v>https://download.lenovo.com/Images/Parts/04Y0831/04Y0831_details.jpg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5714401441090</v>
      </c>
      <c r="F32" s="36" t="s">
        <v>684</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t="b">
        <v>0</v>
      </c>
      <c r="K32" s="36" t="s">
        <v>718</v>
      </c>
      <c r="L32" s="46" t="b">
        <f>FALSE()</f>
        <v>0</v>
      </c>
      <c r="M32" s="47" t="str">
        <f t="shared" si="0"/>
        <v>https://download.lenovo.com/Images/Parts/04Y0832/04Y0832_A.jpg</v>
      </c>
      <c r="N32" s="47" t="str">
        <f t="shared" si="1"/>
        <v>https://download.lenovo.com/Images/Parts/04Y0832/04Y0832_B.jpg</v>
      </c>
      <c r="O32" s="48" t="str">
        <f t="shared" si="2"/>
        <v>https://download.lenovo.com/Images/Parts/04Y0832/04Y0832_details.jpg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t="b">
        <f>FALSE()</f>
        <v>0</v>
      </c>
      <c r="D33" s="42" t="b">
        <f>FALSE()</f>
        <v>0</v>
      </c>
      <c r="E33" s="36">
        <v>5714401441106</v>
      </c>
      <c r="F33" s="36" t="s">
        <v>685</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t="b">
        <v>0</v>
      </c>
      <c r="K33" s="36" t="s">
        <v>719</v>
      </c>
      <c r="L33" s="46" t="b">
        <f>FALSE()</f>
        <v>0</v>
      </c>
      <c r="M33" s="47" t="str">
        <f t="shared" si="0"/>
        <v>https://download.lenovo.com/Images/Parts/04Y0833/04Y0833_A.jpg</v>
      </c>
      <c r="N33" s="47" t="str">
        <f t="shared" si="1"/>
        <v>https://download.lenovo.com/Images/Parts/04Y0833/04Y0833_B.jpg</v>
      </c>
      <c r="O33" s="48" t="str">
        <f t="shared" si="2"/>
        <v>https://download.lenovo.com/Images/Parts/04Y0833/04Y0833_details.jpg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5714401441113</v>
      </c>
      <c r="F34" s="36" t="s">
        <v>686</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t="b">
        <v>0</v>
      </c>
      <c r="K34" s="36" t="s">
        <v>720</v>
      </c>
      <c r="L34" s="46" t="b">
        <f>FALSE()</f>
        <v>0</v>
      </c>
      <c r="M34" s="47" t="str">
        <f t="shared" si="0"/>
        <v>https://download.lenovo.com/Images/Parts/04Y0839/04Y0839_A.jpg</v>
      </c>
      <c r="N34" s="47" t="str">
        <f t="shared" si="1"/>
        <v>https://download.lenovo.com/Images/Parts/04Y0839/04Y0839_B.jpg</v>
      </c>
      <c r="O34" s="48" t="str">
        <f t="shared" si="2"/>
        <v>https://download.lenovo.com/Images/Parts/04Y0839/04Y0839_details.jpg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5714401441120</v>
      </c>
      <c r="F35" s="36" t="s">
        <v>687</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t="b">
        <v>0</v>
      </c>
      <c r="K35" s="36" t="s">
        <v>721</v>
      </c>
      <c r="L35" s="46" t="b">
        <f>FALSE()</f>
        <v>0</v>
      </c>
      <c r="M35" s="47" t="str">
        <f t="shared" si="0"/>
        <v>https://download.lenovo.com/Images/Parts/04Y0881/04Y0881_A.jpg</v>
      </c>
      <c r="N35" s="47" t="str">
        <f t="shared" si="1"/>
        <v>https://download.lenovo.com/Images/Parts/04Y0881/04Y0881_B.jpg</v>
      </c>
      <c r="O35" s="48" t="str">
        <f t="shared" si="2"/>
        <v>https://download.lenovo.com/Images/Parts/04Y0881/04Y0881_details.jpg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t="b">
        <f>FALSE()</f>
        <v>0</v>
      </c>
      <c r="D36" s="42" t="b">
        <f>FALSE()</f>
        <v>0</v>
      </c>
      <c r="E36" s="36">
        <v>5714401441137</v>
      </c>
      <c r="F36" s="36" t="s">
        <v>688</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t="b">
        <v>0</v>
      </c>
      <c r="K36" s="36" t="s">
        <v>722</v>
      </c>
      <c r="L36" s="46" t="b">
        <f>FALSE()</f>
        <v>0</v>
      </c>
      <c r="M36" s="47" t="str">
        <f t="shared" ref="M36:M67" si="9">IF(ISBLANK(K36),"",IF(L36, "https://raw.githubusercontent.com/PatrickVibild/TellusAmazonPictures/master/pictures/"&amp;K36&amp;"/1.jpg","https://download.lenovo.com/Images/Parts/"&amp;K36&amp;"/"&amp;K36&amp;"_A.jpg"))</f>
        <v>https://download.lenovo.com/Images/Parts/04Y0844/04Y0844_A.jpg</v>
      </c>
      <c r="N36" s="47" t="str">
        <f t="shared" ref="N36:N67" si="10">IF(ISBLANK(K36),"",IF(L36, "https://raw.githubusercontent.com/PatrickVibild/TellusAmazonPictures/master/pictures/"&amp;K36&amp;"/2.jpg","https://download.lenovo.com/Images/Parts/"&amp;K36&amp;"/"&amp;K36&amp;"_B.jpg"))</f>
        <v>https://download.lenovo.com/Images/Parts/04Y0844/04Y0844_B.jpg</v>
      </c>
      <c r="O36" s="48" t="str">
        <f t="shared" ref="O36:O67" si="11">IF(ISBLANK(K36),"",IF(L36, "https://raw.githubusercontent.com/PatrickVibild/TellusAmazonPictures/master/pictures/"&amp;K36&amp;"/3.jpg","https://download.lenovo.com/Images/Parts/"&amp;K36&amp;"/"&amp;K36&amp;"_details.jpg"))</f>
        <v>https://download.lenovo.com/Images/Parts/04Y0844/04Y0844_details.jpg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5714401441144</v>
      </c>
      <c r="F37" s="36" t="s">
        <v>689</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t="b">
        <v>0</v>
      </c>
      <c r="K37" s="36" t="s">
        <v>723</v>
      </c>
      <c r="L37" s="46" t="b">
        <f>FALSE()</f>
        <v>0</v>
      </c>
      <c r="M37" s="47" t="str">
        <f t="shared" si="9"/>
        <v>https://download.lenovo.com/Images/Parts/04Y0845/04Y0845_A.jpg</v>
      </c>
      <c r="N37" s="47" t="str">
        <f t="shared" si="10"/>
        <v>https://download.lenovo.com/Images/Parts/04Y0845/04Y0845_B.jpg</v>
      </c>
      <c r="O37" s="48" t="str">
        <f t="shared" si="11"/>
        <v>https://download.lenovo.com/Images/Parts/04Y0845/04Y0845_details.jpg</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5714401441151</v>
      </c>
      <c r="F38" s="36" t="s">
        <v>690</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t="b">
        <v>0</v>
      </c>
      <c r="K38" s="36" t="s">
        <v>724</v>
      </c>
      <c r="L38" s="46" t="b">
        <f>FALSE()</f>
        <v>0</v>
      </c>
      <c r="M38" s="47" t="str">
        <f t="shared" si="9"/>
        <v>https://download.lenovo.com/Images/Parts/04Y0846/04Y0846_A.jpg</v>
      </c>
      <c r="N38" s="47" t="str">
        <f t="shared" si="10"/>
        <v>https://download.lenovo.com/Images/Parts/04Y0846/04Y0846_B.jpg</v>
      </c>
      <c r="O38" s="48" t="str">
        <f t="shared" si="11"/>
        <v>https://download.lenovo.com/Images/Parts/04Y0846/04Y0846_details.jpg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5714401441168</v>
      </c>
      <c r="F39" s="36" t="s">
        <v>691</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t="b">
        <v>0</v>
      </c>
      <c r="K39" s="36" t="s">
        <v>725</v>
      </c>
      <c r="L39" s="46" t="b">
        <f>FALSE()</f>
        <v>0</v>
      </c>
      <c r="M39" s="47" t="str">
        <f t="shared" si="9"/>
        <v>https://download.lenovo.com/Images/Parts/04Y0850/04Y0850_A.jpg</v>
      </c>
      <c r="N39" s="47" t="str">
        <f t="shared" si="10"/>
        <v>https://download.lenovo.com/Images/Parts/04Y0850/04Y0850_B.jpg</v>
      </c>
      <c r="O39" s="48" t="str">
        <f t="shared" si="11"/>
        <v>https://download.lenovo.com/Images/Parts/04Y0850/04Y0850_details.jpg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5714401441175</v>
      </c>
      <c r="F40" s="36" t="s">
        <v>692</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t="b">
        <v>0</v>
      </c>
      <c r="K40" s="36" t="s">
        <v>726</v>
      </c>
      <c r="L40" s="46" t="b">
        <f>FALSE()</f>
        <v>0</v>
      </c>
      <c r="M40" s="47" t="str">
        <f t="shared" si="9"/>
        <v>https://download.lenovo.com/Images/Parts/04Y0851/04Y0851_A.jpg</v>
      </c>
      <c r="N40" s="47" t="str">
        <f t="shared" si="10"/>
        <v>https://download.lenovo.com/Images/Parts/04Y0851/04Y0851_B.jpg</v>
      </c>
      <c r="O40" s="48" t="str">
        <f t="shared" si="11"/>
        <v>https://download.lenovo.com/Images/Parts/04Y0851/04Y0851_details.jpg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v>0</v>
      </c>
      <c r="D41" s="42" t="b">
        <f>FALSE()</f>
        <v>0</v>
      </c>
      <c r="E41" s="36">
        <v>5714401441182</v>
      </c>
      <c r="F41" s="36" t="s">
        <v>693</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t="b">
        <v>0</v>
      </c>
      <c r="K41" s="36" t="s">
        <v>735</v>
      </c>
      <c r="L41" s="46" t="b">
        <v>1</v>
      </c>
      <c r="M41" s="47" t="str">
        <f t="shared" si="9"/>
        <v>https://raw.githubusercontent.com/PatrickVibild/TellusAmazonPictures/master/pictures/Lenovo/T440/RG/USI/1.jpg</v>
      </c>
      <c r="N41" s="47" t="str">
        <f t="shared" si="10"/>
        <v>https://raw.githubusercontent.com/PatrickVibild/TellusAmazonPictures/master/pictures/Lenovo/T440/RG/USI/2.jpg</v>
      </c>
      <c r="O41" s="48" t="str">
        <f t="shared" si="11"/>
        <v>https://raw.githubusercontent.com/PatrickVibild/TellusAmazonPictures/master/pictures/Lenovo/T440/RG/USI/3.jpg</v>
      </c>
      <c r="P41" t="str">
        <f t="shared" si="12"/>
        <v>https://raw.githubusercontent.com/PatrickVibild/TellusAmazonPictures/master/pictures/Lenovo/T440/RG/USI/4.jpg</v>
      </c>
      <c r="Q41" t="str">
        <f t="shared" si="13"/>
        <v>https://raw.githubusercontent.com/PatrickVibild/TellusAmazonPictures/master/pictures/Lenovo/T440/RG/USI/5.jpg</v>
      </c>
      <c r="R41" t="str">
        <f t="shared" si="14"/>
        <v>https://raw.githubusercontent.com/PatrickVibild/TellusAmazonPictures/master/pictures/Lenovo/T440/RG/USI/6.jpg</v>
      </c>
      <c r="S41" t="str">
        <f t="shared" si="15"/>
        <v>https://raw.githubusercontent.com/PatrickVibild/TellusAmazonPictures/master/pictures/Lenovo/T440/RG/USI/7.jpg</v>
      </c>
      <c r="T41" t="str">
        <f t="shared" si="16"/>
        <v>https://raw.githubusercontent.com/PatrickVibild/TellusAmazonPictures/master/pictures/Lenovo/T440/RG/USI/8.jpg</v>
      </c>
      <c r="U41" t="str">
        <f t="shared" si="17"/>
        <v>https://raw.githubusercontent.com/PatrickVibild/TellusAmazonPictures/master/pictures/Lenovo/T440/RG/USI/9.jpg</v>
      </c>
      <c r="V41" s="43">
        <f>MATCH(G41,options!$D$1:$D$20,0)</f>
        <v>16</v>
      </c>
    </row>
    <row r="42" spans="1:22" ht="14" x14ac:dyDescent="0.15">
      <c r="C42" s="42" t="b">
        <f>FALSE()</f>
        <v>0</v>
      </c>
      <c r="D42" s="42" t="b">
        <f>FALSE()</f>
        <v>0</v>
      </c>
      <c r="E42" s="36">
        <v>5714401441199</v>
      </c>
      <c r="F42" s="36" t="s">
        <v>694</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t="b">
        <v>0</v>
      </c>
      <c r="K42" s="36" t="s">
        <v>727</v>
      </c>
      <c r="L42" s="46" t="b">
        <f>FALSE()</f>
        <v>0</v>
      </c>
      <c r="M42" s="47" t="str">
        <f t="shared" si="9"/>
        <v>https://download.lenovo.com/Images/Parts/04Y0847/04Y0847_A.jpg</v>
      </c>
      <c r="N42" s="47" t="str">
        <f t="shared" si="10"/>
        <v>https://download.lenovo.com/Images/Parts/04Y0847/04Y0847_B.jpg</v>
      </c>
      <c r="O42" s="48" t="str">
        <f t="shared" si="11"/>
        <v>https://download.lenovo.com/Images/Parts/04Y0847/04Y0847_details.jpg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v>1</v>
      </c>
      <c r="D43" s="42" t="b">
        <f>FALSE()</f>
        <v>0</v>
      </c>
      <c r="E43" s="36">
        <v>5714401441205</v>
      </c>
      <c r="F43" s="36" t="s">
        <v>695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v>0</v>
      </c>
      <c r="K43" s="36" t="s">
        <v>736</v>
      </c>
      <c r="L43" s="46" t="b">
        <v>1</v>
      </c>
      <c r="M43" s="47" t="str">
        <f t="shared" si="9"/>
        <v>https://raw.githubusercontent.com/PatrickVibild/TellusAmazonPictures/master/pictures/Lenovo/T440/RG/US/1.jpg</v>
      </c>
      <c r="N43" s="47" t="str">
        <f t="shared" si="10"/>
        <v>https://raw.githubusercontent.com/PatrickVibild/TellusAmazonPictures/master/pictures/Lenovo/T440/RG/US/2.jpg</v>
      </c>
      <c r="O43" s="48" t="str">
        <f t="shared" si="11"/>
        <v>https://raw.githubusercontent.com/PatrickVibild/TellusAmazonPictures/master/pictures/Lenovo/T440/RG/US/3.jpg</v>
      </c>
      <c r="P43" t="str">
        <f t="shared" si="12"/>
        <v>https://raw.githubusercontent.com/PatrickVibild/TellusAmazonPictures/master/pictures/Lenovo/T440/RG/US/4.jpg</v>
      </c>
      <c r="Q43" t="str">
        <f t="shared" si="13"/>
        <v>https://raw.githubusercontent.com/PatrickVibild/TellusAmazonPictures/master/pictures/Lenovo/T440/RG/US/5.jpg</v>
      </c>
      <c r="R43" t="str">
        <f t="shared" si="14"/>
        <v>https://raw.githubusercontent.com/PatrickVibild/TellusAmazonPictures/master/pictures/Lenovo/T440/RG/US/6.jpg</v>
      </c>
      <c r="S43" t="str">
        <f t="shared" si="15"/>
        <v>https://raw.githubusercontent.com/PatrickVibild/TellusAmazonPictures/master/pictures/Lenovo/T440/RG/US/7.jpg</v>
      </c>
      <c r="T43" t="str">
        <f t="shared" si="16"/>
        <v>https://raw.githubusercontent.com/PatrickVibild/TellusAmazonPictures/master/pictures/Lenovo/T440/RG/US/8.jpg</v>
      </c>
      <c r="U43" t="str">
        <f t="shared" si="17"/>
        <v>https://raw.githubusercontent.com/PatrickVibild/TellusAmazonPictures/master/pictures/Lenovo/T440/RG/US/9.jpg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130" zoomScaleNormal="13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2024-01-29T02:59:11Z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