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
    </mc:Choice>
  </mc:AlternateContent>
  <xr:revisionPtr revIDLastSave="0" documentId="13_ncr:1_{CB28D601-8546-A843-9DFA-93DC8D64C6B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T9" i="1" l="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2" i="1" l="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<sst xmlns="http://schemas.openxmlformats.org/spreadsheetml/2006/main" count="921" uniqueCount="733">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</sst>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T460s parent</v>
      </c>
      <c r="C4" s="27" t="s">
        <v>345</v>
      </c>
      <c r="D4" s="28">
        <f>Values!B14</f>
        <v>5714401460992</v>
      </c>
      <c r="E4" s="1" t="s">
        <v>346</v>
      </c>
      <c r="F4" s="27" t="str">
        <f>SUBSTITUTE(Values!B1, "{language}", "") &amp; " " &amp; Values!B3</f>
        <v>replacement  backlit keyboard for Lenovo Thinkpad  T460s T470s</v>
      </c>
      <c r="G4" s="27" t="s">
        <v>345</v>
      </c>
      <c r="H4" s="1" t="str">
        <f>Values!B16</f>
        <v>computer-keyboards</v>
      </c>
      <c r="I4" s="1" t="str">
        <f>IF(ISBLANK(Values!E3),"","4730574031")</f>
        <v>4730574031</v>
      </c>
      <c r="J4" s="29" t="str">
        <f>Values!B13</f>
        <v>Lenovo T460s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T460s - DE</v>
      </c>
      <c r="C25" s="29" t="str">
        <f>IF(ISBLANK(Values!E24),"","TellusRem")</f>
        <v>TellusRem</v>
      </c>
      <c r="D25" s="28">
        <f>IF(ISBLANK(Values!E24),"",Values!E24)</f>
        <v>5714401460015</v>
      </c>
      <c r="E25" s="1" t="str">
        <f>IF(ISBLANK(Values!E24),"","EAN")</f>
        <v>EAN</v>
      </c>
      <c r="F25" s="27" t="str">
        <f>IF(ISBLANK(Values!E24),"",IF(Values!J24, SUBSTITUTE(Values!$B$1, "{language}", Values!H24) &amp; " " &amp;Values!$B$3, SUBSTITUTE(Values!$B$2, "{language}", Values!$H24) &amp; " " &amp;Values!$B$3))</f>
        <v>replacement German backlit keyboard for Lenovo Thinkpad  T460s T470s</v>
      </c>
      <c r="G25" s="29" t="str">
        <f>IF(ISBLANK(Values!E24),"","TellusRem")</f>
        <v>TellusRem</v>
      </c>
      <c r="H25" s="1" t="str">
        <f>IF(ISBLANK(Values!E24),"",Values!$B$16)</f>
        <v>computer-keyboards</v>
      </c>
      <c r="I25" s="1" t="str">
        <f>IF(ISBLANK(Values!E24),"","4730574031")</f>
        <v>4730574031</v>
      </c>
      <c r="J25" s="31" t="str">
        <f>IF(ISBLANK(Values!E24),"",Values!F24 )</f>
        <v>Lenovo T460s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https://raw.githubusercontent.com/PatrickVibild/TellusAmazonPictures/master/pictures/Lenovo/T460S/BL/DE/1.jpg</v>
      </c>
      <c r="N25" s="27" t="str">
        <f>IF(ISBLANK(Values!$F24),"",Values!N24)</f>
        <v>https://raw.githubusercontent.com/PatrickVibild/TellusAmazonPictures/master/pictures/Lenovo/T460S/BL/DE/2.jpg</v>
      </c>
      <c r="O25" s="27" t="str">
        <f>IF(ISBLANK(Values!$F24),"",Values!O24)</f>
        <v>https://raw.githubusercontent.com/PatrickVibild/TellusAmazonPictures/master/pictures/Lenovo/T460S/BL/DE/3.jpg</v>
      </c>
      <c r="P25" s="27" t="str">
        <f>IF(ISBLANK(Values!$F24),"",Values!P24)</f>
        <v>https://raw.githubusercontent.com/PatrickVibild/TellusAmazonPictures/master/pictures/Lenovo/T460S/BL/DE/4.jpg</v>
      </c>
      <c r="Q25" s="27" t="str">
        <f>IF(ISBLANK(Values!$F24),"",Values!Q24)</f>
        <v>https://raw.githubusercontent.com/PatrickVibild/TellusAmazonPictures/master/pictures/Lenovo/T460S/BL/DE/5.jpg</v>
      </c>
      <c r="R25" s="27" t="str">
        <f>IF(ISBLANK(Values!$F24),"",Values!R24)</f>
        <v>https://raw.githubusercontent.com/PatrickVibild/TellusAmazonPictures/master/pictures/Lenovo/T460S/BL/DE/6.jpg</v>
      </c>
      <c r="S25" s="27" t="str">
        <f>IF(ISBLANK(Values!$F24),"",Values!S24)</f>
        <v>https://raw.githubusercontent.com/PatrickVibild/TellusAmazonPictures/master/pictures/Lenovo/T460S/BL/DE/7.jpg</v>
      </c>
      <c r="T25" s="27" t="str">
        <f>IF(ISBLANK(Values!$F24),"",Values!T24)</f>
        <v>https://raw.githubusercontent.com/PatrickVibild/TellusAmazonPictures/master/pictures/Lenovo/T460S/BL/DE/8.jpg</v>
      </c>
      <c r="U25" s="27" t="str">
        <f>IF(ISBLANK(Values!$F24),"",Values!U24)</f>
        <v>https://raw.githubusercontent.com/PatrickVibild/TellusAmazonPictures/master/pictures/Lenovo/T460S/BL/DE/9.jpg</v>
      </c>
      <c r="V25" s="1"/>
      <c r="W25" s="29" t="str">
        <f>IF(ISBLANK(Values!E24),"","Child")</f>
        <v>Child</v>
      </c>
      <c r="X25" s="29" t="str">
        <f>IF(ISBLANK(Values!E24),"",Values!$B$13)</f>
        <v>Lenovo T460s parent</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LAYOUT -  {flag} {language} NO backlit.</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backlit.</v>
      </c>
      <c r="AM25" s="1" t="str">
        <f>SUBSTITUTE(IF(ISBLANK(Values!E24),"",Values!$B$27), "{model}", Values!$B$3)</f>
        <v>👉 COMPATIBLE WITH - Lenovo T460s T470s.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T460s - FR FBA</v>
      </c>
      <c r="C26" s="29" t="str">
        <f>IF(ISBLANK(Values!E25),"","TellusRem")</f>
        <v>TellusRem</v>
      </c>
      <c r="D26" s="28">
        <f>IF(ISBLANK(Values!E25),"",Values!E25)</f>
        <v>5714401460022</v>
      </c>
      <c r="E26" s="1" t="str">
        <f>IF(ISBLANK(Values!E25),"","EAN")</f>
        <v>EAN</v>
      </c>
      <c r="F26" s="27" t="str">
        <f>IF(ISBLANK(Values!E25),"",IF(Values!J25, SUBSTITUTE(Values!$B$1, "{language}", Values!H25) &amp; " " &amp;Values!$B$3, SUBSTITUTE(Values!$B$2, "{language}", Values!$H25) &amp; " " &amp;Values!$B$3))</f>
        <v>replacement French backlit keyboard for Lenovo Thinkpad  T460s T470s</v>
      </c>
      <c r="G26" s="29" t="str">
        <f>IF(ISBLANK(Values!E25),"","TellusRem")</f>
        <v>TellusRem</v>
      </c>
      <c r="H26" s="1" t="str">
        <f>IF(ISBLANK(Values!E25),"",Values!$B$16)</f>
        <v>computer-keyboards</v>
      </c>
      <c r="I26" s="1" t="str">
        <f>IF(ISBLANK(Values!E25),"","4730574031")</f>
        <v>4730574031</v>
      </c>
      <c r="J26" s="31" t="str">
        <f>IF(ISBLANK(Values!E25),"",Values!F25 )</f>
        <v>Lenovo T460s - FR FBA</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https://raw.githubusercontent.com/PatrickVibild/TellusAmazonPictures/master/pictures/Lenovo/T460S/BL/FR/1.jpg</v>
      </c>
      <c r="N26" s="27" t="str">
        <f>IF(ISBLANK(Values!$F25),"",Values!N25)</f>
        <v>https://raw.githubusercontent.com/PatrickVibild/TellusAmazonPictures/master/pictures/Lenovo/T460S/BL/FR/2.jpg</v>
      </c>
      <c r="O26" s="27" t="str">
        <f>IF(ISBLANK(Values!$F25),"",Values!O25)</f>
        <v>https://raw.githubusercontent.com/PatrickVibild/TellusAmazonPictures/master/pictures/Lenovo/T460S/BL/FR/3.jpg</v>
      </c>
      <c r="P26" s="27" t="str">
        <f>IF(ISBLANK(Values!$F25),"",Values!P25)</f>
        <v>https://raw.githubusercontent.com/PatrickVibild/TellusAmazonPictures/master/pictures/Lenovo/T460S/BL/FR/4.jpg</v>
      </c>
      <c r="Q26" s="27" t="str">
        <f>IF(ISBLANK(Values!$F25),"",Values!Q25)</f>
        <v>https://raw.githubusercontent.com/PatrickVibild/TellusAmazonPictures/master/pictures/Lenovo/T460S/BL/FR/5.jpg</v>
      </c>
      <c r="R26" s="27" t="str">
        <f>IF(ISBLANK(Values!$F25),"",Values!R25)</f>
        <v>https://raw.githubusercontent.com/PatrickVibild/TellusAmazonPictures/master/pictures/Lenovo/T460S/BL/FR/6.jpg</v>
      </c>
      <c r="S26" s="27" t="str">
        <f>IF(ISBLANK(Values!$F25),"",Values!S25)</f>
        <v>https://raw.githubusercontent.com/PatrickVibild/TellusAmazonPictures/master/pictures/Lenovo/T460S/BL/FR/7.jpg</v>
      </c>
      <c r="T26" s="27" t="str">
        <f>IF(ISBLANK(Values!$F25),"",Values!T25)</f>
        <v>https://raw.githubusercontent.com/PatrickVibild/TellusAmazonPictures/master/pictures/Lenovo/T460S/BL/FR/8.jpg</v>
      </c>
      <c r="U26" s="27" t="str">
        <f>IF(ISBLANK(Values!$F25),"",Values!U25)</f>
        <v>https://raw.githubusercontent.com/PatrickVibild/TellusAmazonPictures/master/pictures/Lenovo/T460S/BL/FR/9.jpg</v>
      </c>
      <c r="V26" s="1"/>
      <c r="W26" s="29" t="str">
        <f>IF(ISBLANK(Values!E25),"","Child")</f>
        <v>Child</v>
      </c>
      <c r="X26" s="29" t="str">
        <f>IF(ISBLANK(Values!E25),"",Values!$B$13)</f>
        <v>Lenovo T460s parent</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LAYOUT -  {flag} {language} NO backlit.</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backlit.</v>
      </c>
      <c r="AM26" s="1" t="str">
        <f>SUBSTITUTE(IF(ISBLANK(Values!E25),"",Values!$B$27), "{model}", Values!$B$3)</f>
        <v>👉 COMPATIBLE WITH - Lenovo T460s T470s.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T460s - IT</v>
      </c>
      <c r="C27" s="29" t="str">
        <f>IF(ISBLANK(Values!E26),"","TellusRem")</f>
        <v>TellusRem</v>
      </c>
      <c r="D27" s="28">
        <f>IF(ISBLANK(Values!E26),"",Values!E26)</f>
        <v>5714401460039</v>
      </c>
      <c r="E27" s="1" t="str">
        <f>IF(ISBLANK(Values!E26),"","EAN")</f>
        <v>EAN</v>
      </c>
      <c r="F27" s="27" t="str">
        <f>IF(ISBLANK(Values!E26),"",IF(Values!J26, SUBSTITUTE(Values!$B$1, "{language}", Values!H26) &amp; " " &amp;Values!$B$3, SUBSTITUTE(Values!$B$2, "{language}", Values!$H26) &amp; " " &amp;Values!$B$3))</f>
        <v>replacement Italian backlit keyboard for Lenovo Thinkpad  T460s T470s</v>
      </c>
      <c r="G27" s="29" t="str">
        <f>IF(ISBLANK(Values!E26),"","TellusRem")</f>
        <v>TellusRem</v>
      </c>
      <c r="H27" s="1" t="str">
        <f>IF(ISBLANK(Values!E26),"",Values!$B$16)</f>
        <v>computer-keyboards</v>
      </c>
      <c r="I27" s="1" t="str">
        <f>IF(ISBLANK(Values!E26),"","4730574031")</f>
        <v>4730574031</v>
      </c>
      <c r="J27" s="31" t="str">
        <f>IF(ISBLANK(Values!E26),"",Values!F26 )</f>
        <v>Lenovo T460s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https://raw.githubusercontent.com/PatrickVibild/TellusAmazonPictures/master/pictures/Lenovo/T460S/BL/IT/1.jpg</v>
      </c>
      <c r="N27" s="27" t="str">
        <f>IF(ISBLANK(Values!$F26),"",Values!N26)</f>
        <v>https://raw.githubusercontent.com/PatrickVibild/TellusAmazonPictures/master/pictures/Lenovo/T460S/BL/IT/2.jpg</v>
      </c>
      <c r="O27" s="27" t="str">
        <f>IF(ISBLANK(Values!$F26),"",Values!O26)</f>
        <v>https://raw.githubusercontent.com/PatrickVibild/TellusAmazonPictures/master/pictures/Lenovo/T460S/BL/IT/3.jpg</v>
      </c>
      <c r="P27" s="27" t="str">
        <f>IF(ISBLANK(Values!$F26),"",Values!P26)</f>
        <v>https://raw.githubusercontent.com/PatrickVibild/TellusAmazonPictures/master/pictures/Lenovo/T460S/BL/IT/4.jpg</v>
      </c>
      <c r="Q27" s="27" t="str">
        <f>IF(ISBLANK(Values!$F26),"",Values!Q26)</f>
        <v>https://raw.githubusercontent.com/PatrickVibild/TellusAmazonPictures/master/pictures/Lenovo/T460S/BL/IT/5.jpg</v>
      </c>
      <c r="R27" s="27" t="str">
        <f>IF(ISBLANK(Values!$F26),"",Values!R26)</f>
        <v>https://raw.githubusercontent.com/PatrickVibild/TellusAmazonPictures/master/pictures/Lenovo/T460S/BL/IT/6.jpg</v>
      </c>
      <c r="S27" s="27" t="str">
        <f>IF(ISBLANK(Values!$F26),"",Values!S26)</f>
        <v>https://raw.githubusercontent.com/PatrickVibild/TellusAmazonPictures/master/pictures/Lenovo/T460S/BL/IT/7.jpg</v>
      </c>
      <c r="T27" s="27" t="str">
        <f>IF(ISBLANK(Values!$F26),"",Values!T26)</f>
        <v>https://raw.githubusercontent.com/PatrickVibild/TellusAmazonPictures/master/pictures/Lenovo/T460S/BL/IT/8.jpg</v>
      </c>
      <c r="U27" s="27" t="str">
        <f>IF(ISBLANK(Values!$F26),"",Values!U26)</f>
        <v>https://raw.githubusercontent.com/PatrickVibild/TellusAmazonPictures/master/pictures/Lenovo/T460S/BL/IT/9.jpg</v>
      </c>
      <c r="V27" s="1"/>
      <c r="W27" s="29" t="str">
        <f>IF(ISBLANK(Values!E26),"","Child")</f>
        <v>Child</v>
      </c>
      <c r="X27" s="29" t="str">
        <f>IF(ISBLANK(Values!E26),"",Values!$B$13)</f>
        <v>Lenovo T460s parent</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LAYOUT -  {flag} {language} NO backlit.</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backlit.</v>
      </c>
      <c r="AM27" s="1" t="str">
        <f>SUBSTITUTE(IF(ISBLANK(Values!E26),"",Values!$B$27), "{model}", Values!$B$3)</f>
        <v>👉 COMPATIBLE WITH - Lenovo T460s T470s.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T460s - ES FBA</v>
      </c>
      <c r="C28" s="29" t="str">
        <f>IF(ISBLANK(Values!E27),"","TellusRem")</f>
        <v>TellusRem</v>
      </c>
      <c r="D28" s="28">
        <f>IF(ISBLANK(Values!E27),"",Values!E27)</f>
        <v>5714401460046</v>
      </c>
      <c r="E28" s="1" t="str">
        <f>IF(ISBLANK(Values!E27),"","EAN")</f>
        <v>EAN</v>
      </c>
      <c r="F28" s="27" t="str">
        <f>IF(ISBLANK(Values!E27),"",IF(Values!J27, SUBSTITUTE(Values!$B$1, "{language}", Values!H27) &amp; " " &amp;Values!$B$3, SUBSTITUTE(Values!$B$2, "{language}", Values!$H27) &amp; " " &amp;Values!$B$3))</f>
        <v>replacement Spanish backlit keyboard for Lenovo Thinkpad  T460s T470s</v>
      </c>
      <c r="G28" s="29" t="str">
        <f>IF(ISBLANK(Values!E27),"","TellusRem")</f>
        <v>TellusRem</v>
      </c>
      <c r="H28" s="1" t="str">
        <f>IF(ISBLANK(Values!E27),"",Values!$B$16)</f>
        <v>computer-keyboards</v>
      </c>
      <c r="I28" s="1" t="str">
        <f>IF(ISBLANK(Values!E27),"","4730574031")</f>
        <v>4730574031</v>
      </c>
      <c r="J28" s="31" t="str">
        <f>IF(ISBLANK(Values!E27),"",Values!F27 )</f>
        <v>Lenovo T460s - ES FBA</v>
      </c>
      <c r="K28" s="27" t="str">
        <f>IF(IF(ISBLANK(Values!E27),"",IF(Values!J27, Values!$B$4, Values!$B$5))=0,"",IF(ISBLANK(Values!E27),"",IF(Values!J27, Values!$B$4, Values!$B$5)))</f>
        <v/>
      </c>
      <c r="L28" s="27" t="str">
        <f>IF(ISBLANK(Values!E27),"",IF($CO28="DEFAULT", Values!$B$18, ""))</f>
        <v/>
      </c>
      <c r="M28" s="27" t="str">
        <f>IF(ISBLANK(Values!E27),"",Values!$M27)</f>
        <v>https://download.lenovo.com/Images/Parts/Lenovo/T460S/BL/ES/Lenovo/T460S/BL/ES_A.jpg</v>
      </c>
      <c r="N28" s="27" t="str">
        <f>IF(ISBLANK(Values!$F27),"",Values!N27)</f>
        <v>https://download.lenovo.com/Images/Parts/Lenovo/T460S/BL/ES/Lenovo/T460S/BL/ES_B.jpg</v>
      </c>
      <c r="O28" s="27" t="str">
        <f>IF(ISBLANK(Values!$F27),"",Values!O27)</f>
        <v>https://download.lenovo.com/Images/Parts/Lenovo/T460S/BL/ES/Lenovo/T460S/BL/ES_details.jpg</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Child</v>
      </c>
      <c r="X28" s="29" t="str">
        <f>IF(ISBLANK(Values!E27),"",Values!$B$13)</f>
        <v>Lenovo T460s parent</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LAYOUT -  {flag} {language} NO backlit.</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backlit.</v>
      </c>
      <c r="AM28" s="1" t="str">
        <f>SUBSTITUTE(IF(ISBLANK(Values!E27),"",Values!$B$27), "{model}", Values!$B$3)</f>
        <v>👉 COMPATIBLE WITH - Lenovo T460s T470s.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T460s - UK</v>
      </c>
      <c r="C29" s="29" t="str">
        <f>IF(ISBLANK(Values!E28),"","TellusRem")</f>
        <v>TellusRem</v>
      </c>
      <c r="D29" s="28">
        <f>IF(ISBLANK(Values!E28),"",Values!E28)</f>
        <v>5714401460053</v>
      </c>
      <c r="E29" s="1" t="str">
        <f>IF(ISBLANK(Values!E28),"","EAN")</f>
        <v>EAN</v>
      </c>
      <c r="F29" s="27" t="str">
        <f>IF(ISBLANK(Values!E28),"",IF(Values!J28, SUBSTITUTE(Values!$B$1, "{language}", Values!H28) &amp; " " &amp;Values!$B$3, SUBSTITUTE(Values!$B$2, "{language}", Values!$H28) &amp; " " &amp;Values!$B$3))</f>
        <v>replacement UK backlit keyboard for Lenovo Thinkpad  T460s T470s</v>
      </c>
      <c r="G29" s="29" t="str">
        <f>IF(ISBLANK(Values!E28),"","TellusRem")</f>
        <v>TellusRem</v>
      </c>
      <c r="H29" s="1" t="str">
        <f>IF(ISBLANK(Values!E28),"",Values!$B$16)</f>
        <v>computer-keyboards</v>
      </c>
      <c r="I29" s="1" t="str">
        <f>IF(ISBLANK(Values!E28),"","4730574031")</f>
        <v>4730574031</v>
      </c>
      <c r="J29" s="31" t="str">
        <f>IF(ISBLANK(Values!E28),"",Values!F28 )</f>
        <v>Lenovo T460s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https://raw.githubusercontent.com/PatrickVibild/TellusAmazonPictures/master/pictures/Lenovo/T460S/BL/UK/1.jpg</v>
      </c>
      <c r="N29" s="27" t="str">
        <f>IF(ISBLANK(Values!$F28),"",Values!N28)</f>
        <v>https://raw.githubusercontent.com/PatrickVibild/TellusAmazonPictures/master/pictures/Lenovo/T460S/BL/UK/2.jpg</v>
      </c>
      <c r="O29" s="27" t="str">
        <f>IF(ISBLANK(Values!$F28),"",Values!O28)</f>
        <v>https://raw.githubusercontent.com/PatrickVibild/TellusAmazonPictures/master/pictures/Lenovo/T460S/BL/UK/3.jpg</v>
      </c>
      <c r="P29" s="27" t="str">
        <f>IF(ISBLANK(Values!$F28),"",Values!P28)</f>
        <v>https://raw.githubusercontent.com/PatrickVibild/TellusAmazonPictures/master/pictures/Lenovo/T460S/BL/UK/4.jpg</v>
      </c>
      <c r="Q29" s="27" t="str">
        <f>IF(ISBLANK(Values!$F28),"",Values!Q28)</f>
        <v>https://raw.githubusercontent.com/PatrickVibild/TellusAmazonPictures/master/pictures/Lenovo/T460S/BL/UK/5.jpg</v>
      </c>
      <c r="R29" s="27" t="str">
        <f>IF(ISBLANK(Values!$F28),"",Values!R28)</f>
        <v>https://raw.githubusercontent.com/PatrickVibild/TellusAmazonPictures/master/pictures/Lenovo/T460S/BL/UK/6.jpg</v>
      </c>
      <c r="S29" s="27" t="str">
        <f>IF(ISBLANK(Values!$F28),"",Values!S28)</f>
        <v>https://raw.githubusercontent.com/PatrickVibild/TellusAmazonPictures/master/pictures/Lenovo/T460S/BL/UK/7.jpg</v>
      </c>
      <c r="T29" s="27" t="str">
        <f>IF(ISBLANK(Values!$F28),"",Values!T28)</f>
        <v>https://raw.githubusercontent.com/PatrickVibild/TellusAmazonPictures/master/pictures/Lenovo/T460S/BL/UK/8.jpg</v>
      </c>
      <c r="U29" s="27" t="str">
        <f>IF(ISBLANK(Values!$F28),"",Values!U28)</f>
        <v>https://raw.githubusercontent.com/PatrickVibild/TellusAmazonPictures/master/pictures/Lenovo/T460S/BL/UK/9.jpg</v>
      </c>
      <c r="V29" s="1"/>
      <c r="W29" s="29" t="str">
        <f>IF(ISBLANK(Values!E28),"","Child")</f>
        <v>Child</v>
      </c>
      <c r="X29" s="29" t="str">
        <f>IF(ISBLANK(Values!E28),"",Values!$B$13)</f>
        <v>Lenovo T460s parent</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LAYOUT -  {flag} {language} NO backlit.</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backlit.</v>
      </c>
      <c r="AM29" s="1" t="str">
        <f>SUBSTITUTE(IF(ISBLANK(Values!E28),"",Values!$B$27), "{model}", Values!$B$3)</f>
        <v>👉 COMPATIBLE WITH - Lenovo T460s T470s.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T460s - NOR</v>
      </c>
      <c r="C30" s="29" t="str">
        <f>IF(ISBLANK(Values!E29),"","TellusRem")</f>
        <v>TellusRem</v>
      </c>
      <c r="D30" s="28">
        <f>IF(ISBLANK(Values!E29),"",Values!E29)</f>
        <v>5714401460060</v>
      </c>
      <c r="E30" s="1" t="str">
        <f>IF(ISBLANK(Values!E29),"","EAN")</f>
        <v>EAN</v>
      </c>
      <c r="F30" s="27" t="str">
        <f>IF(ISBLANK(Values!E29),"",IF(Values!J29, SUBSTITUTE(Values!$B$1, "{language}", Values!H29) &amp; " " &amp;Values!$B$3, SUBSTITUTE(Values!$B$2, "{language}", Values!$H29) &amp; " " &amp;Values!$B$3))</f>
        <v>replacement Scandinavian – Nordic backlit keyboard for Lenovo Thinkpad  T460s T470s</v>
      </c>
      <c r="G30" s="29" t="str">
        <f>IF(ISBLANK(Values!E29),"","TellusRem")</f>
        <v>TellusRem</v>
      </c>
      <c r="H30" s="1" t="str">
        <f>IF(ISBLANK(Values!E29),"",Values!$B$16)</f>
        <v>computer-keyboards</v>
      </c>
      <c r="I30" s="1" t="str">
        <f>IF(ISBLANK(Values!E29),"","4730574031")</f>
        <v>4730574031</v>
      </c>
      <c r="J30" s="31" t="str">
        <f>IF(ISBLANK(Values!E29),"",Values!F29 )</f>
        <v>Lenovo T460s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https://raw.githubusercontent.com/PatrickVibild/TellusAmazonPictures/master/pictures/Lenovo/T460S/BL/NOR/1.jpg</v>
      </c>
      <c r="N30" s="27" t="str">
        <f>IF(ISBLANK(Values!$F29),"",Values!N29)</f>
        <v>https://raw.githubusercontent.com/PatrickVibild/TellusAmazonPictures/master/pictures/Lenovo/T460S/BL/NOR/2.jpg</v>
      </c>
      <c r="O30" s="27" t="str">
        <f>IF(ISBLANK(Values!$F29),"",Values!O29)</f>
        <v>https://raw.githubusercontent.com/PatrickVibild/TellusAmazonPictures/master/pictures/Lenovo/T460S/BL/NOR/3.jpg</v>
      </c>
      <c r="P30" s="27" t="str">
        <f>IF(ISBLANK(Values!$F29),"",Values!P29)</f>
        <v>https://raw.githubusercontent.com/PatrickVibild/TellusAmazonPictures/master/pictures/Lenovo/T460S/BL/NOR/4.jpg</v>
      </c>
      <c r="Q30" s="27" t="str">
        <f>IF(ISBLANK(Values!$F29),"",Values!Q29)</f>
        <v>https://raw.githubusercontent.com/PatrickVibild/TellusAmazonPictures/master/pictures/Lenovo/T460S/BL/NOR/5.jpg</v>
      </c>
      <c r="R30" s="27" t="str">
        <f>IF(ISBLANK(Values!$F29),"",Values!R29)</f>
        <v>https://raw.githubusercontent.com/PatrickVibild/TellusAmazonPictures/master/pictures/Lenovo/T460S/BL/NOR/6.jpg</v>
      </c>
      <c r="S30" s="27" t="str">
        <f>IF(ISBLANK(Values!$F29),"",Values!S29)</f>
        <v>https://raw.githubusercontent.com/PatrickVibild/TellusAmazonPictures/master/pictures/Lenovo/T460S/BL/NOR/7.jpg</v>
      </c>
      <c r="T30" s="27" t="str">
        <f>IF(ISBLANK(Values!$F29),"",Values!T29)</f>
        <v>https://raw.githubusercontent.com/PatrickVibild/TellusAmazonPictures/master/pictures/Lenovo/T460S/BL/NOR/8.jpg</v>
      </c>
      <c r="U30" s="27" t="str">
        <f>IF(ISBLANK(Values!$F29),"",Values!U29)</f>
        <v>https://raw.githubusercontent.com/PatrickVibild/TellusAmazonPictures/master/pictures/Lenovo/T460S/BL/NOR/9.jpg</v>
      </c>
      <c r="V30" s="1"/>
      <c r="W30" s="29" t="str">
        <f>IF(ISBLANK(Values!E29),"","Child")</f>
        <v>Child</v>
      </c>
      <c r="X30" s="29" t="str">
        <f>IF(ISBLANK(Values!E29),"",Values!$B$13)</f>
        <v>Lenovo T460s parent</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LAYOUT -  {flag} {language} NO backlit.</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backlit.</v>
      </c>
      <c r="AM30" s="1" t="str">
        <f>SUBSTITUTE(IF(ISBLANK(Values!E29),"",Values!$B$27), "{model}", Values!$B$3)</f>
        <v>👉 COMPATIBLE WITH - Lenovo T460s T470s.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T460s - BE</v>
      </c>
      <c r="C31" s="29" t="str">
        <f>IF(ISBLANK(Values!E30),"","TellusRem")</f>
        <v>TellusRem</v>
      </c>
      <c r="D31" s="28">
        <f>IF(ISBLANK(Values!E30),"",Values!E30)</f>
        <v>5714401460077</v>
      </c>
      <c r="E31" s="1" t="str">
        <f>IF(ISBLANK(Values!E30),"","EAN")</f>
        <v>EAN</v>
      </c>
      <c r="F31" s="27" t="str">
        <f>IF(ISBLANK(Values!E30),"",IF(Values!J30, SUBSTITUTE(Values!$B$1, "{language}", Values!H30) &amp; " " &amp;Values!$B$3, SUBSTITUTE(Values!$B$2, "{language}", Values!$H30) &amp; " " &amp;Values!$B$3))</f>
        <v>replacement Belgian backlit keyboard for Lenovo Thinkpad  T460s T470s</v>
      </c>
      <c r="G31" s="29" t="str">
        <f>IF(ISBLANK(Values!E30),"","TellusRem")</f>
        <v>TellusRem</v>
      </c>
      <c r="H31" s="1" t="str">
        <f>IF(ISBLANK(Values!E30),"",Values!$B$16)</f>
        <v>computer-keyboards</v>
      </c>
      <c r="I31" s="1" t="str">
        <f>IF(ISBLANK(Values!E30),"","4730574031")</f>
        <v>4730574031</v>
      </c>
      <c r="J31" s="31" t="str">
        <f>IF(ISBLANK(Values!E30),"",Values!F30 )</f>
        <v>Lenovo T460s - BE</v>
      </c>
      <c r="K31" s="27" t="str">
        <f>IF(IF(ISBLANK(Values!E30),"",IF(Values!J30, Values!$B$4, Values!$B$5))=0,"",IF(ISBLANK(Values!E30),"",IF(Values!J30, Values!$B$4, Values!$B$5)))</f>
        <v/>
      </c>
      <c r="L31" s="27">
        <f>IF(ISBLANK(Values!E30),"",IF($CO31="DEFAULT", Values!$B$18, ""))</f>
        <v>5</v>
      </c>
      <c r="M31" s="27" t="str">
        <f>IF(ISBLANK(Values!E30),"",Values!$M30)</f>
        <v>https://download.lenovo.com/Images/Parts/01YR052/01YR052_A.jpg</v>
      </c>
      <c r="N31" s="27" t="str">
        <f>IF(ISBLANK(Values!$F30),"",Values!N30)</f>
        <v>https://download.lenovo.com/Images/Parts/01YR052/01YR052_B.jpg</v>
      </c>
      <c r="O31" s="27" t="str">
        <f>IF(ISBLANK(Values!$F30),"",Values!O30)</f>
        <v>https://download.lenovo.com/Images/Parts/01YR052/01YR052_details.jpg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T460s parent</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LAYOUT -  {flag} {language} NO backlit.</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backlit.</v>
      </c>
      <c r="AM31" s="1" t="str">
        <f>SUBSTITUTE(IF(ISBLANK(Values!E30),"",Values!$B$27), "{model}", Values!$B$3)</f>
        <v>👉 COMPATIBLE WITH - Lenovo T460s T470s.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T460s - BG</v>
      </c>
      <c r="C32" s="29" t="str">
        <f>IF(ISBLANK(Values!E31),"","TellusRem")</f>
        <v>TellusRem</v>
      </c>
      <c r="D32" s="28">
        <f>IF(ISBLANK(Values!E31),"",Values!E31)</f>
        <v>5714401460084</v>
      </c>
      <c r="E32" s="1" t="str">
        <f>IF(ISBLANK(Values!E31),"","EAN")</f>
        <v>EAN</v>
      </c>
      <c r="F32" s="27" t="str">
        <f>IF(ISBLANK(Values!E31),"",IF(Values!J31, SUBSTITUTE(Values!$B$1, "{language}", Values!H31) &amp; " " &amp;Values!$B$3, SUBSTITUTE(Values!$B$2, "{language}", Values!$H31) &amp; " " &amp;Values!$B$3))</f>
        <v>replacement Bulgarian backlit keyboard for Lenovo Thinkpad  T460s T470s</v>
      </c>
      <c r="G32" s="29" t="str">
        <f>IF(ISBLANK(Values!E31),"","TellusRem")</f>
        <v>TellusRem</v>
      </c>
      <c r="H32" s="1" t="str">
        <f>IF(ISBLANK(Values!E31),"",Values!$B$16)</f>
        <v>computer-keyboards</v>
      </c>
      <c r="I32" s="1" t="str">
        <f>IF(ISBLANK(Values!E31),"","4730574031")</f>
        <v>4730574031</v>
      </c>
      <c r="J32" s="31" t="str">
        <f>IF(ISBLANK(Values!E31),"",Values!F31 )</f>
        <v>Lenovo T460s - BG</v>
      </c>
      <c r="K32" s="27" t="str">
        <f>IF(IF(ISBLANK(Values!E31),"",IF(Values!J31, Values!$B$4, Values!$B$5))=0,"",IF(ISBLANK(Values!E31),"",IF(Values!J31, Values!$B$4, Values!$B$5)))</f>
        <v/>
      </c>
      <c r="L32" s="27">
        <f>IF(ISBLANK(Values!E31),"",IF($CO32="DEFAULT", Values!$B$18, ""))</f>
        <v>5</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T460s parent</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LAYOUT -  {flag} {language} NO backlit.</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backlit.</v>
      </c>
      <c r="AM32" s="1" t="str">
        <f>SUBSTITUTE(IF(ISBLANK(Values!E31),"",Values!$B$27), "{model}", Values!$B$3)</f>
        <v>👉 COMPATIBLE WITH - Lenovo T460s T470s.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T460s - CZ</v>
      </c>
      <c r="C33" s="29" t="str">
        <f>IF(ISBLANK(Values!E32),"","TellusRem")</f>
        <v>TellusRem</v>
      </c>
      <c r="D33" s="28">
        <f>IF(ISBLANK(Values!E32),"",Values!E32)</f>
        <v>5714401460091</v>
      </c>
      <c r="E33" s="1" t="str">
        <f>IF(ISBLANK(Values!E32),"","EAN")</f>
        <v>EAN</v>
      </c>
      <c r="F33" s="27" t="str">
        <f>IF(ISBLANK(Values!E32),"",IF(Values!J32, SUBSTITUTE(Values!$B$1, "{language}", Values!H32) &amp; " " &amp;Values!$B$3, SUBSTITUTE(Values!$B$2, "{language}", Values!$H32) &amp; " " &amp;Values!$B$3))</f>
        <v>replacement Czech backlit keyboard for Lenovo Thinkpad  T460s T470s</v>
      </c>
      <c r="G33" s="29" t="str">
        <f>IF(ISBLANK(Values!E32),"","TellusRem")</f>
        <v>TellusRem</v>
      </c>
      <c r="H33" s="1" t="str">
        <f>IF(ISBLANK(Values!E32),"",Values!$B$16)</f>
        <v>computer-keyboards</v>
      </c>
      <c r="I33" s="1" t="str">
        <f>IF(ISBLANK(Values!E32),"","4730574031")</f>
        <v>4730574031</v>
      </c>
      <c r="J33" s="31" t="str">
        <f>IF(ISBLANK(Values!E32),"",Values!F32 )</f>
        <v>Lenovo T460s - CZ</v>
      </c>
      <c r="K33" s="27" t="str">
        <f>IF(IF(ISBLANK(Values!E32),"",IF(Values!J32, Values!$B$4, Values!$B$5))=0,"",IF(ISBLANK(Values!E32),"",IF(Values!J32, Values!$B$4, Values!$B$5)))</f>
        <v/>
      </c>
      <c r="L33" s="27">
        <f>IF(ISBLANK(Values!E32),"",IF($CO33="DEFAULT", Values!$B$18, ""))</f>
        <v>5</v>
      </c>
      <c r="M33" s="27" t="str">
        <f>IF(ISBLANK(Values!E32),"",Values!$M32)</f>
        <v>https://download.lenovo.com/Images/Parts/01YT108/01YT108_A.jpg</v>
      </c>
      <c r="N33" s="27" t="str">
        <f>IF(ISBLANK(Values!$F32),"",Values!N32)</f>
        <v>https://download.lenovo.com/Images/Parts/01YT108/01YT108_B.jpg</v>
      </c>
      <c r="O33" s="27" t="str">
        <f>IF(ISBLANK(Values!$F32),"",Values!O32)</f>
        <v>https://download.lenovo.com/Images/Parts/01YT108/01YT108_details.jpg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T460s parent</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LAYOUT -  {flag} {language} NO backlit.</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backlit.</v>
      </c>
      <c r="AM33" s="1" t="str">
        <f>SUBSTITUTE(IF(ISBLANK(Values!E32),"",Values!$B$27), "{model}", Values!$B$3)</f>
        <v>👉 COMPATIBLE WITH - Lenovo T460s T470s.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T460s - DK</v>
      </c>
      <c r="C34" s="29" t="str">
        <f>IF(ISBLANK(Values!E33),"","TellusRem")</f>
        <v>TellusRem</v>
      </c>
      <c r="D34" s="28">
        <f>IF(ISBLANK(Values!E33),"",Values!E33)</f>
        <v>5714401460107</v>
      </c>
      <c r="E34" s="1" t="str">
        <f>IF(ISBLANK(Values!E33),"","EAN")</f>
        <v>EAN</v>
      </c>
      <c r="F34" s="27" t="str">
        <f>IF(ISBLANK(Values!E33),"",IF(Values!J33, SUBSTITUTE(Values!$B$1, "{language}", Values!H33) &amp; " " &amp;Values!$B$3, SUBSTITUTE(Values!$B$2, "{language}", Values!$H33) &amp; " " &amp;Values!$B$3))</f>
        <v>replacement Danish backlit keyboard for Lenovo Thinkpad  T460s T470s</v>
      </c>
      <c r="G34" s="29" t="str">
        <f>IF(ISBLANK(Values!E33),"","TellusRem")</f>
        <v>TellusRem</v>
      </c>
      <c r="H34" s="1" t="str">
        <f>IF(ISBLANK(Values!E33),"",Values!$B$16)</f>
        <v>computer-keyboards</v>
      </c>
      <c r="I34" s="1" t="str">
        <f>IF(ISBLANK(Values!E33),"","4730574031")</f>
        <v>4730574031</v>
      </c>
      <c r="J34" s="31" t="str">
        <f>IF(ISBLANK(Values!E33),"",Values!F33 )</f>
        <v>Lenovo T460s - DK</v>
      </c>
      <c r="K34" s="27" t="str">
        <f>IF(IF(ISBLANK(Values!E33),"",IF(Values!J33, Values!$B$4, Values!$B$5))=0,"",IF(ISBLANK(Values!E33),"",IF(Values!J33, Values!$B$4, Values!$B$5)))</f>
        <v/>
      </c>
      <c r="L34" s="27">
        <f>IF(ISBLANK(Values!E33),"",IF($CO34="DEFAULT", Values!$B$18, ""))</f>
        <v>5</v>
      </c>
      <c r="M34" s="27" t="str">
        <f>IF(ISBLANK(Values!E33),"",Values!$M33)</f>
        <v>https://download.lenovo.com/Images/Parts/01YR055/01YR055_A.jpg</v>
      </c>
      <c r="N34" s="27" t="str">
        <f>IF(ISBLANK(Values!$F33),"",Values!N33)</f>
        <v>https://download.lenovo.com/Images/Parts/01YR055/01YR055_B.jpg</v>
      </c>
      <c r="O34" s="27" t="str">
        <f>IF(ISBLANK(Values!$F33),"",Values!O33)</f>
        <v>https://download.lenovo.com/Images/Parts/01YR055/01YR055_details.jpg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T460s parent</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LAYOUT -  {flag} {language} NO backlit.</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backlit.</v>
      </c>
      <c r="AM34" s="1" t="str">
        <f>SUBSTITUTE(IF(ISBLANK(Values!E33),"",Values!$B$27), "{model}", Values!$B$3)</f>
        <v>👉 COMPATIBLE WITH - Lenovo T460s T470s.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T460s - HU</v>
      </c>
      <c r="C35" s="29" t="str">
        <f>IF(ISBLANK(Values!E34),"","TellusRem")</f>
        <v>TellusRem</v>
      </c>
      <c r="D35" s="28">
        <f>IF(ISBLANK(Values!E34),"",Values!E34)</f>
        <v>5714401460114</v>
      </c>
      <c r="E35" s="1" t="str">
        <f>IF(ISBLANK(Values!E34),"","EAN")</f>
        <v>EAN</v>
      </c>
      <c r="F35" s="27" t="str">
        <f>IF(ISBLANK(Values!E34),"",IF(Values!J34, SUBSTITUTE(Values!$B$1, "{language}", Values!H34) &amp; " " &amp;Values!$B$3, SUBSTITUTE(Values!$B$2, "{language}", Values!$H34) &amp; " " &amp;Values!$B$3))</f>
        <v>replacement Hungarian backlit keyboard for Lenovo Thinkpad  T460s T470s</v>
      </c>
      <c r="G35" s="29" t="str">
        <f>IF(ISBLANK(Values!E34),"","TellusRem")</f>
        <v>TellusRem</v>
      </c>
      <c r="H35" s="1" t="str">
        <f>IF(ISBLANK(Values!E34),"",Values!$B$16)</f>
        <v>computer-keyboards</v>
      </c>
      <c r="I35" s="1" t="str">
        <f>IF(ISBLANK(Values!E34),"","4730574031")</f>
        <v>4730574031</v>
      </c>
      <c r="J35" s="31" t="str">
        <f>IF(ISBLANK(Values!E34),"",Values!F34 )</f>
        <v>Lenovo T460s - HU</v>
      </c>
      <c r="K35" s="27" t="str">
        <f>IF(IF(ISBLANK(Values!E34),"",IF(Values!J34, Values!$B$4, Values!$B$5))=0,"",IF(ISBLANK(Values!E34),"",IF(Values!J34, Values!$B$4, Values!$B$5)))</f>
        <v/>
      </c>
      <c r="L35" s="27">
        <f>IF(ISBLANK(Values!E34),"",IF($CO35="DEFAULT", Values!$B$18, ""))</f>
        <v>5</v>
      </c>
      <c r="M35" s="27" t="str">
        <f>IF(ISBLANK(Values!E34),"",Values!$M34)</f>
        <v>https://download.lenovo.com/Images/Parts/01YT115/01YT115_A.jpg</v>
      </c>
      <c r="N35" s="27" t="str">
        <f>IF(ISBLANK(Values!$F34),"",Values!N34)</f>
        <v>https://download.lenovo.com/Images/Parts/01YT115/01YT115_B.jpg</v>
      </c>
      <c r="O35" s="27" t="str">
        <f>IF(ISBLANK(Values!$F34),"",Values!O34)</f>
        <v>https://download.lenovo.com/Images/Parts/01YT115/01YT115_details.jpg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T460s parent</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LAYOUT -  {flag} {language} NO backlit.</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backlit.</v>
      </c>
      <c r="AM35" s="1" t="str">
        <f>SUBSTITUTE(IF(ISBLANK(Values!E34),"",Values!$B$27), "{model}", Values!$B$3)</f>
        <v>👉 COMPATIBLE WITH - Lenovo T460s T470s.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T460s - NL</v>
      </c>
      <c r="C36" s="29" t="str">
        <f>IF(ISBLANK(Values!E35),"","TellusRem")</f>
        <v>TellusRem</v>
      </c>
      <c r="D36" s="28">
        <f>IF(ISBLANK(Values!E35),"",Values!E35)</f>
        <v>5714401460121</v>
      </c>
      <c r="E36" s="1" t="str">
        <f>IF(ISBLANK(Values!E35),"","EAN")</f>
        <v>EAN</v>
      </c>
      <c r="F36" s="27" t="str">
        <f>IF(ISBLANK(Values!E35),"",IF(Values!J35, SUBSTITUTE(Values!$B$1, "{language}", Values!H35) &amp; " " &amp;Values!$B$3, SUBSTITUTE(Values!$B$2, "{language}", Values!$H35) &amp; " " &amp;Values!$B$3))</f>
        <v>replacement Dutch backlit keyboard for Lenovo Thinkpad  T460s T470s</v>
      </c>
      <c r="G36" s="29" t="str">
        <f>IF(ISBLANK(Values!E35),"","TellusRem")</f>
        <v>TellusRem</v>
      </c>
      <c r="H36" s="1" t="str">
        <f>IF(ISBLANK(Values!E35),"",Values!$B$16)</f>
        <v>computer-keyboards</v>
      </c>
      <c r="I36" s="1" t="str">
        <f>IF(ISBLANK(Values!E35),"","4730574031")</f>
        <v>4730574031</v>
      </c>
      <c r="J36" s="31" t="str">
        <f>IF(ISBLANK(Values!E35),"",Values!F35 )</f>
        <v>Lenovo T460s - NL</v>
      </c>
      <c r="K36" s="27" t="str">
        <f>IF(IF(ISBLANK(Values!E35),"",IF(Values!J35, Values!$B$4, Values!$B$5))=0,"",IF(ISBLANK(Values!E35),"",IF(Values!J35, Values!$B$4, Values!$B$5)))</f>
        <v/>
      </c>
      <c r="L36" s="27">
        <f>IF(ISBLANK(Values!E35),"",IF($CO36="DEFAULT", Values!$B$18, ""))</f>
        <v>5</v>
      </c>
      <c r="M36" s="27" t="str">
        <f>IF(ISBLANK(Values!E35),"",Values!$M35)</f>
        <v>https://download.lenovo.com/Images/Parts/01YT119/01YT119_A.jpg</v>
      </c>
      <c r="N36" s="27" t="str">
        <f>IF(ISBLANK(Values!$F35),"",Values!N35)</f>
        <v>https://download.lenovo.com/Images/Parts/01YT119/01YT119_B.jpg</v>
      </c>
      <c r="O36" s="27" t="str">
        <f>IF(ISBLANK(Values!$F35),"",Values!O35)</f>
        <v>https://download.lenovo.com/Images/Parts/01YT119/01YT119_details.jpg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T460s parent</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LAYOUT -  {flag} {language} NO backlit.</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backlit.</v>
      </c>
      <c r="AM36" s="1" t="str">
        <f>SUBSTITUTE(IF(ISBLANK(Values!E35),"",Values!$B$27), "{model}", Values!$B$3)</f>
        <v>👉 COMPATIBLE WITH - Lenovo T460s T470s.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T460s - NO</v>
      </c>
      <c r="C37" s="29" t="str">
        <f>IF(ISBLANK(Values!E36),"","TellusRem")</f>
        <v>TellusRem</v>
      </c>
      <c r="D37" s="28">
        <f>IF(ISBLANK(Values!E36),"",Values!E36)</f>
        <v>5714401460138</v>
      </c>
      <c r="E37" s="1" t="str">
        <f>IF(ISBLANK(Values!E36),"","EAN")</f>
        <v>EAN</v>
      </c>
      <c r="F37" s="27" t="str">
        <f>IF(ISBLANK(Values!E36),"",IF(Values!J36, SUBSTITUTE(Values!$B$1, "{language}", Values!H36) &amp; " " &amp;Values!$B$3, SUBSTITUTE(Values!$B$2, "{language}", Values!$H36) &amp; " " &amp;Values!$B$3))</f>
        <v>replacement Norwegian backlit keyboard for Lenovo Thinkpad  T460s T470s</v>
      </c>
      <c r="G37" s="29" t="str">
        <f>IF(ISBLANK(Values!E36),"","TellusRem")</f>
        <v>TellusRem</v>
      </c>
      <c r="H37" s="1" t="str">
        <f>IF(ISBLANK(Values!E36),"",Values!$B$16)</f>
        <v>computer-keyboards</v>
      </c>
      <c r="I37" s="1" t="str">
        <f>IF(ISBLANK(Values!E36),"","4730574031")</f>
        <v>4730574031</v>
      </c>
      <c r="J37" s="31" t="str">
        <f>IF(ISBLANK(Values!E36),"",Values!F36 )</f>
        <v>Lenovo T460s - NO</v>
      </c>
      <c r="K37" s="27" t="str">
        <f>IF(IF(ISBLANK(Values!E36),"",IF(Values!J36, Values!$B$4, Values!$B$5))=0,"",IF(ISBLANK(Values!E36),"",IF(Values!J36, Values!$B$4, Values!$B$5)))</f>
        <v/>
      </c>
      <c r="L37" s="27">
        <f>IF(ISBLANK(Values!E36),"",IF($CO37="DEFAULT", Values!$B$18, ""))</f>
        <v>5</v>
      </c>
      <c r="M37" s="27" t="str">
        <f>IF(ISBLANK(Values!E36),"",Values!$M36)</f>
        <v>https://download.lenovo.com/Images/Parts/01YT120/01YT120_A.jpg</v>
      </c>
      <c r="N37" s="27" t="str">
        <f>IF(ISBLANK(Values!$F36),"",Values!N36)</f>
        <v>https://download.lenovo.com/Images/Parts/01YT120/01YT120_B.jpg</v>
      </c>
      <c r="O37" s="27" t="str">
        <f>IF(ISBLANK(Values!$F36),"",Values!O36)</f>
        <v>https://download.lenovo.com/Images/Parts/01YT120/01YT120_details.jpg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T460s parent</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LAYOUT -  {flag} {language} NO backlit.</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backlit.</v>
      </c>
      <c r="AM37" s="1" t="str">
        <f>SUBSTITUTE(IF(ISBLANK(Values!E36),"",Values!$B$27), "{model}", Values!$B$3)</f>
        <v>👉 COMPATIBLE WITH - Lenovo T460s T470s.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T460s - PL</v>
      </c>
      <c r="C38" s="29" t="str">
        <f>IF(ISBLANK(Values!E37),"","TellusRem")</f>
        <v>TellusRem</v>
      </c>
      <c r="D38" s="28">
        <f>IF(ISBLANK(Values!E37),"",Values!E37)</f>
        <v>5714401460145</v>
      </c>
      <c r="E38" s="1" t="str">
        <f>IF(ISBLANK(Values!E37),"","EAN")</f>
        <v>EAN</v>
      </c>
      <c r="F38" s="27" t="str">
        <f>IF(ISBLANK(Values!E37),"",IF(Values!J37, SUBSTITUTE(Values!$B$1, "{language}", Values!H37) &amp; " " &amp;Values!$B$3, SUBSTITUTE(Values!$B$2, "{language}", Values!$H37) &amp; " " &amp;Values!$B$3))</f>
        <v>replacement Polish backlit keyboard for Lenovo Thinkpad  T460s T470s</v>
      </c>
      <c r="G38" s="29" t="str">
        <f>IF(ISBLANK(Values!E37),"","TellusRem")</f>
        <v>TellusRem</v>
      </c>
      <c r="H38" s="1" t="str">
        <f>IF(ISBLANK(Values!E37),"",Values!$B$16)</f>
        <v>computer-keyboards</v>
      </c>
      <c r="I38" s="1" t="str">
        <f>IF(ISBLANK(Values!E37),"","4730574031")</f>
        <v>4730574031</v>
      </c>
      <c r="J38" s="31" t="str">
        <f>IF(ISBLANK(Values!E37),"",Values!F37 )</f>
        <v>Lenovo T460s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T460s parent</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LAYOUT -  {flag} {language} NO backlit.</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backlit.</v>
      </c>
      <c r="AM38" s="1" t="str">
        <f>SUBSTITUTE(IF(ISBLANK(Values!E37),"",Values!$B$27), "{model}", Values!$B$3)</f>
        <v>👉 COMPATIBLE WITH - Lenovo T460s T470s.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T460s - PT</v>
      </c>
      <c r="C39" s="29" t="str">
        <f>IF(ISBLANK(Values!E38),"","TellusRem")</f>
        <v>TellusRem</v>
      </c>
      <c r="D39" s="28">
        <f>IF(ISBLANK(Values!E38),"",Values!E38)</f>
        <v>5714401460152</v>
      </c>
      <c r="E39" s="1" t="str">
        <f>IF(ISBLANK(Values!E38),"","EAN")</f>
        <v>EAN</v>
      </c>
      <c r="F39" s="27" t="str">
        <f>IF(ISBLANK(Values!E38),"",IF(Values!J38, SUBSTITUTE(Values!$B$1, "{language}", Values!H38) &amp; " " &amp;Values!$B$3, SUBSTITUTE(Values!$B$2, "{language}", Values!$H38) &amp; " " &amp;Values!$B$3))</f>
        <v>replacement Portuguese backlit keyboard for Lenovo Thinkpad  T460s T470s</v>
      </c>
      <c r="G39" s="29" t="str">
        <f>IF(ISBLANK(Values!E38),"","TellusRem")</f>
        <v>TellusRem</v>
      </c>
      <c r="H39" s="1" t="str">
        <f>IF(ISBLANK(Values!E38),"",Values!$B$16)</f>
        <v>computer-keyboards</v>
      </c>
      <c r="I39" s="1" t="str">
        <f>IF(ISBLANK(Values!E38),"","4730574031")</f>
        <v>4730574031</v>
      </c>
      <c r="J39" s="31" t="str">
        <f>IF(ISBLANK(Values!E38),"",Values!F38 )</f>
        <v>Lenovo T460s - PT</v>
      </c>
      <c r="K39" s="27" t="str">
        <f>IF(IF(ISBLANK(Values!E38),"",IF(Values!J38, Values!$B$4, Values!$B$5))=0,"",IF(ISBLANK(Values!E38),"",IF(Values!J38, Values!$B$4, Values!$B$5)))</f>
        <v/>
      </c>
      <c r="L39" s="27">
        <f>IF(ISBLANK(Values!E38),"",IF($CO39="DEFAULT", Values!$B$18, ""))</f>
        <v>5</v>
      </c>
      <c r="M39" s="27" t="str">
        <f>IF(ISBLANK(Values!E38),"",Values!$M38)</f>
        <v>https://download.lenovo.com/Images/Parts/01YT122/01YT122_A.jpg</v>
      </c>
      <c r="N39" s="27" t="str">
        <f>IF(ISBLANK(Values!$F38),"",Values!N38)</f>
        <v>https://download.lenovo.com/Images/Parts/01YT122/01YT122_B.jpg</v>
      </c>
      <c r="O39" s="27" t="str">
        <f>IF(ISBLANK(Values!$F38),"",Values!O38)</f>
        <v>https://download.lenovo.com/Images/Parts/01YT122/01YT122_details.jpg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T460s parent</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LAYOUT -  {flag} {language} NO backlit.</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backlit.</v>
      </c>
      <c r="AM39" s="1" t="str">
        <f>SUBSTITUTE(IF(ISBLANK(Values!E38),"",Values!$B$27), "{model}", Values!$B$3)</f>
        <v>👉 COMPATIBLE WITH - Lenovo T460s T470s.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T460s - SE/FI</v>
      </c>
      <c r="C40" s="29" t="str">
        <f>IF(ISBLANK(Values!E39),"","TellusRem")</f>
        <v>TellusRem</v>
      </c>
      <c r="D40" s="28">
        <f>IF(ISBLANK(Values!E39),"",Values!E39)</f>
        <v>5714401460169</v>
      </c>
      <c r="E40" s="1" t="str">
        <f>IF(ISBLANK(Values!E39),"","EAN")</f>
        <v>EAN</v>
      </c>
      <c r="F40" s="27" t="str">
        <f>IF(ISBLANK(Values!E39),"",IF(Values!J39, SUBSTITUTE(Values!$B$1, "{language}", Values!H39) &amp; " " &amp;Values!$B$3, SUBSTITUTE(Values!$B$2, "{language}", Values!$H39) &amp; " " &amp;Values!$B$3))</f>
        <v>replacement Swedish – Finnish backlit keyboard for Lenovo Thinkpad  T460s T470s</v>
      </c>
      <c r="G40" s="29" t="str">
        <f>IF(ISBLANK(Values!E39),"","TellusRem")</f>
        <v>TellusRem</v>
      </c>
      <c r="H40" s="1" t="str">
        <f>IF(ISBLANK(Values!E39),"",Values!$B$16)</f>
        <v>computer-keyboards</v>
      </c>
      <c r="I40" s="1" t="str">
        <f>IF(ISBLANK(Values!E39),"","4730574031")</f>
        <v>4730574031</v>
      </c>
      <c r="J40" s="31" t="str">
        <f>IF(ISBLANK(Values!E39),"",Values!F39 )</f>
        <v>Lenovo T460s - SE/FI</v>
      </c>
      <c r="K40" s="27" t="str">
        <f>IF(IF(ISBLANK(Values!E39),"",IF(Values!J39, Values!$B$4, Values!$B$5))=0,"",IF(ISBLANK(Values!E39),"",IF(Values!J39, Values!$B$4, Values!$B$5)))</f>
        <v/>
      </c>
      <c r="L40" s="27">
        <f>IF(ISBLANK(Values!E39),"",IF($CO40="DEFAULT", Values!$B$18, ""))</f>
        <v>5</v>
      </c>
      <c r="M40" s="27" t="str">
        <f>IF(ISBLANK(Values!E39),"",Values!$M39)</f>
        <v>https://download.lenovo.com/Images/Parts/01YR072/01YR072_A.jpg</v>
      </c>
      <c r="N40" s="27" t="str">
        <f>IF(ISBLANK(Values!$F39),"",Values!N39)</f>
        <v>https://download.lenovo.com/Images/Parts/01YR072/01YR072_B.jpg</v>
      </c>
      <c r="O40" s="27" t="str">
        <f>IF(ISBLANK(Values!$F39),"",Values!O39)</f>
        <v>https://download.lenovo.com/Images/Parts/01YR072/01YR072_details.jpg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T460s parent</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LAYOUT -  {flag} {language} NO backlit.</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backlit.</v>
      </c>
      <c r="AM40" s="1" t="str">
        <f>SUBSTITUTE(IF(ISBLANK(Values!E39),"",Values!$B$27), "{model}", Values!$B$3)</f>
        <v>👉 COMPATIBLE WITH - Lenovo T460s T470s.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T460s - CH</v>
      </c>
      <c r="C41" s="29" t="str">
        <f>IF(ISBLANK(Values!E40),"","TellusRem")</f>
        <v>TellusRem</v>
      </c>
      <c r="D41" s="28">
        <f>IF(ISBLANK(Values!E40),"",Values!E40)</f>
        <v>5714401460176</v>
      </c>
      <c r="E41" s="1" t="str">
        <f>IF(ISBLANK(Values!E40),"","EAN")</f>
        <v>EAN</v>
      </c>
      <c r="F41" s="27" t="str">
        <f>IF(ISBLANK(Values!E40),"",IF(Values!J40, SUBSTITUTE(Values!$B$1, "{language}", Values!H40) &amp; " " &amp;Values!$B$3, SUBSTITUTE(Values!$B$2, "{language}", Values!$H40) &amp; " " &amp;Values!$B$3))</f>
        <v>replacement Swiss backlit keyboard for Lenovo Thinkpad  T460s T470s</v>
      </c>
      <c r="G41" s="29" t="str">
        <f>IF(ISBLANK(Values!E40),"","TellusRem")</f>
        <v>TellusRem</v>
      </c>
      <c r="H41" s="1" t="str">
        <f>IF(ISBLANK(Values!E40),"",Values!$B$16)</f>
        <v>computer-keyboards</v>
      </c>
      <c r="I41" s="1" t="str">
        <f>IF(ISBLANK(Values!E40),"","4730574031")</f>
        <v>4730574031</v>
      </c>
      <c r="J41" s="31" t="str">
        <f>IF(ISBLANK(Values!E40),"",Values!F40 )</f>
        <v>Lenovo T460s - CH</v>
      </c>
      <c r="K41" s="27" t="str">
        <f>IF(IF(ISBLANK(Values!E40),"",IF(Values!J40, Values!$B$4, Values!$B$5))=0,"",IF(ISBLANK(Values!E40),"",IF(Values!J40, Values!$B$4, Values!$B$5)))</f>
        <v/>
      </c>
      <c r="L41" s="27">
        <f>IF(ISBLANK(Values!E40),"",IF($CO41="DEFAULT", Values!$B$18, ""))</f>
        <v>5</v>
      </c>
      <c r="M41" s="27" t="str">
        <f>IF(ISBLANK(Values!E40),"",Values!$M40)</f>
        <v>https://download.lenovo.com/Images/Parts/01YT127/01YT127_A.jpg</v>
      </c>
      <c r="N41" s="27" t="str">
        <f>IF(ISBLANK(Values!$F40),"",Values!N40)</f>
        <v>https://download.lenovo.com/Images/Parts/01YT127/01YT127_B.jpg</v>
      </c>
      <c r="O41" s="27" t="str">
        <f>IF(ISBLANK(Values!$F40),"",Values!O40)</f>
        <v>https://download.lenovo.com/Images/Parts/01YT127/01YT127_details.jpg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T460s parent</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LAYOUT -  {flag} {language} NO backlit.</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backlit.</v>
      </c>
      <c r="AM41" s="1" t="str">
        <f>SUBSTITUTE(IF(ISBLANK(Values!E40),"",Values!$B$27), "{model}", Values!$B$3)</f>
        <v>👉 COMPATIBLE WITH - Lenovo T460s T470s.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T460s - US INT</v>
      </c>
      <c r="C42" s="29" t="str">
        <f>IF(ISBLANK(Values!E41),"","TellusRem")</f>
        <v>TellusRem</v>
      </c>
      <c r="D42" s="28">
        <f>IF(ISBLANK(Values!E41),"",Values!E41)</f>
        <v>5714401460183</v>
      </c>
      <c r="E42" s="1" t="str">
        <f>IF(ISBLANK(Values!E41),"","EAN")</f>
        <v>EAN</v>
      </c>
      <c r="F42" s="27" t="str">
        <f>IF(ISBLANK(Values!E41),"",IF(Values!J41, SUBSTITUTE(Values!$B$1, "{language}", Values!H41) &amp; " " &amp;Values!$B$3, SUBSTITUTE(Values!$B$2, "{language}", Values!$H41) &amp; " " &amp;Values!$B$3))</f>
        <v>replacement US International backlit keyboard for Lenovo Thinkpad  T460s T470s</v>
      </c>
      <c r="G42" s="29" t="str">
        <f>IF(ISBLANK(Values!E41),"","TellusRem")</f>
        <v>TellusRem</v>
      </c>
      <c r="H42" s="1" t="str">
        <f>IF(ISBLANK(Values!E41),"",Values!$B$16)</f>
        <v>computer-keyboards</v>
      </c>
      <c r="I42" s="1" t="str">
        <f>IF(ISBLANK(Values!E41),"","4730574031")</f>
        <v>4730574031</v>
      </c>
      <c r="J42" s="31" t="str">
        <f>IF(ISBLANK(Values!E41),"",Values!F41 )</f>
        <v>Lenovo T460s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https://raw.githubusercontent.com/PatrickVibild/TellusAmazonPictures/master/pictures/Lenovo/T460S/BL/USI/1.jpg</v>
      </c>
      <c r="N42" s="27" t="str">
        <f>IF(ISBLANK(Values!$F41),"",Values!N41)</f>
        <v>https://raw.githubusercontent.com/PatrickVibild/TellusAmazonPictures/master/pictures/Lenovo/T460S/BL/USI/2.jpg</v>
      </c>
      <c r="O42" s="27" t="str">
        <f>IF(ISBLANK(Values!$F41),"",Values!O41)</f>
        <v>https://raw.githubusercontent.com/PatrickVibild/TellusAmazonPictures/master/pictures/Lenovo/T460S/BL/USI/3.jpg</v>
      </c>
      <c r="P42" s="27" t="str">
        <f>IF(ISBLANK(Values!$F41),"",Values!P41)</f>
        <v>https://raw.githubusercontent.com/PatrickVibild/TellusAmazonPictures/master/pictures/Lenovo/T460S/BL/USI/4.jpg</v>
      </c>
      <c r="Q42" s="27" t="str">
        <f>IF(ISBLANK(Values!$F41),"",Values!Q41)</f>
        <v>https://raw.githubusercontent.com/PatrickVibild/TellusAmazonPictures/master/pictures/Lenovo/T460S/BL/USI/5.jpg</v>
      </c>
      <c r="R42" s="27" t="str">
        <f>IF(ISBLANK(Values!$F41),"",Values!R41)</f>
        <v>https://raw.githubusercontent.com/PatrickVibild/TellusAmazonPictures/master/pictures/Lenovo/T460S/BL/USI/6.jpg</v>
      </c>
      <c r="S42" s="27" t="str">
        <f>IF(ISBLANK(Values!$F41),"",Values!S41)</f>
        <v>https://raw.githubusercontent.com/PatrickVibild/TellusAmazonPictures/master/pictures/Lenovo/T460S/BL/USI/7.jpg</v>
      </c>
      <c r="T42" s="27" t="str">
        <f>IF(ISBLANK(Values!$F41),"",Values!T41)</f>
        <v>https://raw.githubusercontent.com/PatrickVibild/TellusAmazonPictures/master/pictures/Lenovo/T460S/BL/USI/8.jpg</v>
      </c>
      <c r="U42" s="27" t="str">
        <f>IF(ISBLANK(Values!$F41),"",Values!U41)</f>
        <v>https://raw.githubusercontent.com/PatrickVibild/TellusAmazonPictures/master/pictures/Lenovo/T460S/BL/USI/9.jpg</v>
      </c>
      <c r="W42" s="29" t="str">
        <f>IF(ISBLANK(Values!E41),"","Child")</f>
        <v>Child</v>
      </c>
      <c r="X42" s="29" t="str">
        <f>IF(ISBLANK(Values!E41),"",Values!$B$13)</f>
        <v>Lenovo T460s parent</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LAYOUT -  {flag} {language} NO backlit.</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backlit.</v>
      </c>
      <c r="AM42" s="1" t="str">
        <f>SUBSTITUTE(IF(ISBLANK(Values!E41),"",Values!$B$27), "{model}", Values!$B$3)</f>
        <v>👉 COMPATIBLE WITH - Lenovo T460s T470s.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6" x14ac:dyDescent="0.2">
      <c r="A43" s="1" t="str">
        <f>IF(ISBLANK(Values!E42),"",IF(Values!$B$37="EU","computercomponent","computer"))</f>
        <v>computercomponent</v>
      </c>
      <c r="B43" s="33" t="str">
        <f>IF(ISBLANK(Values!E42),"",Values!F42)</f>
        <v>Lenovo T460s - RUS</v>
      </c>
      <c r="C43" s="29" t="str">
        <f>IF(ISBLANK(Values!E42),"","TellusRem")</f>
        <v>TellusRem</v>
      </c>
      <c r="D43" s="28">
        <f>IF(ISBLANK(Values!E42),"",Values!E42)</f>
        <v>5714401460190</v>
      </c>
      <c r="E43" s="1" t="str">
        <f>IF(ISBLANK(Values!E42),"","EAN")</f>
        <v>EAN</v>
      </c>
      <c r="F43" s="27" t="str">
        <f>IF(ISBLANK(Values!E42),"",IF(Values!J42, SUBSTITUTE(Values!$B$1, "{language}", Values!H42) &amp; " " &amp;Values!$B$3, SUBSTITUTE(Values!$B$2, "{language}", Values!$H42) &amp; " " &amp;Values!$B$3))</f>
        <v>replacement Russian backlit keyboard for Lenovo Thinkpad  T460s T470s</v>
      </c>
      <c r="G43" s="29" t="str">
        <f>IF(ISBLANK(Values!E42),"","TellusRem")</f>
        <v>TellusRem</v>
      </c>
      <c r="H43" s="1" t="str">
        <f>IF(ISBLANK(Values!E42),"",Values!$B$16)</f>
        <v>computer-keyboards</v>
      </c>
      <c r="I43" s="1" t="str">
        <f>IF(ISBLANK(Values!E42),"","4730574031")</f>
        <v>4730574031</v>
      </c>
      <c r="J43" s="31" t="str">
        <f>IF(ISBLANK(Values!E42),"",Values!F42 )</f>
        <v>Lenovo T460s - RUS</v>
      </c>
      <c r="K43" s="27" t="str">
        <f>IF(IF(ISBLANK(Values!E42),"",IF(Values!J42, Values!$B$4, Values!$B$5))=0,"",IF(ISBLANK(Values!E42),"",IF(Values!J42, Values!$B$4, Values!$B$5)))</f>
        <v/>
      </c>
      <c r="L43" s="27">
        <f>IF(ISBLANK(Values!E42),"",IF($CO43="DEFAULT", Values!$B$18, ""))</f>
        <v>5</v>
      </c>
      <c r="M43" s="27" t="str">
        <f>IF(ISBLANK(Values!E42),"",Values!$M42)</f>
        <v>https://download.lenovo.com/Images/Parts/01YR069/01YR069_A.jpg</v>
      </c>
      <c r="N43" s="27" t="str">
        <f>IF(ISBLANK(Values!$F42),"",Values!N42)</f>
        <v>https://download.lenovo.com/Images/Parts/01YR069/01YR069_B.jpg</v>
      </c>
      <c r="O43" s="27" t="str">
        <f>IF(ISBLANK(Values!$F42),"",Values!O42)</f>
        <v>https://download.lenovo.com/Images/Parts/01YR069/01YR069_details.jpg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T460s parent</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LAYOUT -  {flag} {language} NO backlit.</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backlit.</v>
      </c>
      <c r="AM43" s="1" t="str">
        <f>SUBSTITUTE(IF(ISBLANK(Values!E42),"",Values!$B$27), "{model}", Values!$B$3)</f>
        <v>👉 COMPATIBLE WITH - Lenovo T460s T470s.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6" x14ac:dyDescent="0.2">
      <c r="A44" s="1" t="str">
        <f>IF(ISBLANK(Values!E43),"",IF(Values!$B$37="EU","computercomponent","computer"))</f>
        <v>computercomponent</v>
      </c>
      <c r="B44" s="33" t="str">
        <f>IF(ISBLANK(Values!E43),"",Values!F43)</f>
        <v>Lenovo T460s - US</v>
      </c>
      <c r="C44" s="29" t="str">
        <f>IF(ISBLANK(Values!E43),"","TellusRem")</f>
        <v>TellusRem</v>
      </c>
      <c r="D44" s="28">
        <f>IF(ISBLANK(Values!E43),"",Values!E43)</f>
        <v>5714401460206</v>
      </c>
      <c r="E44" s="1" t="str">
        <f>IF(ISBLANK(Values!E43),"","EAN")</f>
        <v>EAN</v>
      </c>
      <c r="F44" s="27" t="str">
        <f>IF(ISBLANK(Values!E43),"",IF(Values!J43, SUBSTITUTE(Values!$B$1, "{language}", Values!H43) &amp; " " &amp;Values!$B$3, SUBSTITUTE(Values!$B$2, "{language}", Values!$H43) &amp; " " &amp;Values!$B$3))</f>
        <v>replacement US backlit keyboard for Lenovo Thinkpad  T460s T470s</v>
      </c>
      <c r="G44" s="29" t="str">
        <f>IF(ISBLANK(Values!E43),"","TellusRem")</f>
        <v>TellusRem</v>
      </c>
      <c r="H44" s="1" t="str">
        <f>IF(ISBLANK(Values!E43),"",Values!$B$16)</f>
        <v>computer-keyboards</v>
      </c>
      <c r="I44" s="1" t="str">
        <f>IF(ISBLANK(Values!E43),"","4730574031")</f>
        <v>4730574031</v>
      </c>
      <c r="J44" s="31" t="str">
        <f>IF(ISBLANK(Values!E43),"",Values!F43 )</f>
        <v>Lenovo T460s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https://raw.githubusercontent.com/PatrickVibild/TellusAmazonPictures/master/pictures/Lenovo/T460S/BL/US/1.jpg</v>
      </c>
      <c r="N44" s="27" t="str">
        <f>IF(ISBLANK(Values!$F43),"",Values!N43)</f>
        <v>https://raw.githubusercontent.com/PatrickVibild/TellusAmazonPictures/master/pictures/Lenovo/T460S/BL/US/2.jpg</v>
      </c>
      <c r="O44" s="27" t="str">
        <f>IF(ISBLANK(Values!$F43),"",Values!O43)</f>
        <v>https://raw.githubusercontent.com/PatrickVibild/TellusAmazonPictures/master/pictures/Lenovo/T460S/BL/US/3.jpg</v>
      </c>
      <c r="P44" s="27" t="str">
        <f>IF(ISBLANK(Values!$F43),"",Values!P43)</f>
        <v>https://raw.githubusercontent.com/PatrickVibild/TellusAmazonPictures/master/pictures/Lenovo/T460S/BL/US/4.jpg</v>
      </c>
      <c r="Q44" s="27" t="str">
        <f>IF(ISBLANK(Values!$F43),"",Values!Q43)</f>
        <v>https://raw.githubusercontent.com/PatrickVibild/TellusAmazonPictures/master/pictures/Lenovo/T460S/BL/US/5.jpg</v>
      </c>
      <c r="R44" s="27" t="str">
        <f>IF(ISBLANK(Values!$F43),"",Values!R43)</f>
        <v>https://raw.githubusercontent.com/PatrickVibild/TellusAmazonPictures/master/pictures/Lenovo/T460S/BL/US/6.jpg</v>
      </c>
      <c r="S44" s="27" t="str">
        <f>IF(ISBLANK(Values!$F43),"",Values!S43)</f>
        <v>https://raw.githubusercontent.com/PatrickVibild/TellusAmazonPictures/master/pictures/Lenovo/T460S/BL/US/7.jpg</v>
      </c>
      <c r="T44" s="27" t="str">
        <f>IF(ISBLANK(Values!$F43),"",Values!T43)</f>
        <v>https://raw.githubusercontent.com/PatrickVibild/TellusAmazonPictures/master/pictures/Lenovo/T460S/BL/US/8.jpg</v>
      </c>
      <c r="U44" s="27" t="str">
        <f>IF(ISBLANK(Values!$F43),"",Values!U43)</f>
        <v>https://raw.githubusercontent.com/PatrickVibild/TellusAmazonPictures/master/pictures/Lenovo/T460S/BL/US/9.jpg</v>
      </c>
      <c r="W44" s="29" t="str">
        <f>IF(ISBLANK(Values!E43),"","Child")</f>
        <v>Child</v>
      </c>
      <c r="X44" s="29" t="str">
        <f>IF(ISBLANK(Values!E43),"",Values!$B$13)</f>
        <v>Lenovo T460s parent</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LAYOUT -  {flag} {language} NO backlit.</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backlit.</v>
      </c>
      <c r="AM44" s="1" t="str">
        <f>SUBSTITUTE(IF(ISBLANK(Values!E43),"",Values!$B$27), "{model}", Values!$B$3)</f>
        <v>👉 COMPATIBLE WITH - Lenovo T460s T470s.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732</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6" t="s">
        <v>724</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725</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726</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727</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728</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729</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6" t="s">
        <v>706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t="s">
        <v>707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715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4" t="b">
        <f>TRUE()</f>
        <v>1</v>
      </c>
      <c r="J13" s="45" t="b">
        <f>FALSE()</f>
        <v>0</v>
      </c>
      <c r="K13" s="36" t="s">
        <v>708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5714401460992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t="s">
        <v>709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t="s">
        <v>710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t="s">
        <v>711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t="s">
        <v>712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t="s">
        <v>713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730</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t="s">
        <v>714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731</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v>5714401460015</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t="b">
        <f>TRUE()</f>
        <v>1</v>
      </c>
      <c r="K24" s="36" t="s">
        <v>716</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v>5714401460022</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t="b">
        <f>TRUE()</f>
        <v>1</v>
      </c>
      <c r="K25" s="36" t="s">
        <v>717</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v>5714401460039</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t="b">
        <f>TRUE()</f>
        <v>1</v>
      </c>
      <c r="K26" s="36" t="s">
        <v>718</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v>5714401460046</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t="b">
        <f>TRUE()</f>
        <v>1</v>
      </c>
      <c r="K27" s="36" t="s">
        <v>719</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t="b">
        <f>FALSE()</f>
        <v>0</v>
      </c>
      <c r="D28" s="42" t="b">
        <f>TRUE()</f>
        <v>1</v>
      </c>
      <c r="E28" s="36">
        <v>5714401460053</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720</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v>5714401460060</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t="b">
        <f>TRUE()</f>
        <v>1</v>
      </c>
      <c r="K29" s="36" t="s">
        <v>721</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t="b">
        <f>FALSE()</f>
        <v>0</v>
      </c>
      <c r="D30" s="42" t="b">
        <f>FALSE()</f>
        <v>0</v>
      </c>
      <c r="E30" s="36">
        <v>5714401460077</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t="b">
        <f>TRUE()</f>
        <v>1</v>
      </c>
      <c r="K30" s="36" t="s">
        <v>696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v>5714401460084</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5714401460091</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f>TRUE()</f>
        <v>1</v>
      </c>
      <c r="K32" s="36" t="s">
        <v>697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v>5714401460107</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t="b">
        <f>TRUE()</f>
        <v>1</v>
      </c>
      <c r="K33" s="36" t="s">
        <v>698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5714401460114</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t="b">
        <f>TRUE()</f>
        <v>1</v>
      </c>
      <c r="K34" s="36" t="s">
        <v>699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5714401460121</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t="b">
        <f>FALSE()</f>
        <v>0</v>
      </c>
      <c r="D36" s="42" t="b">
        <f>FALSE()</f>
        <v>0</v>
      </c>
      <c r="E36" s="36">
        <v>5714401460138</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t="b">
        <f>TRUE()</f>
        <v>1</v>
      </c>
      <c r="K36" s="36" t="s">
        <v>701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416</v>
      </c>
      <c r="C37" s="42" t="b">
        <f>FALSE()</f>
        <v>0</v>
      </c>
      <c r="D37" s="42" t="b">
        <f>FALSE()</f>
        <v>0</v>
      </c>
      <c r="E37" s="36">
        <v>5714401460145</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t="b">
        <f>FALSE()</f>
        <v>0</v>
      </c>
      <c r="D38" s="42" t="b">
        <f>FALSE()</f>
        <v>0</v>
      </c>
      <c r="E38" s="36">
        <v>5714401460152</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t="b">
        <f>TRUE()</f>
        <v>1</v>
      </c>
      <c r="K38" s="36" t="s">
        <v>702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t="b">
        <f>FALSE()</f>
        <v>0</v>
      </c>
      <c r="D39" s="42" t="b">
        <f>FALSE()</f>
        <v>0</v>
      </c>
      <c r="E39" s="36">
        <v>5714401460169</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t="b">
        <f>TRUE()</f>
        <v>1</v>
      </c>
      <c r="K39" s="36" t="s">
        <v>703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t="b">
        <f>FALSE()</f>
        <v>0</v>
      </c>
      <c r="D40" s="42" t="b">
        <f>FALSE()</f>
        <v>0</v>
      </c>
      <c r="E40" s="36">
        <v>5714401460176</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t="b">
        <f>TRUE()</f>
        <v>1</v>
      </c>
      <c r="K40" s="36" t="s">
        <v>704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t="b">
        <f>FALSE()</f>
        <v>0</v>
      </c>
      <c r="D41" s="42" t="b">
        <f>FALSE()</f>
        <v>0</v>
      </c>
      <c r="E41" s="36">
        <v>5714401460183</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722</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t="b">
        <f>FALSE()</f>
        <v>0</v>
      </c>
      <c r="D42" s="42" t="b">
        <f>FALSE()</f>
        <v>0</v>
      </c>
      <c r="E42" s="36">
        <v>5714401460190</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t="b">
        <f>TRUE()</f>
        <v>1</v>
      </c>
      <c r="K42" s="36" t="s">
        <v>705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t="b">
        <f>TRUE()</f>
        <v>1</v>
      </c>
      <c r="D43" s="42" t="b">
        <f>FALSE()</f>
        <v>0</v>
      </c>
      <c r="E43" s="36">
        <v>5714401460206</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723</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716</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717</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718</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719</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720</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721</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700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701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702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703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704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722</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705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723</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2024-01-29T03:29:46Z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