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60s/regular/"/>
    </mc:Choice>
  </mc:AlternateContent>
  <xr:revisionPtr revIDLastSave="0" documentId="13_ncr:1_{D12F8027-D4A5-4C4F-9CD8-BD9396AFECE1}" xr6:coauthVersionLast="47" xr6:coauthVersionMax="47" xr10:uidLastSave="{00000000-0000-0000-0000-000000000000}"/>
  <bookViews>
    <workbookView xWindow="0" yWindow="760" windowWidth="34560" windowHeight="2008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FR24" i="1" l="1"/>
  <c r="FT24" i="1"/>
  <c r="FR29" i="1"/>
  <c r="FT29" i="1"/>
  <c r="FR34" i="1"/>
  <c r="FT34" i="1"/>
  <c r="FP37" i="1"/>
  <c r="FR38" i="1"/>
  <c r="FR39" i="1"/>
  <c r="FT39" i="1"/>
  <c r="FP42" i="1"/>
  <c r="FR43" i="1"/>
  <c r="FR44" i="1"/>
  <c r="FT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L43" i="2"/>
  <c r="J43" i="2"/>
  <c r="FU44" i="1" s="1"/>
  <c r="L42" i="2"/>
  <c r="J42" i="2"/>
  <c r="FS43" i="1" s="1"/>
  <c r="L41" i="2"/>
  <c r="J41" i="2"/>
  <c r="FQ42" i="1" s="1"/>
  <c r="L40" i="2"/>
  <c r="J40" i="2"/>
  <c r="FO41" i="1" s="1"/>
  <c r="L39" i="2"/>
  <c r="J39" i="2"/>
  <c r="FO40" i="1" s="1"/>
  <c r="L38" i="2"/>
  <c r="J38" i="2"/>
  <c r="FU39" i="1" s="1"/>
  <c r="L37" i="2"/>
  <c r="J37" i="2"/>
  <c r="FS38" i="1" s="1"/>
  <c r="L36" i="2"/>
  <c r="J36" i="2"/>
  <c r="FQ37" i="1" s="1"/>
  <c r="L35" i="2"/>
  <c r="J35" i="2"/>
  <c r="FO36" i="1" s="1"/>
  <c r="L34" i="2"/>
  <c r="J34" i="2"/>
  <c r="FO35" i="1" s="1"/>
  <c r="L33" i="2"/>
  <c r="J33" i="2"/>
  <c r="FU34" i="1" s="1"/>
  <c r="L32" i="2"/>
  <c r="J32" i="2"/>
  <c r="FS33" i="1" s="1"/>
  <c r="L31" i="2"/>
  <c r="J31" i="2"/>
  <c r="FQ32" i="1" s="1"/>
  <c r="L30" i="2"/>
  <c r="J30" i="2"/>
  <c r="FO31" i="1" s="1"/>
  <c r="L29" i="2"/>
  <c r="J29" i="2"/>
  <c r="FO30" i="1" s="1"/>
  <c r="L28" i="2"/>
  <c r="J28" i="2"/>
  <c r="FU29" i="1" s="1"/>
  <c r="L27" i="2"/>
  <c r="J27" i="2"/>
  <c r="FS28" i="1" s="1"/>
  <c r="L26" i="2"/>
  <c r="J26" i="2"/>
  <c r="FQ27" i="1" s="1"/>
  <c r="L25" i="2"/>
  <c r="J25" i="2"/>
  <c r="FO26" i="1" s="1"/>
  <c r="L24" i="2"/>
  <c r="J24" i="2"/>
  <c r="FO25" i="1" s="1"/>
  <c r="L23" i="2"/>
  <c r="J23" i="2"/>
  <c r="FU24" i="1" s="1"/>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J7" i="2"/>
  <c r="L6" i="2"/>
  <c r="J6" i="2"/>
  <c r="L5" i="2"/>
  <c r="J5" i="2"/>
  <c r="L4" i="2"/>
  <c r="J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K24" i="1"/>
  <c r="K26" i="1"/>
  <c r="K29" i="1"/>
  <c r="K32" i="1"/>
  <c r="K34" i="1"/>
  <c r="K36" i="1"/>
  <c r="K39" i="1"/>
  <c r="K42"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H24" i="2"/>
  <c r="AT25" i="1" s="1"/>
  <c r="H26" i="2"/>
  <c r="AT27" i="1" s="1"/>
  <c r="H34" i="2"/>
  <c r="AT35" i="1" s="1"/>
  <c r="H36" i="2"/>
  <c r="B33" i="2"/>
  <c r="AI40" i="1" s="1"/>
  <c r="B31" i="2"/>
  <c r="DP38" i="1" s="1"/>
  <c r="B29" i="2"/>
  <c r="AB32" i="1" s="1"/>
  <c r="B27" i="2"/>
  <c r="B26" i="2"/>
  <c r="B25" i="2"/>
  <c r="B24" i="2"/>
  <c r="B23" i="2"/>
  <c r="B2" i="2"/>
  <c r="B1" i="2"/>
  <c r="H45" i="2"/>
  <c r="H53" i="2"/>
  <c r="H55" i="2"/>
  <c r="H65" i="2"/>
  <c r="H75" i="2"/>
  <c r="H83" i="2"/>
  <c r="H85" i="2"/>
  <c r="H93" i="2"/>
  <c r="H95" i="2"/>
  <c r="H103" i="2"/>
  <c r="B9" i="2"/>
  <c r="B8" i="2"/>
  <c r="B7" i="2"/>
  <c r="B2" i="3"/>
  <c r="B1" i="3"/>
  <c r="V104" i="2"/>
  <c r="H104" i="2" s="1"/>
  <c r="O104" i="2"/>
  <c r="N104" i="2"/>
  <c r="M104" i="2"/>
  <c r="V103" i="2"/>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V84" i="2"/>
  <c r="H84" i="2" s="1"/>
  <c r="U84" i="2"/>
  <c r="T84" i="2"/>
  <c r="S84" i="2"/>
  <c r="R84" i="2"/>
  <c r="Q84" i="2"/>
  <c r="P84" i="2"/>
  <c r="O84" i="2"/>
  <c r="N84" i="2"/>
  <c r="M84" i="2"/>
  <c r="V83" i="2"/>
  <c r="U83" i="2"/>
  <c r="T83" i="2"/>
  <c r="S83" i="2"/>
  <c r="R83" i="2"/>
  <c r="Q83" i="2"/>
  <c r="P83" i="2"/>
  <c r="O83" i="2"/>
  <c r="N83" i="2"/>
  <c r="M83" i="2"/>
  <c r="V82" i="2"/>
  <c r="H82" i="2" s="1"/>
  <c r="U82" i="2"/>
  <c r="T82" i="2"/>
  <c r="S82" i="2"/>
  <c r="Q82" i="2"/>
  <c r="P82" i="2"/>
  <c r="O82" i="2"/>
  <c r="N82" i="2"/>
  <c r="M82" i="2"/>
  <c r="V81" i="2"/>
  <c r="H81" i="2" s="1"/>
  <c r="U81" i="2"/>
  <c r="T81" i="2"/>
  <c r="S81" i="2"/>
  <c r="Q81" i="2"/>
  <c r="P81" i="2"/>
  <c r="O81" i="2"/>
  <c r="N81" i="2"/>
  <c r="M81" i="2"/>
  <c r="V80" i="2"/>
  <c r="H80" i="2" s="1"/>
  <c r="U80" i="2"/>
  <c r="T80" i="2"/>
  <c r="S80" i="2"/>
  <c r="Q80" i="2"/>
  <c r="P80" i="2"/>
  <c r="O80" i="2"/>
  <c r="N80" i="2"/>
  <c r="M80" i="2"/>
  <c r="V79" i="2"/>
  <c r="H79" i="2" s="1"/>
  <c r="U79" i="2"/>
  <c r="T79" i="2"/>
  <c r="S79" i="2"/>
  <c r="Q79" i="2"/>
  <c r="P79" i="2"/>
  <c r="O79" i="2"/>
  <c r="N79" i="2"/>
  <c r="M79" i="2"/>
  <c r="V78" i="2"/>
  <c r="H78" i="2" s="1"/>
  <c r="U78" i="2"/>
  <c r="T78" i="2"/>
  <c r="S78" i="2"/>
  <c r="Q78" i="2"/>
  <c r="P78" i="2"/>
  <c r="O78" i="2"/>
  <c r="N78" i="2"/>
  <c r="M78" i="2"/>
  <c r="V77" i="2"/>
  <c r="H77" i="2" s="1"/>
  <c r="U77" i="2"/>
  <c r="T77" i="2"/>
  <c r="S77" i="2"/>
  <c r="Q77" i="2"/>
  <c r="P77" i="2"/>
  <c r="O77" i="2"/>
  <c r="N77" i="2"/>
  <c r="M77" i="2"/>
  <c r="V76" i="2"/>
  <c r="H76" i="2" s="1"/>
  <c r="U76" i="2"/>
  <c r="T76" i="2"/>
  <c r="S76" i="2"/>
  <c r="Q76" i="2"/>
  <c r="P76" i="2"/>
  <c r="O76" i="2"/>
  <c r="N76" i="2"/>
  <c r="M76" i="2"/>
  <c r="V75" i="2"/>
  <c r="U75" i="2"/>
  <c r="T75" i="2"/>
  <c r="S75" i="2"/>
  <c r="Q75" i="2"/>
  <c r="P75" i="2"/>
  <c r="O75" i="2"/>
  <c r="N75" i="2"/>
  <c r="M75" i="2"/>
  <c r="V74" i="2"/>
  <c r="H74" i="2" s="1"/>
  <c r="U74" i="2"/>
  <c r="T74" i="2"/>
  <c r="S74" i="2"/>
  <c r="Q74" i="2"/>
  <c r="P74" i="2"/>
  <c r="O74" i="2"/>
  <c r="N74" i="2"/>
  <c r="M74" i="2"/>
  <c r="V73" i="2"/>
  <c r="H73" i="2" s="1"/>
  <c r="U73" i="2"/>
  <c r="T73" i="2"/>
  <c r="S73" i="2"/>
  <c r="Q73" i="2"/>
  <c r="P73" i="2"/>
  <c r="O73" i="2"/>
  <c r="N73" i="2"/>
  <c r="M73" i="2"/>
  <c r="V72" i="2"/>
  <c r="H72" i="2" s="1"/>
  <c r="U72" i="2"/>
  <c r="T72" i="2"/>
  <c r="S72" i="2"/>
  <c r="Q72" i="2"/>
  <c r="P72" i="2"/>
  <c r="O72" i="2"/>
  <c r="N72" i="2"/>
  <c r="M72" i="2"/>
  <c r="V71" i="2"/>
  <c r="H71" i="2" s="1"/>
  <c r="U71" i="2"/>
  <c r="T71" i="2"/>
  <c r="S71" i="2"/>
  <c r="Q71" i="2"/>
  <c r="P71" i="2"/>
  <c r="O71" i="2"/>
  <c r="N71" i="2"/>
  <c r="M71" i="2"/>
  <c r="V70" i="2"/>
  <c r="H70" i="2" s="1"/>
  <c r="U70" i="2"/>
  <c r="T70" i="2"/>
  <c r="S70" i="2"/>
  <c r="Q70" i="2"/>
  <c r="P70" i="2"/>
  <c r="O70" i="2"/>
  <c r="N70" i="2"/>
  <c r="M70" i="2"/>
  <c r="V69" i="2"/>
  <c r="H69" i="2" s="1"/>
  <c r="U69" i="2"/>
  <c r="T69" i="2"/>
  <c r="S69" i="2"/>
  <c r="Q69" i="2"/>
  <c r="P69" i="2"/>
  <c r="O69" i="2"/>
  <c r="N69" i="2"/>
  <c r="M69" i="2"/>
  <c r="V68" i="2"/>
  <c r="H68" i="2" s="1"/>
  <c r="U68" i="2"/>
  <c r="T68" i="2"/>
  <c r="S68" i="2"/>
  <c r="Q68" i="2"/>
  <c r="P68" i="2"/>
  <c r="O68" i="2"/>
  <c r="N68" i="2"/>
  <c r="M68" i="2"/>
  <c r="V67" i="2"/>
  <c r="H67" i="2" s="1"/>
  <c r="U67" i="2"/>
  <c r="T67" i="2"/>
  <c r="S67" i="2"/>
  <c r="Q67" i="2"/>
  <c r="P67" i="2"/>
  <c r="O67" i="2"/>
  <c r="N67" i="2"/>
  <c r="M67" i="2"/>
  <c r="V66" i="2"/>
  <c r="H66" i="2" s="1"/>
  <c r="U66" i="2"/>
  <c r="T66" i="2"/>
  <c r="S66" i="2"/>
  <c r="Q66" i="2"/>
  <c r="P66" i="2"/>
  <c r="O66" i="2"/>
  <c r="N66" i="2"/>
  <c r="M66" i="2"/>
  <c r="V65" i="2"/>
  <c r="U65" i="2"/>
  <c r="T65" i="2"/>
  <c r="S65" i="2"/>
  <c r="Q65" i="2"/>
  <c r="P65" i="2"/>
  <c r="O65" i="2"/>
  <c r="N65" i="2"/>
  <c r="M65" i="2"/>
  <c r="V64" i="2"/>
  <c r="H64" i="2" s="1"/>
  <c r="U64" i="2"/>
  <c r="T64" i="2"/>
  <c r="S64" i="2"/>
  <c r="Q64" i="2"/>
  <c r="P64" i="2"/>
  <c r="O64" i="2"/>
  <c r="N64" i="2"/>
  <c r="M64" i="2"/>
  <c r="V63" i="2"/>
  <c r="H63" i="2" s="1"/>
  <c r="U63" i="2"/>
  <c r="T63" i="2"/>
  <c r="S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V44" i="2"/>
  <c r="H44" i="2" s="1"/>
  <c r="U44" i="2"/>
  <c r="T44" i="2"/>
  <c r="S44" i="2"/>
  <c r="R44" i="2"/>
  <c r="Q44" i="2"/>
  <c r="P44" i="2"/>
  <c r="O44" i="2"/>
  <c r="N44" i="2"/>
  <c r="M44" i="2"/>
  <c r="V43" i="2"/>
  <c r="H43" i="2" s="1"/>
  <c r="AT44" i="1" s="1"/>
  <c r="U43" i="2"/>
  <c r="U44" i="1" s="1"/>
  <c r="T43" i="2"/>
  <c r="T44" i="1" s="1"/>
  <c r="S43" i="2"/>
  <c r="S44" i="1" s="1"/>
  <c r="R43" i="2"/>
  <c r="Q43" i="2"/>
  <c r="P43" i="2"/>
  <c r="O43" i="2"/>
  <c r="N43" i="2"/>
  <c r="N44" i="1" s="1"/>
  <c r="M43" i="2"/>
  <c r="M44" i="1" s="1"/>
  <c r="V42" i="2"/>
  <c r="H42" i="2" s="1"/>
  <c r="AT43" i="1" s="1"/>
  <c r="U42" i="2"/>
  <c r="T42" i="2"/>
  <c r="S42" i="2"/>
  <c r="R42" i="2"/>
  <c r="Q42" i="2"/>
  <c r="P42" i="2"/>
  <c r="O42" i="2"/>
  <c r="N42" i="2"/>
  <c r="M42" i="2"/>
  <c r="M43" i="1" s="1"/>
  <c r="V41" i="2"/>
  <c r="H41" i="2" s="1"/>
  <c r="AT42" i="1" s="1"/>
  <c r="U41" i="2"/>
  <c r="U42" i="1" s="1"/>
  <c r="T41" i="2"/>
  <c r="T42" i="1" s="1"/>
  <c r="S41" i="2"/>
  <c r="S42" i="1" s="1"/>
  <c r="R41" i="2"/>
  <c r="Q41" i="2"/>
  <c r="P41" i="2"/>
  <c r="O41" i="2"/>
  <c r="N41" i="2"/>
  <c r="N42" i="1" s="1"/>
  <c r="M41" i="2"/>
  <c r="M42" i="1" s="1"/>
  <c r="V40" i="2"/>
  <c r="H40" i="2" s="1"/>
  <c r="U40" i="2"/>
  <c r="T40" i="2"/>
  <c r="S40" i="2"/>
  <c r="R40" i="2"/>
  <c r="Q40" i="2"/>
  <c r="P40" i="2"/>
  <c r="O40" i="2"/>
  <c r="N40" i="2"/>
  <c r="M40" i="2"/>
  <c r="M41" i="1" s="1"/>
  <c r="V39" i="2"/>
  <c r="H39" i="2" s="1"/>
  <c r="U39" i="2"/>
  <c r="T39" i="2"/>
  <c r="S39" i="2"/>
  <c r="R39" i="2"/>
  <c r="Q39" i="2"/>
  <c r="P39" i="2"/>
  <c r="O39" i="2"/>
  <c r="N39" i="2"/>
  <c r="M39" i="2"/>
  <c r="M40" i="1" s="1"/>
  <c r="V38" i="2"/>
  <c r="H38" i="2" s="1"/>
  <c r="U38" i="2"/>
  <c r="T38" i="2"/>
  <c r="S38" i="2"/>
  <c r="R38" i="2"/>
  <c r="Q38" i="2"/>
  <c r="P38" i="2"/>
  <c r="O38" i="2"/>
  <c r="N38" i="2"/>
  <c r="M38" i="2"/>
  <c r="M39" i="1" s="1"/>
  <c r="V37" i="2"/>
  <c r="H37" i="2" s="1"/>
  <c r="U37" i="2"/>
  <c r="T37" i="2"/>
  <c r="S37" i="2"/>
  <c r="R37" i="2"/>
  <c r="Q37" i="2"/>
  <c r="P37" i="2"/>
  <c r="O37" i="2"/>
  <c r="N37" i="2"/>
  <c r="M37" i="2"/>
  <c r="M38" i="1" s="1"/>
  <c r="V36" i="2"/>
  <c r="U36" i="2"/>
  <c r="T36" i="2"/>
  <c r="S36" i="2"/>
  <c r="R36" i="2"/>
  <c r="Q36" i="2"/>
  <c r="P36" i="2"/>
  <c r="O36" i="2"/>
  <c r="N36" i="2"/>
  <c r="M36" i="2"/>
  <c r="M37" i="1" s="1"/>
  <c r="V35" i="2"/>
  <c r="H35" i="2" s="1"/>
  <c r="U35" i="2"/>
  <c r="T35" i="2"/>
  <c r="S35" i="2"/>
  <c r="R35" i="2"/>
  <c r="Q35" i="2"/>
  <c r="P35" i="2"/>
  <c r="O35" i="2"/>
  <c r="N35" i="2"/>
  <c r="M35" i="2"/>
  <c r="M36" i="1" s="1"/>
  <c r="V34" i="2"/>
  <c r="U34" i="2"/>
  <c r="T34" i="2"/>
  <c r="S34" i="2"/>
  <c r="R34" i="2"/>
  <c r="Q34" i="2"/>
  <c r="P34" i="2"/>
  <c r="O34" i="2"/>
  <c r="N34" i="2"/>
  <c r="N35" i="1" s="1"/>
  <c r="M34" i="2"/>
  <c r="M35" i="1" s="1"/>
  <c r="V33" i="2"/>
  <c r="H33" i="2" s="1"/>
  <c r="AT34" i="1" s="1"/>
  <c r="U33" i="2"/>
  <c r="T33" i="2"/>
  <c r="S33" i="2"/>
  <c r="R33" i="2"/>
  <c r="Q33" i="2"/>
  <c r="P33" i="2"/>
  <c r="O33" i="2"/>
  <c r="N33" i="2"/>
  <c r="N34" i="1" s="1"/>
  <c r="M33" i="2"/>
  <c r="M34" i="1" s="1"/>
  <c r="V32" i="2"/>
  <c r="H32" i="2" s="1"/>
  <c r="U32" i="2"/>
  <c r="T32" i="2"/>
  <c r="S32" i="2"/>
  <c r="R32" i="2"/>
  <c r="Q32" i="2"/>
  <c r="P32" i="2"/>
  <c r="O32" i="2"/>
  <c r="N32" i="2"/>
  <c r="N33" i="1" s="1"/>
  <c r="M32" i="2"/>
  <c r="M33" i="1" s="1"/>
  <c r="V31" i="2"/>
  <c r="H31" i="2" s="1"/>
  <c r="AT32" i="1" s="1"/>
  <c r="U31" i="2"/>
  <c r="T31" i="2"/>
  <c r="S31" i="2"/>
  <c r="R31" i="2"/>
  <c r="Q31" i="2"/>
  <c r="P31" i="2"/>
  <c r="O31" i="2"/>
  <c r="N31" i="2"/>
  <c r="N32" i="1" s="1"/>
  <c r="M31" i="2"/>
  <c r="M32" i="1" s="1"/>
  <c r="V30" i="2"/>
  <c r="H30" i="2" s="1"/>
  <c r="U30" i="2"/>
  <c r="T30" i="2"/>
  <c r="S30" i="2"/>
  <c r="R30" i="2"/>
  <c r="Q30" i="2"/>
  <c r="P30" i="2"/>
  <c r="O30" i="2"/>
  <c r="N30" i="2"/>
  <c r="N31" i="1" s="1"/>
  <c r="M30" i="2"/>
  <c r="M31" i="1" s="1"/>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N28" i="2"/>
  <c r="N29" i="1" s="1"/>
  <c r="M28" i="2"/>
  <c r="M29" i="1" s="1"/>
  <c r="V27" i="2"/>
  <c r="H27" i="2" s="1"/>
  <c r="AT28" i="1" s="1"/>
  <c r="U27" i="2"/>
  <c r="U28" i="1" s="1"/>
  <c r="T27" i="2"/>
  <c r="T28" i="1" s="1"/>
  <c r="S27" i="2"/>
  <c r="S28" i="1" s="1"/>
  <c r="R27" i="2"/>
  <c r="Q27" i="2"/>
  <c r="P27" i="2"/>
  <c r="O27" i="2"/>
  <c r="N27" i="2"/>
  <c r="N28" i="1" s="1"/>
  <c r="M27" i="2"/>
  <c r="M28" i="1" s="1"/>
  <c r="V26" i="2"/>
  <c r="U26" i="2"/>
  <c r="T26" i="2"/>
  <c r="T27" i="1" s="1"/>
  <c r="S26" i="2"/>
  <c r="R26" i="2"/>
  <c r="Q26" i="2"/>
  <c r="P26" i="2"/>
  <c r="O26" i="2"/>
  <c r="N26" i="2"/>
  <c r="N27" i="1" s="1"/>
  <c r="M26" i="2"/>
  <c r="M27" i="1" s="1"/>
  <c r="V25" i="2"/>
  <c r="H25" i="2" s="1"/>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H23" i="2" s="1"/>
  <c r="R23" i="2"/>
  <c r="Q23" i="2"/>
  <c r="Q24" i="1" s="1"/>
  <c r="M23" i="2"/>
  <c r="M24" i="1" s="1"/>
  <c r="P23" i="2"/>
  <c r="P24" i="1" s="1"/>
  <c r="I23" i="2"/>
  <c r="V22" i="2"/>
  <c r="H22" i="2" s="1"/>
  <c r="T22" i="2"/>
  <c r="S22" i="2"/>
  <c r="R22" i="2"/>
  <c r="Q22" i="2"/>
  <c r="O22" i="2"/>
  <c r="N22" i="2"/>
  <c r="M22" i="2"/>
  <c r="I22" i="2"/>
  <c r="V21" i="2"/>
  <c r="H21" i="2" s="1"/>
  <c r="U21" i="2"/>
  <c r="T21" i="2"/>
  <c r="S21" i="2"/>
  <c r="R21" i="2"/>
  <c r="Q21" i="2"/>
  <c r="P21" i="2"/>
  <c r="O21" i="2"/>
  <c r="N21" i="2"/>
  <c r="M21" i="2"/>
  <c r="I21" i="2"/>
  <c r="V20" i="2"/>
  <c r="H20" i="2" s="1"/>
  <c r="U20" i="2"/>
  <c r="T20" i="2"/>
  <c r="S20" i="2"/>
  <c r="R20" i="2"/>
  <c r="P20" i="2"/>
  <c r="O20" i="2"/>
  <c r="N20" i="2"/>
  <c r="I20" i="2"/>
  <c r="V19" i="2"/>
  <c r="H19" i="2" s="1"/>
  <c r="U19" i="2"/>
  <c r="T19" i="2"/>
  <c r="I19" i="2"/>
  <c r="V18" i="2"/>
  <c r="H18" i="2" s="1"/>
  <c r="R18" i="2"/>
  <c r="Q18" i="2"/>
  <c r="M18" i="2"/>
  <c r="P18" i="2"/>
  <c r="I18" i="2"/>
  <c r="V17" i="2"/>
  <c r="H17" i="2" s="1"/>
  <c r="T17" i="2"/>
  <c r="S17" i="2"/>
  <c r="R17" i="2"/>
  <c r="Q17" i="2"/>
  <c r="P17" i="2"/>
  <c r="N17" i="2"/>
  <c r="M17" i="2"/>
  <c r="U17" i="2"/>
  <c r="I17" i="2"/>
  <c r="V16" i="2"/>
  <c r="H16" i="2" s="1"/>
  <c r="U16" i="2"/>
  <c r="T16" i="2"/>
  <c r="S16" i="2"/>
  <c r="R16" i="2"/>
  <c r="Q16" i="2"/>
  <c r="P16" i="2"/>
  <c r="O16" i="2"/>
  <c r="N16" i="2"/>
  <c r="M16" i="2"/>
  <c r="I16" i="2"/>
  <c r="V15" i="2"/>
  <c r="H15" i="2" s="1"/>
  <c r="U15" i="2"/>
  <c r="T15" i="2"/>
  <c r="S15" i="2"/>
  <c r="R15" i="2"/>
  <c r="Q15" i="2"/>
  <c r="P15" i="2"/>
  <c r="O15" i="2"/>
  <c r="N15" i="2"/>
  <c r="M15" i="2"/>
  <c r="I15" i="2"/>
  <c r="V14" i="2"/>
  <c r="H14" i="2" s="1"/>
  <c r="U14" i="2"/>
  <c r="T14" i="2"/>
  <c r="P14" i="2"/>
  <c r="O14" i="2"/>
  <c r="N14" i="2"/>
  <c r="M14" i="2"/>
  <c r="S14" i="2"/>
  <c r="I14" i="2"/>
  <c r="V13" i="2"/>
  <c r="H13" i="2" s="1"/>
  <c r="Q13" i="2"/>
  <c r="P13" i="2"/>
  <c r="O13" i="2"/>
  <c r="I13" i="2"/>
  <c r="V12" i="2"/>
  <c r="H12" i="2" s="1"/>
  <c r="U12" i="2"/>
  <c r="I12" i="2"/>
  <c r="V11" i="2"/>
  <c r="H11" i="2" s="1"/>
  <c r="U11" i="2"/>
  <c r="T11" i="2"/>
  <c r="S11" i="2"/>
  <c r="R11" i="2"/>
  <c r="Q11" i="2"/>
  <c r="P11" i="2"/>
  <c r="O11" i="2"/>
  <c r="N11" i="2"/>
  <c r="M11" i="2"/>
  <c r="I11" i="2"/>
  <c r="V10" i="2"/>
  <c r="H10" i="2" s="1"/>
  <c r="T10" i="2"/>
  <c r="S10" i="2"/>
  <c r="R10" i="2"/>
  <c r="Q10" i="2"/>
  <c r="O10" i="2"/>
  <c r="N10" i="2"/>
  <c r="M10" i="2"/>
  <c r="I10" i="2"/>
  <c r="V9" i="2"/>
  <c r="H9" i="2" s="1"/>
  <c r="U9" i="2"/>
  <c r="T9" i="2"/>
  <c r="S9" i="2"/>
  <c r="R9" i="2"/>
  <c r="Q9" i="2"/>
  <c r="P9" i="2"/>
  <c r="O9" i="2"/>
  <c r="N9" i="2"/>
  <c r="M9" i="2"/>
  <c r="I9" i="2"/>
  <c r="V8" i="2"/>
  <c r="H8" i="2" s="1"/>
  <c r="Q8" i="2"/>
  <c r="P8" i="2"/>
  <c r="O8" i="2"/>
  <c r="I8" i="2"/>
  <c r="V7" i="2"/>
  <c r="H7" i="2" s="1"/>
  <c r="T7" i="2"/>
  <c r="S7" i="2"/>
  <c r="R7" i="2"/>
  <c r="Q7" i="2"/>
  <c r="P7" i="2"/>
  <c r="N7" i="2"/>
  <c r="M7" i="2"/>
  <c r="U7" i="2"/>
  <c r="I7" i="2"/>
  <c r="V6" i="2"/>
  <c r="H6" i="2" s="1"/>
  <c r="U6" i="2"/>
  <c r="T6" i="2"/>
  <c r="Q6" i="2"/>
  <c r="P6" i="2"/>
  <c r="O6" i="2"/>
  <c r="N6" i="2"/>
  <c r="M6" i="2"/>
  <c r="S6" i="2"/>
  <c r="I6" i="2"/>
  <c r="V5" i="2"/>
  <c r="H5" i="2" s="1"/>
  <c r="Q5" i="2"/>
  <c r="P5" i="2"/>
  <c r="M5" i="2"/>
  <c r="O5" i="2"/>
  <c r="I5" i="2"/>
  <c r="V4" i="2"/>
  <c r="H4" i="2" s="1"/>
  <c r="U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G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K43" i="1"/>
  <c r="AA43" i="1"/>
  <c r="Z43" i="1"/>
  <c r="Y43" i="1"/>
  <c r="X43" i="1"/>
  <c r="W43" i="1"/>
  <c r="U43" i="1"/>
  <c r="T43" i="1"/>
  <c r="S43" i="1"/>
  <c r="R43" i="1"/>
  <c r="Q43" i="1"/>
  <c r="P43" i="1"/>
  <c r="O43" i="1"/>
  <c r="N43" i="1"/>
  <c r="L43" i="1"/>
  <c r="J43" i="1"/>
  <c r="I43" i="1"/>
  <c r="H43" i="1"/>
  <c r="G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K42" i="1"/>
  <c r="AA42" i="1"/>
  <c r="Z42" i="1"/>
  <c r="Y42" i="1"/>
  <c r="X42" i="1"/>
  <c r="W42" i="1"/>
  <c r="R42" i="1"/>
  <c r="Q42" i="1"/>
  <c r="P42" i="1"/>
  <c r="O42" i="1"/>
  <c r="L42" i="1"/>
  <c r="J42" i="1"/>
  <c r="I42" i="1"/>
  <c r="H42" i="1"/>
  <c r="G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P41" i="1"/>
  <c r="O41" i="1"/>
  <c r="N41" i="1"/>
  <c r="J41" i="1"/>
  <c r="I41" i="1"/>
  <c r="H41" i="1"/>
  <c r="G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G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U39" i="1"/>
  <c r="T39" i="1"/>
  <c r="S39" i="1"/>
  <c r="R39" i="1"/>
  <c r="Q39" i="1"/>
  <c r="P39" i="1"/>
  <c r="O39" i="1"/>
  <c r="N39" i="1"/>
  <c r="J39" i="1"/>
  <c r="I39" i="1"/>
  <c r="H39" i="1"/>
  <c r="G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P38" i="1"/>
  <c r="O38" i="1"/>
  <c r="N38" i="1"/>
  <c r="J38" i="1"/>
  <c r="I38" i="1"/>
  <c r="H38" i="1"/>
  <c r="G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A37" i="1"/>
  <c r="Z37" i="1"/>
  <c r="Y37" i="1"/>
  <c r="X37" i="1"/>
  <c r="W37" i="1"/>
  <c r="U37" i="1"/>
  <c r="T37" i="1"/>
  <c r="S37" i="1"/>
  <c r="R37" i="1"/>
  <c r="Q37" i="1"/>
  <c r="P37" i="1"/>
  <c r="O37" i="1"/>
  <c r="N37" i="1"/>
  <c r="J37" i="1"/>
  <c r="I37" i="1"/>
  <c r="H37" i="1"/>
  <c r="G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G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G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K34" i="1"/>
  <c r="AA34" i="1"/>
  <c r="Z34" i="1"/>
  <c r="Y34" i="1"/>
  <c r="X34" i="1"/>
  <c r="W34" i="1"/>
  <c r="U34" i="1"/>
  <c r="T34" i="1"/>
  <c r="S34" i="1"/>
  <c r="R34" i="1"/>
  <c r="Q34" i="1"/>
  <c r="P34" i="1"/>
  <c r="O34" i="1"/>
  <c r="J34" i="1"/>
  <c r="I34" i="1"/>
  <c r="H34" i="1"/>
  <c r="G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G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K32" i="1"/>
  <c r="AA32" i="1"/>
  <c r="Z32" i="1"/>
  <c r="Y32" i="1"/>
  <c r="X32" i="1"/>
  <c r="W32" i="1"/>
  <c r="U32" i="1"/>
  <c r="T32" i="1"/>
  <c r="S32" i="1"/>
  <c r="R32" i="1"/>
  <c r="Q32" i="1"/>
  <c r="P32" i="1"/>
  <c r="O32" i="1"/>
  <c r="J32" i="1"/>
  <c r="I32" i="1"/>
  <c r="H32" i="1"/>
  <c r="G32" i="1"/>
  <c r="E32" i="1"/>
  <c r="D32" i="1"/>
  <c r="C32" i="1"/>
  <c r="B32" i="1"/>
  <c r="A32" i="1"/>
  <c r="FM31" i="1"/>
  <c r="FJ31" i="1"/>
  <c r="FI31" i="1"/>
  <c r="FH31" i="1"/>
  <c r="FE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K31" i="1"/>
  <c r="AA31" i="1"/>
  <c r="Z31" i="1"/>
  <c r="Y31" i="1"/>
  <c r="X31" i="1"/>
  <c r="W31" i="1"/>
  <c r="U31" i="1"/>
  <c r="T31" i="1"/>
  <c r="S31" i="1"/>
  <c r="R31" i="1"/>
  <c r="Q31" i="1"/>
  <c r="P31" i="1"/>
  <c r="O31" i="1"/>
  <c r="J31" i="1"/>
  <c r="I31" i="1"/>
  <c r="H31" i="1"/>
  <c r="G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K30" i="1"/>
  <c r="AA30" i="1"/>
  <c r="Z30" i="1"/>
  <c r="Y30" i="1"/>
  <c r="X30" i="1"/>
  <c r="W30" i="1"/>
  <c r="R30" i="1"/>
  <c r="Q30" i="1"/>
  <c r="P30" i="1"/>
  <c r="O30" i="1"/>
  <c r="J30" i="1"/>
  <c r="I30" i="1"/>
  <c r="H30" i="1"/>
  <c r="G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G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B28" i="1"/>
  <c r="AA28" i="1"/>
  <c r="Z28" i="1"/>
  <c r="Y28" i="1"/>
  <c r="X28" i="1"/>
  <c r="W28" i="1"/>
  <c r="R28" i="1"/>
  <c r="Q28" i="1"/>
  <c r="P28" i="1"/>
  <c r="O28" i="1"/>
  <c r="J28" i="1"/>
  <c r="I28" i="1"/>
  <c r="H28" i="1"/>
  <c r="G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U27" i="1"/>
  <c r="S27" i="1"/>
  <c r="R27" i="1"/>
  <c r="Q27" i="1"/>
  <c r="P27" i="1"/>
  <c r="O27" i="1"/>
  <c r="J27" i="1"/>
  <c r="I27" i="1"/>
  <c r="H27" i="1"/>
  <c r="G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G26" i="1"/>
  <c r="E26" i="1"/>
  <c r="D26" i="1"/>
  <c r="C26" i="1"/>
  <c r="B26" i="1"/>
  <c r="A26" i="1"/>
  <c r="FM25" i="1"/>
  <c r="FJ25" i="1"/>
  <c r="FI25" i="1"/>
  <c r="FH25" i="1"/>
  <c r="FE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J25" i="1"/>
  <c r="AA25" i="1"/>
  <c r="Z25" i="1"/>
  <c r="Y25" i="1"/>
  <c r="X25" i="1"/>
  <c r="W25" i="1"/>
  <c r="U25" i="1"/>
  <c r="T25" i="1"/>
  <c r="S25" i="1"/>
  <c r="R25" i="1"/>
  <c r="Q25" i="1"/>
  <c r="P25" i="1"/>
  <c r="O25" i="1"/>
  <c r="J25" i="1"/>
  <c r="I25" i="1"/>
  <c r="H25" i="1"/>
  <c r="G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B24" i="1"/>
  <c r="A24" i="1"/>
  <c r="AT30" i="1" l="1"/>
  <c r="AL30" i="1"/>
  <c r="AL31" i="1"/>
  <c r="AT31" i="1"/>
  <c r="AT40" i="1"/>
  <c r="AL40" i="1"/>
  <c r="AT41" i="1"/>
  <c r="AL41" i="1"/>
  <c r="F37" i="1"/>
  <c r="FV40" i="1"/>
  <c r="FV35" i="1"/>
  <c r="FR33" i="1"/>
  <c r="FP32" i="1"/>
  <c r="FV30" i="1"/>
  <c r="FR28" i="1"/>
  <c r="FP27" i="1"/>
  <c r="FV25" i="1"/>
  <c r="K35" i="1"/>
  <c r="K25" i="1"/>
  <c r="FS44" i="1"/>
  <c r="FQ43" i="1"/>
  <c r="FO42" i="1"/>
  <c r="FU40" i="1"/>
  <c r="FS39" i="1"/>
  <c r="FQ38" i="1"/>
  <c r="FO37" i="1"/>
  <c r="FU35" i="1"/>
  <c r="FS34" i="1"/>
  <c r="FQ33" i="1"/>
  <c r="FO32" i="1"/>
  <c r="FU30" i="1"/>
  <c r="FS29" i="1"/>
  <c r="FQ28" i="1"/>
  <c r="FO27" i="1"/>
  <c r="FU25" i="1"/>
  <c r="FS24" i="1"/>
  <c r="FP43" i="1"/>
  <c r="FV41" i="1"/>
  <c r="FT40" i="1"/>
  <c r="FP38" i="1"/>
  <c r="FV36" i="1"/>
  <c r="FT35" i="1"/>
  <c r="FP33" i="1"/>
  <c r="FV31" i="1"/>
  <c r="FT30" i="1"/>
  <c r="FP28" i="1"/>
  <c r="FV26" i="1"/>
  <c r="FT25" i="1"/>
  <c r="K43" i="1"/>
  <c r="K33" i="1"/>
  <c r="FQ44" i="1"/>
  <c r="FO43" i="1"/>
  <c r="FU41" i="1"/>
  <c r="FS40" i="1"/>
  <c r="FQ39" i="1"/>
  <c r="FO38" i="1"/>
  <c r="FU36" i="1"/>
  <c r="FS35" i="1"/>
  <c r="FQ34" i="1"/>
  <c r="FO33" i="1"/>
  <c r="FU31" i="1"/>
  <c r="FS30" i="1"/>
  <c r="FQ29" i="1"/>
  <c r="FO28" i="1"/>
  <c r="FU26" i="1"/>
  <c r="FS25" i="1"/>
  <c r="FQ24" i="1"/>
  <c r="FP44" i="1"/>
  <c r="FV42" i="1"/>
  <c r="FT41" i="1"/>
  <c r="FR40" i="1"/>
  <c r="FP39" i="1"/>
  <c r="FV37" i="1"/>
  <c r="FT36" i="1"/>
  <c r="FR35" i="1"/>
  <c r="FP34" i="1"/>
  <c r="FV32" i="1"/>
  <c r="FT31" i="1"/>
  <c r="FR30" i="1"/>
  <c r="FP29" i="1"/>
  <c r="FV27" i="1"/>
  <c r="FT26" i="1"/>
  <c r="FR25" i="1"/>
  <c r="FP24" i="1"/>
  <c r="K41" i="1"/>
  <c r="K31" i="1"/>
  <c r="FO44" i="1"/>
  <c r="FU42" i="1"/>
  <c r="FS41" i="1"/>
  <c r="FQ40" i="1"/>
  <c r="FO39" i="1"/>
  <c r="FU37" i="1"/>
  <c r="FS36" i="1"/>
  <c r="FQ35" i="1"/>
  <c r="FO34" i="1"/>
  <c r="FU32" i="1"/>
  <c r="FS31" i="1"/>
  <c r="FQ30" i="1"/>
  <c r="FO29" i="1"/>
  <c r="FU27" i="1"/>
  <c r="FS26" i="1"/>
  <c r="FQ25" i="1"/>
  <c r="FO24" i="1"/>
  <c r="K40" i="1"/>
  <c r="K30" i="1"/>
  <c r="FV43" i="1"/>
  <c r="FT42" i="1"/>
  <c r="FR41" i="1"/>
  <c r="FP40" i="1"/>
  <c r="FV38" i="1"/>
  <c r="FT37" i="1"/>
  <c r="FR36" i="1"/>
  <c r="FP35" i="1"/>
  <c r="FV33" i="1"/>
  <c r="FT32" i="1"/>
  <c r="FR31" i="1"/>
  <c r="FP30" i="1"/>
  <c r="FV28" i="1"/>
  <c r="FT27" i="1"/>
  <c r="FR26" i="1"/>
  <c r="FP25" i="1"/>
  <c r="FU43" i="1"/>
  <c r="FS42" i="1"/>
  <c r="FQ41" i="1"/>
  <c r="FU38" i="1"/>
  <c r="FS37" i="1"/>
  <c r="FQ36" i="1"/>
  <c r="FU33" i="1"/>
  <c r="FS32" i="1"/>
  <c r="FQ31" i="1"/>
  <c r="FU28" i="1"/>
  <c r="FS27" i="1"/>
  <c r="FQ26" i="1"/>
  <c r="K38" i="1"/>
  <c r="K28" i="1"/>
  <c r="FV44" i="1"/>
  <c r="FT43" i="1"/>
  <c r="FR42" i="1"/>
  <c r="FP41" i="1"/>
  <c r="FV39" i="1"/>
  <c r="FT38" i="1"/>
  <c r="FR37" i="1"/>
  <c r="FP36" i="1"/>
  <c r="FV34" i="1"/>
  <c r="FT33" i="1"/>
  <c r="FR32" i="1"/>
  <c r="FP31" i="1"/>
  <c r="FV29" i="1"/>
  <c r="FT28" i="1"/>
  <c r="FR27" i="1"/>
  <c r="FP26" i="1"/>
  <c r="FV24" i="1"/>
  <c r="K37" i="1"/>
  <c r="K27" i="1"/>
  <c r="FE35" i="1"/>
  <c r="FE32" i="1"/>
  <c r="FE33" i="1"/>
  <c r="L41" i="1"/>
  <c r="FE34" i="1"/>
  <c r="AJ30" i="1"/>
  <c r="AJ33" i="1"/>
  <c r="AL43" i="1"/>
  <c r="AJ29" i="1"/>
  <c r="AL36" i="1"/>
  <c r="AL26" i="1"/>
  <c r="AJ28" i="1"/>
  <c r="AJ43" i="1"/>
  <c r="AL34" i="1"/>
  <c r="AJ41" i="1"/>
  <c r="AJ42" i="1"/>
  <c r="AJ35" i="1"/>
  <c r="F43" i="1"/>
  <c r="AI30" i="1"/>
  <c r="AI37" i="1"/>
  <c r="AL42" i="1"/>
  <c r="AL25" i="1"/>
  <c r="AJ37" i="1"/>
  <c r="AJ40" i="1"/>
  <c r="AI39" i="1"/>
  <c r="AL33" i="1"/>
  <c r="AL32" i="1"/>
  <c r="AI44" i="1"/>
  <c r="F33" i="1"/>
  <c r="EI37" i="1"/>
  <c r="AI32" i="1"/>
  <c r="AT33" i="1"/>
  <c r="AI38" i="1"/>
  <c r="AL44" i="1"/>
  <c r="EI28" i="1"/>
  <c r="F32" i="1"/>
  <c r="AJ32" i="1"/>
  <c r="AJ36" i="1"/>
  <c r="AJ38" i="1"/>
  <c r="F40" i="1"/>
  <c r="AI31" i="1"/>
  <c r="AJ34" i="1"/>
  <c r="AI26" i="1"/>
  <c r="AI28" i="1"/>
  <c r="AJ31" i="1"/>
  <c r="AT36" i="1"/>
  <c r="EI39" i="1"/>
  <c r="AL35" i="1"/>
  <c r="DP43" i="1"/>
  <c r="DP36" i="1"/>
  <c r="DP42" i="1"/>
  <c r="EI38" i="1"/>
  <c r="EI26" i="1"/>
  <c r="AL27" i="1"/>
  <c r="DP37" i="1"/>
  <c r="EI44" i="1"/>
  <c r="F39" i="1"/>
  <c r="AL29" i="1"/>
  <c r="F27" i="1"/>
  <c r="F38" i="1"/>
  <c r="AM25" i="1"/>
  <c r="DP29" i="1"/>
  <c r="DP35" i="1"/>
  <c r="DP25" i="1"/>
  <c r="AM30" i="1"/>
  <c r="AM31" i="1"/>
  <c r="AM32" i="1"/>
  <c r="EI36" i="1"/>
  <c r="AB43" i="1"/>
  <c r="AL28" i="1"/>
  <c r="EI29" i="1"/>
  <c r="DP34" i="1"/>
  <c r="AL38" i="1"/>
  <c r="F44" i="1"/>
  <c r="AB24" i="1"/>
  <c r="AB25" i="1"/>
  <c r="EI25" i="1"/>
  <c r="AM26" i="1"/>
  <c r="AM28" i="1"/>
  <c r="AI29" i="1"/>
  <c r="DP33" i="1"/>
  <c r="AI35" i="1"/>
  <c r="F36" i="1"/>
  <c r="AL37" i="1"/>
  <c r="AM38" i="1"/>
  <c r="AT39" i="1"/>
  <c r="DP40" i="1"/>
  <c r="AM34" i="1"/>
  <c r="AB37" i="1"/>
  <c r="AM40" i="1"/>
  <c r="AL39" i="1"/>
  <c r="AI42" i="1"/>
  <c r="AB29" i="1"/>
  <c r="AB35" i="1"/>
  <c r="AM39" i="1"/>
  <c r="AI43" i="1"/>
  <c r="DP24" i="1"/>
  <c r="AI25" i="1"/>
  <c r="F26" i="1"/>
  <c r="AT26" i="1"/>
  <c r="AB27" i="1"/>
  <c r="EI27" i="1"/>
  <c r="F28" i="1"/>
  <c r="DP30" i="1"/>
  <c r="DP31" i="1"/>
  <c r="DP32" i="1"/>
  <c r="AB34" i="1"/>
  <c r="EI34" i="1"/>
  <c r="AM37" i="1"/>
  <c r="AT38" i="1"/>
  <c r="AB41" i="1"/>
  <c r="EI41" i="1"/>
  <c r="AM41" i="1"/>
  <c r="EI42" i="1"/>
  <c r="F30" i="1"/>
  <c r="AM44" i="1"/>
  <c r="AI27" i="1"/>
  <c r="AB33" i="1"/>
  <c r="EI33" i="1"/>
  <c r="AI34" i="1"/>
  <c r="F35" i="1"/>
  <c r="AT37" i="1"/>
  <c r="DP39" i="1"/>
  <c r="AB40" i="1"/>
  <c r="EI40" i="1"/>
  <c r="F41" i="1"/>
  <c r="AI41" i="1"/>
  <c r="F42" i="1"/>
  <c r="AM42" i="1"/>
  <c r="DP44" i="1"/>
  <c r="F29" i="1"/>
  <c r="AT29" i="1"/>
  <c r="AM27" i="1"/>
  <c r="AM33" i="1"/>
  <c r="AB42" i="1"/>
  <c r="AB36" i="1"/>
  <c r="EI43" i="1"/>
  <c r="DP27" i="1"/>
  <c r="EI35" i="1"/>
  <c r="AI36" i="1"/>
  <c r="DP41" i="1"/>
  <c r="EI24" i="1"/>
  <c r="F25" i="1"/>
  <c r="DP26" i="1"/>
  <c r="DP28" i="1"/>
  <c r="AB30" i="1"/>
  <c r="EI30" i="1"/>
  <c r="F31" i="1"/>
  <c r="AB31" i="1"/>
  <c r="EI31" i="1"/>
  <c r="EI32" i="1"/>
  <c r="AI33" i="1"/>
  <c r="F34" i="1"/>
  <c r="AM36" i="1"/>
  <c r="AM43" i="1"/>
  <c r="L29" i="1"/>
  <c r="L39" i="1"/>
  <c r="L30" i="1"/>
  <c r="L40" i="1"/>
  <c r="FE26" i="1"/>
  <c r="FE36" i="1"/>
  <c r="FE27" i="1"/>
  <c r="FE37" i="1"/>
  <c r="FE28" i="1"/>
  <c r="FE38" i="1"/>
  <c r="AJ24" i="1"/>
  <c r="AI24" i="1"/>
  <c r="AK24" i="1"/>
  <c r="AM24" i="1"/>
  <c r="AT24" i="1"/>
  <c r="AL24" i="1"/>
  <c r="F24" i="1"/>
  <c r="M4" i="2"/>
  <c r="M12" i="2"/>
  <c r="CQ24" i="1"/>
  <c r="N4" i="2"/>
  <c r="R5" i="2"/>
  <c r="O7" i="2"/>
  <c r="R8" i="2"/>
  <c r="P10" i="2"/>
  <c r="N12" i="2"/>
  <c r="R13" i="2"/>
  <c r="O17" i="2"/>
  <c r="S18" i="2"/>
  <c r="M19" i="2"/>
  <c r="Q20" i="2"/>
  <c r="P22" i="2"/>
  <c r="S23" i="2"/>
  <c r="S24" i="1" s="1"/>
  <c r="O4" i="2"/>
  <c r="S5" i="2"/>
  <c r="S8" i="2"/>
  <c r="O12" i="2"/>
  <c r="S13" i="2"/>
  <c r="T18" i="2"/>
  <c r="N19" i="2"/>
  <c r="T23" i="2"/>
  <c r="T24" i="1" s="1"/>
  <c r="P4" i="2"/>
  <c r="T5" i="2"/>
  <c r="T8" i="2"/>
  <c r="P12" i="2"/>
  <c r="T13" i="2"/>
  <c r="U18" i="2"/>
  <c r="O19" i="2"/>
  <c r="U23" i="2"/>
  <c r="U24" i="1" s="1"/>
  <c r="Q4" i="2"/>
  <c r="U5" i="2"/>
  <c r="U8" i="2"/>
  <c r="Q12" i="2"/>
  <c r="U13" i="2"/>
  <c r="P19" i="2"/>
  <c r="FE24" i="1"/>
  <c r="R4" i="2"/>
  <c r="R12" i="2"/>
  <c r="Q19" i="2"/>
  <c r="M8" i="2"/>
  <c r="U10" i="2"/>
  <c r="S12" i="2"/>
  <c r="M13" i="2"/>
  <c r="Q14" i="2"/>
  <c r="N18" i="2"/>
  <c r="R19" i="2"/>
  <c r="U22" i="2"/>
  <c r="N23" i="2"/>
  <c r="N24" i="1" s="1"/>
  <c r="S4" i="2"/>
  <c r="T4" i="2"/>
  <c r="N5" i="2"/>
  <c r="R6" i="2"/>
  <c r="N8" i="2"/>
  <c r="T12" i="2"/>
  <c r="N13" i="2"/>
  <c r="R14" i="2"/>
  <c r="O18" i="2"/>
  <c r="S19" i="2"/>
  <c r="M20" i="2"/>
  <c r="O23" i="2"/>
  <c r="O24" i="1" s="1"/>
</calcChain>
</file>

<file path=xl/sharedStrings.xml><?xml version="1.0" encoding="utf-8"?>
<sst xmlns="http://schemas.openxmlformats.org/spreadsheetml/2006/main" count="912" uniqueCount="729">
  <si>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</si>
  <si>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</si>
  <si>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</si>
  <si>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</si>
  <si>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</si>
  <si>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</si>
  <si>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</si>
  <si>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</si>
  <si>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</si>
  <si>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</si>
  <si>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</si>
  <si>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</si>
  <si>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</si>
  <si>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</si>
  <si>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</si>
  <si>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</si>
  <si>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</si>
  <si>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</si>
  <si>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</si>
  <si>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</si>
  <si>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</si>
  <si>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</si>
  <si>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</si>
  <si>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</si>
  <si>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</si>
  <si>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</si>
  <si>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</si>
  <si>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</si>
  <si>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</si>
  <si>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</si>
  <si>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</si>
  <si>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</si>
  <si>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</si>
  <si>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</si>
  <si>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</si>
  <si>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</si>
  <si>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</si>
  <si>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</si>
  <si>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</si>
  <si>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</si>
  <si>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</si>
  <si>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</si>
  <si>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</si>
  <si>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</si>
  <si>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</si>
  <si>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</si>
  <si>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</si>
  <si>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</si>
  <si>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</si>
  <si>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</si>
  <si>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</si>
  <si>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</si>
  <si>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</si>
  <si>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</si>
  <si>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</si>
  <si>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</si>
  <si>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</si>
  <si>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</si>
  <si>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</si>
  <si>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</si>
  <si>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</si>
  <si>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</si>
  <si>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</si>
  <si>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</si>
  <si>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</si>
  <si>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</si>
  <si>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</si>
  <si>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</si>
  <si>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</si>
  <si>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</si>
  <si>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</si>
  <si>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</si>
  <si>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</si>
  <si>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</si>
  <si>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</si>
  <si>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</si>
  <si>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</si>
  <si>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</si>
  <si>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</si>
  <si>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</si>
  <si>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</si>
  <si>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</si>
  <si>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</si>
  <si>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</si>
  <si>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</si>
  <si>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</si>
  <si>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</si>
  <si>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</si>
  <si>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</si>
  <si>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</si>
  <si>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</si>
  <si>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</si>
  <si>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</si>
  <si>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</si>
  <si>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</si>
  <si>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</si>
  <si>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</si>
  <si>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</si>
  <si>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</si>
  <si>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</si>
  <si>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</si>
  <si>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</si>
  <si>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</si>
  <si>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</si>
  <si>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</si>
  <si>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</si>
  <si>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</si>
  <si>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</si>
  <si>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</si>
  <si>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</si>
  <si>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</si>
  <si>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</si>
  <si>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</si>
  <si>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</si>
  <si>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</si>
  <si>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</si>
  <si>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</si>
  <si>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</si>
  <si>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</si>
  <si>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</si>
  <si>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</si>
  <si>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</si>
  <si>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</si>
  <si>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</si>
  <si>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</si>
  <si>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</si>
  <si>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</si>
  <si>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</si>
  <si>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</si>
  <si>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</si>
  <si>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</si>
  <si>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</si>
  <si>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</si>
  <si>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</si>
  <si>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</si>
  <si>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</si>
  <si>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</si>
  <si>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</si>
  <si>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</si>
  <si>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</si>
  <si>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</si>
  <si>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</si>
  <si>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</si>
  <si>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</si>
  <si>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</si>
  <si>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</si>
  <si>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</si>
  <si>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</si>
  <si>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</si>
  <si>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</si>
  <si>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</si>
  <si>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</si>
  <si>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</si>
  <si>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</si>
  <si>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</si>
  <si>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</si>
  <si>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</si>
  <si>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</si>
  <si>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</si>
  <si>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</si>
  <si>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</si>
  <si>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</si>
  <si>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</si>
  <si>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</si>
  <si>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</si>
  <si>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</si>
  <si>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</si>
  <si>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</si>
  <si>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</si>
  <si>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</si>
  <si>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</si>
  <si>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</si>
  <si>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</si>
  <si>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</si>
  <si>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</si>
  <si>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</si>
  <si>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</si>
  <si>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</si>
  <si>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</si>
  <si>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</si>
  <si>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</si>
  <si>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</si>
  <si>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</si>
  <si>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</si>
  <si>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</si>
  <si>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</si>
  <si>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</si>
  <si>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</si>
  <si>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</si>
  <si>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</si>
  <si>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</si>
  <si>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</si>
  <si>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</si>
  <si>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</si>
  <si>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</si>
  <si>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</si>
  <si>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</si>
  <si>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</si>
  <si>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</si>
  <si>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</si>
  <si>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</si>
  <si>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</si>
  <si>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</si>
  <si>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</si>
  <si>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</si>
  <si>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</si>
  <si>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</si>
  <si>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</si>
  <si>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</si>
  <si>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</si>
  <si>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</si>
  <si>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</si>
  <si>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</si>
  <si>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</si>
  <si>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</si>
  <si>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</si>
  <si>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</si>
  <si>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</si>
  <si>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</si>
  <si>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</si>
  <si>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</si>
  <si>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</si>
  <si>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</si>
  <si>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</si>
  <si>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</si>
  <si>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</si>
  <si>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</si>
  <si>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</si>
  <si>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</si>
  <si>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</si>
  <si>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</si>
  <si>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</si>
  <si>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</si>
  <si>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</si>
  <si>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</si>
  <si>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</si>
  <si>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</si>
  <si>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</si>
  <si>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</si>
  <si>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</si>
  <si>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</si>
  <si>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</si>
  <si>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</si>
  <si>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</si>
  <si>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</si>
  <si>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</si>
  <si>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</si>
  <si>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</si>
  <si>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</si>
  <si>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</si>
  <si>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</si>
  <si>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</si>
  <si>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</si>
  <si>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</si>
  <si>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</si>
  <si>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</si>
  <si>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</si>
  <si>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</si>
  <si>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</si>
  <si>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</si>
  <si>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</si>
  <si>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</si>
  <si>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</si>
  <si>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</si>
  <si>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</si>
  <si>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</si>
  <si>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</si>
  <si>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</si>
  <si>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</si>
  <si>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</si>
  <si>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</si>
  <si>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</si>
  <si>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</si>
  <si>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</si>
  <si>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</si>
  <si>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</si>
  <si>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</si>
  <si>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</si>
  <si>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</si>
  <si>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</si>
  <si>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</si>
  <si>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</si>
  <si>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</si>
  <si>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</si>
  <si>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</si>
  <si>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</si>
  <si>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</si>
  <si>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</si>
  <si>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</si>
  <si>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</si>
  <si>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</si>
  <si>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</si>
  <si>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</si>
  <si>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</si>
  <si>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</si>
  <si>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</si>
  <si>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</si>
  <si>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</si>
  <si>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</si>
  <si>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</si>
  <si>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</si>
  <si>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</si>
  <si>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</si>
  <si>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</si>
  <si>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</si>
  <si>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</si>
  <si>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</si>
  <si>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</si>
  <si>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</si>
  <si>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</si>
  <si>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</si>
  <si>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</si>
  <si>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</si>
  <si>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</si>
  <si>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</si>
  <si>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</si>
  <si>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</si>
  <si>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</si>
  <si>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</si>
  <si>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</si>
  <si>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</si>
  <si>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</si>
  <si>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</si>
  <si>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</si>
  <si>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</si>
  <si>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</si>
  <si>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</si>
  <si>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</si>
  <si>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</si>
  <si>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</si>
  <si>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</si>
  <si>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</si>
  <si>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</si>
  <si>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</si>
  <si>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</si>
  <si>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</si>
  <si>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</si>
  <si>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</si>
  <si>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</si>
  <si>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</si>
  <si>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</si>
  <si>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</si>
  <si>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</si>
  <si>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</si>
  <si>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</si>
  <si>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</si>
  <si>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</si>
  <si>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</si>
  <si>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</si>
  <si>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</si>
  <si>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</si>
  <si>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</si>
  <si>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</si>
  <si>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</si>
  <si>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</si>
  <si>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</si>
  <si>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</si>
  <si>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</si>
  <si>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</si>
  <si>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</si>
  <si>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</si>
  <si>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</si>
  <si>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</si>
  <si>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</si>
  <si>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</si>
  <si>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</si>
  <si>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</si>
  <si>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</si>
  <si>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</si>
  <si>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</si>
  <si>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</si>
  <si>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</si>
  <si>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</si>
  <si>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</si>
  <si>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</si>
  <si>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</si>
  <si>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</si>
  <si>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</si>
  <si>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</si>
  <si>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</si>
  <si>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</si>
  <si>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</si>
  <si>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</si>
  <si>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</si>
  <si>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</si>
  <si>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</si>
  <si>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</si>
  <si>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</si>
  <si>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</si>
  <si>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</si>
  <si>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</si>
  <si>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</si>
  <si>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</si>
  <si>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</si>
  <si>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</si>
  <si>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</si>
  <si>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</si>
  <si>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</si>
  <si>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</si>
  <si>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</si>
  <si>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</si>
  <si>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</si>
  <si>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</si>
  <si>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</si>
  <si>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</si>
  <si>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</si>
  <si>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</si>
  <si>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</si>
  <si>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</si>
  <si>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</si>
  <si>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</si>
  <si>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</si>
  <si>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</si>
  <si>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</si>
  <si>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</si>
  <si>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</si>
  <si>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</si>
  <si>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</si>
  <si>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</si>
  <si>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</si>
  <si>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</si>
  <si>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</si>
  <si>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</si>
  <si>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</si>
  <si>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</si>
  <si>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</si>
  <si>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</si>
  <si>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</si>
  <si>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</si>
  <si>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</si>
  <si>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</si>
  <si>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</si>
  <si>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</si>
  <si>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</si>
  <si>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</si>
  <si>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</si>
  <si>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</si>
  <si>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</si>
  <si>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</si>
  <si>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</si>
  <si>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</si>
  <si>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</si>
  <si>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</si>
  <si>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</si>
  <si>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</si>
  <si>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</si>
  <si>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</si>
  <si>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</si>
  <si>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</si>
  <si>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</si>
  <si>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</si>
  <si>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</si>
  <si>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</si>
  <si>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</si>
  <si>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</si>
  <si>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</si>
  <si>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</si>
  <si>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</si>
  <si>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</si>
  <si>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</si>
  <si>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</si>
  <si>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</si>
  <si>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</si>
  <si>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</si>
  <si>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</si>
  <si>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</si>
  <si>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</si>
  <si>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</si>
  <si>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</si>
  <si>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</si>
  <si>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</si>
  <si>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</si>
  <si>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</si>
  <si>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</si>
  <si>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</si>
  <si>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</si>
  <si>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</si>
  <si>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</si>
  <si>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</si>
  <si>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</si>
  <si>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</si>
  <si>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</si>
  <si>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</si>
  <si>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</si>
  <si>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</si>
  <si>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</si>
  <si>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</si>
  <si>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</si>
  <si>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</si>
  <si>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</si>
  <si>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</si>
  <si>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</si>
  <si>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</si>
  <si>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</si>
  <si>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</si>
  <si>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</si>
  <si>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</si>
  <si>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</si>
  <si>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</si>
  <si>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</si>
  <si>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</si>
  <si>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</si>
  <si>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</si>
  <si>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</si>
  <si>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</si>
  <si>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</si>
  <si>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</si>
  <si>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</si>
  <si>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</si>
  <si>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</si>
  <si>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</si>
  <si>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</si>
  <si>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</si>
  <si>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</si>
  <si>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</si>
  <si>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</si>
  <si>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</si>
  <si>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</si>
  <si>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</si>
  <si>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</si>
  <si>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</si>
  <si>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</si>
  <si>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</si>
  <si>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</si>
  <si>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</si>
  <si>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</si>
  <si>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</si>
  <si>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</si>
  <si>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</si>
  <si>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</si>
  <si>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</si>
  <si>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</si>
  <si>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</si>
  <si>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</si>
  <si>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</si>
  <si>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</si>
  <si>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</si>
  <si>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</si>
  <si>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</si>
  <si>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</si>
  <si>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</si>
  <si>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</si>
  <si>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</si>
  <si>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</si>
  <si>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</si>
  <si>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</si>
  <si>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</si>
  <si>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</si>
  <si>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</si>
  <si>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</si>
  <si>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</si>
  <si>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</si>
  <si>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</si>
  <si>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</si>
  <si>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</si>
  <si>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</si>
  <si>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</si>
  <si>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</si>
  <si>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</si>
  <si>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</si>
  <si>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</si>
  <si>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</si>
  <si>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</si>
  <si>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</si>
  <si>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</si>
  <si>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</si>
  <si>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</si>
  <si>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</si>
  <si>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</si>
  <si>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</si>
  <si>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</si>
  <si>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</si>
  <si>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</si>
  <si>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</si>
  <si>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</si>
  <si>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</si>
  <si>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</si>
  <si>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</si>
  <si>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</si>
  <si>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</si>
  <si>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</si>
  <si>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</si>
  <si>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</si>
  <si>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</si>
  <si>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</si>
  <si>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</si>
  <si>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</si>
  <si>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</si>
  <si>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</si>
  <si>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</si>
  <si>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</si>
  <si>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</si>
  <si>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</si>
  <si>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</si>
  <si>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</si>
  <si>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</si>
  <si>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</si>
  <si>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</si>
  <si>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</si>
  <si>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</si>
  <si>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</si>
  <si>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</si>
  <si>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</si>
  <si>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</si>
  <si>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</si>
  <si>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</si>
  <si>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</si>
  <si>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</si>
  <si>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</si>
  <si>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</si>
  <si>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</si>
  <si>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</si>
  <si>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</si>
  <si>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</si>
  <si>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</si>
  <si>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</si>
  <si>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</si>
  <si>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</si>
  <si>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</si>
  <si>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</si>
  <si>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</si>
  <si>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</si>
  <si>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</si>
  <si>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</si>
  <si>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</si>
  <si>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</si>
  <si>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</si>
  <si>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</si>
  <si>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</si>
  <si>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</si>
  <si>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</si>
  <si>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</si>
  <si>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</si>
  <si>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</si>
  <si>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</si>
  <si>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</si>
  <si>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</si>
  <si>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</si>
  <si>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</si>
  <si>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</si>
  <si>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</si>
  <si>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</si>
  <si>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</si>
  <si>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</si>
  <si>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</si>
  <si>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</si>
  <si>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</si>
  <si>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</si>
  <si>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</si>
  <si>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</si>
  <si>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</si>
  <si>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</si>
  <si>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</si>
  <si>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</si>
  <si>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</si>
  <si>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</si>
  <si>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</si>
  <si>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</si>
  <si>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</si>
  <si>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</si>
  <si>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</si>
  <si>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</si>
  <si>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</si>
  <si>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</si>
  <si>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</si>
  <si>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</si>
  <si>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</si>
  <si>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</si>
  <si>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</si>
  <si>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</si>
  <si>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T460s Regular - DE</t>
  </si>
  <si>
    <t>Lenovo T460s Regular - FR</t>
  </si>
  <si>
    <t>Lenovo T460s Regular - IT</t>
  </si>
  <si>
    <t>Lenovo T460s Regular - ES</t>
  </si>
  <si>
    <t>Lenovo T460s Regular - UK</t>
  </si>
  <si>
    <t>Lenovo T460s Regular - NOR</t>
  </si>
  <si>
    <t>Lenovo T460s Regular - BE</t>
  </si>
  <si>
    <t>Lenovo T460s Regular - BG</t>
  </si>
  <si>
    <t>Lenovo T460s Regular - CZ</t>
  </si>
  <si>
    <t>Lenovo T460s Regular - DK</t>
  </si>
  <si>
    <t>Lenovo T460s Regular - HU</t>
  </si>
  <si>
    <t>Lenovo T460s Regular - NL</t>
  </si>
  <si>
    <t>Lenovo T460s Regular - NO</t>
  </si>
  <si>
    <t>Lenovo T460s Regular - PL</t>
  </si>
  <si>
    <t>Lenovo T460s Regular - PT</t>
  </si>
  <si>
    <t>Lenovo T460s Regular - SE/FI</t>
  </si>
  <si>
    <t>Lenovo T460s Regular - CH</t>
  </si>
  <si>
    <t>Lenovo T460s Regular - US INT</t>
  </si>
  <si>
    <t>Lenovo T460s Regular - RUS</t>
  </si>
  <si>
    <t>Lenovo T460s Regular - US</t>
  </si>
  <si>
    <t>01YR052</t>
  </si>
  <si>
    <t>01YT108</t>
  </si>
  <si>
    <t>01YR055</t>
  </si>
  <si>
    <t>01YT115</t>
  </si>
  <si>
    <t>01YT119</t>
  </si>
  <si>
    <t>01YT120</t>
  </si>
  <si>
    <t>01YT122</t>
  </si>
  <si>
    <t>01YR072</t>
  </si>
  <si>
    <t>01YT127</t>
  </si>
  <si>
    <t>01YR069</t>
  </si>
  <si>
    <t>01YR094</t>
  </si>
  <si>
    <t>01YR096</t>
  </si>
  <si>
    <t>01YR097</t>
  </si>
  <si>
    <t>01YR103</t>
  </si>
  <si>
    <t>01YT162</t>
  </si>
  <si>
    <t>01YR110</t>
  </si>
  <si>
    <t>01YR114</t>
  </si>
  <si>
    <t>01YR115</t>
  </si>
  <si>
    <t>01YT165</t>
  </si>
  <si>
    <t>Lenovo/T460S/BL/DE</t>
  </si>
  <si>
    <t>Lenovo/T460S/BL/FR</t>
  </si>
  <si>
    <t>Lenovo/T460S/BL/IT</t>
  </si>
  <si>
    <t>Lenovo/T460S/BL/ES</t>
  </si>
  <si>
    <t>Lenovo/T460S/BL/UK</t>
  </si>
  <si>
    <t>Lenovo/T460S/BL/NOR</t>
  </si>
  <si>
    <t>Lenovo/T460S/BL/USI</t>
  </si>
  <si>
    <t>Lenovo/T460S/BL/US</t>
  </si>
  <si>
    <t>Lenovo/T460S/RG/DE</t>
  </si>
  <si>
    <t>Lenovo/T460S/RG/FR</t>
  </si>
  <si>
    <t>Lenovo/T460S/RG/IT</t>
  </si>
  <si>
    <t>Lenovo/T460S/RG/ES</t>
  </si>
  <si>
    <t>Lenovo/T460S/RG/UK</t>
  </si>
  <si>
    <t>Lenovo/T460S/RG/NOR</t>
  </si>
  <si>
    <t>Lenovo/T460S/RG/USI</t>
  </si>
  <si>
    <t>Lenovo/T460S/RG/US</t>
  </si>
  <si>
    <t>T460s T470s</t>
  </si>
  <si>
    <t>Lenovo T460s parent regular</t>
  </si>
  <si>
    <t>Tellus Remarketing ApS</t>
  </si>
  <si>
    <t>TellusRem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</si>
</sst>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09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abSelected="1" zoomScale="130" zoomScaleNormal="130" workbookViewId="0">
      <selection activeCell="C27" sqref="C27"/>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6" x14ac:dyDescent="0.2">
      <c r="B4" s="27"/>
      <c r="C4" s="27"/>
      <c r="D4" s="28"/>
      <c r="F4" s="27"/>
      <c r="G4" s="27"/>
      <c r="J4" s="29"/>
      <c r="K4" s="30"/>
      <c r="L4" s="27"/>
      <c r="M4" s="27"/>
      <c r="W4" s="27"/>
      <c r="X4" s="27"/>
      <c r="Y4" s="31"/>
      <c r="Z4" s="27"/>
      <c r="DY4" s="32"/>
      <c r="DZ4" s="32"/>
      <c r="EA4" s="32"/>
      <c r="EB4" s="32"/>
      <c r="EC4" s="32"/>
    </row>
    <row r="5" spans="1:192" ht="16" x14ac:dyDescent="0.2">
      <c r="B5" s="33"/>
      <c r="C5" s="29"/>
      <c r="D5" s="28"/>
      <c r="F5" s="27"/>
      <c r="G5" s="29"/>
      <c r="J5" s="31"/>
      <c r="K5" s="27"/>
      <c r="L5" s="27"/>
      <c r="M5" s="27"/>
      <c r="N5" s="27"/>
      <c r="O5" s="27"/>
      <c r="P5" s="27"/>
      <c r="Q5" s="27"/>
      <c r="R5" s="27"/>
      <c r="S5" s="27"/>
      <c r="T5" s="27"/>
      <c r="U5" s="27"/>
      <c r="W5" s="29"/>
      <c r="X5" s="29"/>
      <c r="Y5" s="31"/>
      <c r="Z5" s="29"/>
      <c r="AI5" s="34"/>
      <c r="AJ5" s="32"/>
      <c r="AT5" s="27"/>
      <c r="AW5"/>
      <c r="DY5"/>
      <c r="FO5" s="27"/>
    </row>
    <row r="6" spans="1:192" ht="16" x14ac:dyDescent="0.2">
      <c r="B6" s="33"/>
      <c r="C6" s="29"/>
      <c r="D6" s="28"/>
      <c r="F6" s="27"/>
      <c r="G6" s="29"/>
      <c r="J6" s="31"/>
      <c r="K6" s="27"/>
      <c r="L6" s="27"/>
      <c r="M6" s="27"/>
      <c r="N6" s="27"/>
      <c r="O6" s="27"/>
      <c r="P6" s="27"/>
      <c r="Q6" s="27"/>
      <c r="R6" s="27"/>
      <c r="S6" s="27"/>
      <c r="T6" s="27"/>
      <c r="U6" s="27"/>
      <c r="W6" s="29"/>
      <c r="X6" s="29"/>
      <c r="Y6" s="31"/>
      <c r="Z6" s="29"/>
      <c r="AI6" s="34"/>
      <c r="AJ6" s="32"/>
      <c r="AT6" s="27"/>
      <c r="AW6"/>
      <c r="DY6"/>
      <c r="FO6" s="27"/>
    </row>
    <row r="7" spans="1:192" ht="16" x14ac:dyDescent="0.2">
      <c r="B7" s="33"/>
      <c r="C7" s="29"/>
      <c r="D7" s="28"/>
      <c r="F7" s="27"/>
      <c r="G7" s="29"/>
      <c r="J7" s="31"/>
      <c r="K7" s="27"/>
      <c r="L7" s="27"/>
      <c r="M7" s="27"/>
      <c r="N7" s="27"/>
      <c r="O7" s="27"/>
      <c r="P7" s="27"/>
      <c r="Q7" s="27"/>
      <c r="R7" s="27"/>
      <c r="S7" s="27"/>
      <c r="T7" s="27"/>
      <c r="U7" s="27"/>
      <c r="W7" s="29"/>
      <c r="X7" s="29"/>
      <c r="Y7" s="31"/>
      <c r="Z7" s="29"/>
      <c r="AI7" s="34"/>
      <c r="AJ7" s="32"/>
      <c r="AT7" s="27"/>
      <c r="AW7"/>
      <c r="DY7"/>
      <c r="FO7" s="27"/>
    </row>
    <row r="8" spans="1:192" ht="16" x14ac:dyDescent="0.2">
      <c r="B8" s="33"/>
      <c r="C8" s="29"/>
      <c r="D8" s="28"/>
      <c r="F8" s="27"/>
      <c r="G8" s="29"/>
      <c r="J8" s="31"/>
      <c r="K8" s="27"/>
      <c r="L8" s="27"/>
      <c r="M8" s="27"/>
      <c r="N8" s="27"/>
      <c r="O8" s="27"/>
      <c r="P8" s="27"/>
      <c r="Q8" s="27"/>
      <c r="R8" s="27"/>
      <c r="S8" s="27"/>
      <c r="T8" s="27"/>
      <c r="U8" s="27"/>
      <c r="W8" s="29"/>
      <c r="X8" s="29"/>
      <c r="Y8" s="31"/>
      <c r="Z8" s="29"/>
      <c r="AI8" s="34"/>
      <c r="AJ8" s="32"/>
      <c r="AT8" s="27"/>
      <c r="AW8"/>
      <c r="DY8"/>
      <c r="FO8" s="27"/>
    </row>
    <row r="9" spans="1:192" ht="16" x14ac:dyDescent="0.2">
      <c r="B9" s="33"/>
      <c r="C9" s="29"/>
      <c r="D9" s="28"/>
      <c r="F9" s="27"/>
      <c r="G9" s="29"/>
      <c r="J9" s="31"/>
      <c r="K9" s="27"/>
      <c r="L9" s="27"/>
      <c r="M9" s="27"/>
      <c r="N9" s="27"/>
      <c r="O9" s="27"/>
      <c r="P9" s="27"/>
      <c r="Q9" s="27"/>
      <c r="R9" s="27"/>
      <c r="S9" s="27"/>
      <c r="T9" s="27"/>
      <c r="U9" s="27"/>
      <c r="W9" s="29"/>
      <c r="X9" s="29"/>
      <c r="Y9" s="31"/>
      <c r="Z9" s="29"/>
      <c r="AI9" s="34"/>
      <c r="AJ9" s="32"/>
      <c r="AT9" s="27"/>
      <c r="AW9"/>
      <c r="DY9"/>
      <c r="FO9" s="27"/>
    </row>
    <row r="10" spans="1:192" ht="16" x14ac:dyDescent="0.2">
      <c r="B10" s="33"/>
      <c r="C10" s="29"/>
      <c r="D10" s="28"/>
      <c r="F10" s="27"/>
      <c r="G10" s="29"/>
      <c r="J10" s="31"/>
      <c r="K10" s="27"/>
      <c r="L10" s="27"/>
      <c r="M10" s="27"/>
      <c r="N10" s="27"/>
      <c r="O10" s="27"/>
      <c r="P10" s="27"/>
      <c r="Q10" s="27"/>
      <c r="R10" s="27"/>
      <c r="S10" s="27"/>
      <c r="T10" s="27"/>
      <c r="U10" s="27"/>
      <c r="W10" s="29"/>
      <c r="X10" s="29"/>
      <c r="Y10" s="31"/>
      <c r="Z10" s="29"/>
      <c r="AI10" s="34"/>
      <c r="AJ10" s="32"/>
      <c r="AT10" s="27"/>
      <c r="AW10"/>
      <c r="DY10"/>
      <c r="FO10" s="27"/>
    </row>
    <row r="11" spans="1:192" ht="16" x14ac:dyDescent="0.2">
      <c r="B11" s="33"/>
      <c r="C11" s="29"/>
      <c r="D11" s="28"/>
      <c r="F11" s="27"/>
      <c r="G11" s="29"/>
      <c r="J11" s="31"/>
      <c r="K11" s="27"/>
      <c r="L11" s="27"/>
      <c r="M11" s="27"/>
      <c r="N11" s="27"/>
      <c r="O11" s="27"/>
      <c r="P11" s="27"/>
      <c r="Q11" s="27"/>
      <c r="R11" s="27"/>
      <c r="S11" s="27"/>
      <c r="T11" s="27"/>
      <c r="U11" s="27"/>
      <c r="W11" s="29"/>
      <c r="X11" s="29"/>
      <c r="Y11" s="31"/>
      <c r="Z11" s="29"/>
      <c r="AI11" s="34"/>
      <c r="AJ11" s="32"/>
      <c r="AT11" s="27"/>
      <c r="AW11"/>
      <c r="DY11"/>
      <c r="FO11" s="27"/>
    </row>
    <row r="12" spans="1:192" ht="16" x14ac:dyDescent="0.2">
      <c r="B12" s="33"/>
      <c r="C12" s="29"/>
      <c r="D12" s="28"/>
      <c r="F12" s="27"/>
      <c r="G12" s="29"/>
      <c r="J12" s="31"/>
      <c r="K12" s="27"/>
      <c r="L12" s="27"/>
      <c r="M12" s="27"/>
      <c r="N12" s="27"/>
      <c r="O12" s="27"/>
      <c r="P12" s="27"/>
      <c r="Q12" s="27"/>
      <c r="R12" s="27"/>
      <c r="S12" s="27"/>
      <c r="T12" s="27"/>
      <c r="U12" s="27"/>
      <c r="W12" s="29"/>
      <c r="X12" s="29"/>
      <c r="Y12" s="31"/>
      <c r="Z12" s="29"/>
      <c r="AI12" s="34"/>
      <c r="AJ12" s="32"/>
      <c r="AT12" s="27"/>
      <c r="AW12"/>
      <c r="DY12"/>
      <c r="FO12" s="27"/>
    </row>
    <row r="13" spans="1:192" ht="16" x14ac:dyDescent="0.2">
      <c r="B13" s="33"/>
      <c r="C13" s="29"/>
      <c r="D13" s="28"/>
      <c r="F13" s="27"/>
      <c r="G13" s="29"/>
      <c r="J13" s="31"/>
      <c r="K13" s="27"/>
      <c r="L13" s="27"/>
      <c r="M13" s="27"/>
      <c r="N13" s="27"/>
      <c r="O13" s="27"/>
      <c r="P13" s="27"/>
      <c r="Q13" s="27"/>
      <c r="R13" s="27"/>
      <c r="S13" s="27"/>
      <c r="T13" s="27"/>
      <c r="U13" s="27"/>
      <c r="W13" s="29"/>
      <c r="X13" s="29"/>
      <c r="Y13" s="31"/>
      <c r="Z13" s="29"/>
      <c r="AI13" s="34"/>
      <c r="AJ13" s="32"/>
      <c r="AT13" s="27"/>
      <c r="AW13"/>
      <c r="DY13"/>
      <c r="FO13" s="27"/>
    </row>
    <row r="14" spans="1:192" ht="16" x14ac:dyDescent="0.2">
      <c r="B14" s="33"/>
      <c r="C14" s="29"/>
      <c r="D14" s="28"/>
      <c r="F14" s="27"/>
      <c r="G14" s="29"/>
      <c r="J14" s="31"/>
      <c r="K14" s="27"/>
      <c r="L14" s="27"/>
      <c r="M14" s="27"/>
      <c r="N14" s="27"/>
      <c r="O14" s="27"/>
      <c r="P14" s="27"/>
      <c r="Q14" s="27"/>
      <c r="R14" s="27"/>
      <c r="S14" s="27"/>
      <c r="T14" s="27"/>
      <c r="U14" s="27"/>
      <c r="W14" s="29"/>
      <c r="X14" s="29"/>
      <c r="Y14" s="31"/>
      <c r="Z14" s="29"/>
      <c r="AI14" s="34"/>
      <c r="AJ14" s="32"/>
      <c r="AT14" s="27"/>
      <c r="AW14"/>
      <c r="DY14"/>
      <c r="FO14" s="27"/>
    </row>
    <row r="15" spans="1:192" ht="16" x14ac:dyDescent="0.2">
      <c r="B15" s="33"/>
      <c r="C15" s="29"/>
      <c r="D15" s="28"/>
      <c r="F15" s="27"/>
      <c r="G15" s="29"/>
      <c r="J15" s="31"/>
      <c r="K15" s="27"/>
      <c r="L15" s="27"/>
      <c r="M15" s="27"/>
      <c r="N15" s="27"/>
      <c r="O15" s="27"/>
      <c r="P15" s="27"/>
      <c r="Q15" s="27"/>
      <c r="R15" s="27"/>
      <c r="S15" s="27"/>
      <c r="T15" s="27"/>
      <c r="U15" s="27"/>
      <c r="W15" s="29"/>
      <c r="X15" s="29"/>
      <c r="Y15" s="31"/>
      <c r="Z15" s="29"/>
      <c r="AI15" s="34"/>
      <c r="AJ15" s="32"/>
      <c r="AT15" s="27"/>
      <c r="AW15"/>
      <c r="DY15"/>
      <c r="FO15" s="27"/>
    </row>
    <row r="16" spans="1:192" ht="16" x14ac:dyDescent="0.2">
      <c r="B16" s="33"/>
      <c r="C16" s="29"/>
      <c r="D16" s="28"/>
      <c r="F16" s="27"/>
      <c r="G16" s="29"/>
      <c r="J16" s="31"/>
      <c r="K16" s="27"/>
      <c r="L16" s="27"/>
      <c r="M16" s="27"/>
      <c r="N16" s="27"/>
      <c r="O16" s="27"/>
      <c r="P16" s="27"/>
      <c r="Q16" s="27"/>
      <c r="R16" s="27"/>
      <c r="S16" s="27"/>
      <c r="T16" s="27"/>
      <c r="U16" s="27"/>
      <c r="W16" s="29"/>
      <c r="X16" s="29"/>
      <c r="Y16" s="31"/>
      <c r="Z16" s="29"/>
      <c r="AI16" s="34"/>
      <c r="AJ16" s="32"/>
      <c r="AT16" s="27"/>
      <c r="AW16"/>
      <c r="DY16"/>
      <c r="FO16" s="27"/>
    </row>
    <row r="17" spans="1:192" ht="16" x14ac:dyDescent="0.2">
      <c r="B17" s="33"/>
      <c r="C17" s="29"/>
      <c r="D17" s="28"/>
      <c r="F17" s="27"/>
      <c r="G17" s="29"/>
      <c r="J17" s="31"/>
      <c r="K17" s="27"/>
      <c r="L17" s="27"/>
      <c r="M17" s="27"/>
      <c r="N17" s="27"/>
      <c r="O17" s="27"/>
      <c r="P17" s="27"/>
      <c r="Q17" s="27"/>
      <c r="R17" s="27"/>
      <c r="S17" s="27"/>
      <c r="T17" s="27"/>
      <c r="U17" s="27"/>
      <c r="W17" s="29"/>
      <c r="X17" s="29"/>
      <c r="Y17" s="31"/>
      <c r="Z17" s="29"/>
      <c r="AI17" s="34"/>
      <c r="AJ17" s="32"/>
      <c r="AT17" s="27"/>
      <c r="AW17"/>
      <c r="DY17"/>
      <c r="FO17" s="27"/>
    </row>
    <row r="18" spans="1:192" ht="16" x14ac:dyDescent="0.2">
      <c r="B18" s="33"/>
      <c r="C18" s="29"/>
      <c r="D18" s="28"/>
      <c r="F18" s="27"/>
      <c r="G18" s="29"/>
      <c r="J18" s="31"/>
      <c r="K18" s="27"/>
      <c r="L18" s="27"/>
      <c r="M18" s="27"/>
      <c r="N18" s="27"/>
      <c r="O18" s="27"/>
      <c r="P18" s="27"/>
      <c r="Q18" s="27"/>
      <c r="R18" s="27"/>
      <c r="S18" s="27"/>
      <c r="T18" s="27"/>
      <c r="U18" s="27"/>
      <c r="W18" s="29"/>
      <c r="X18" s="29"/>
      <c r="Y18" s="31"/>
      <c r="Z18" s="29"/>
      <c r="AI18" s="34"/>
      <c r="AJ18" s="32"/>
      <c r="AT18" s="27"/>
      <c r="AW18"/>
      <c r="DY18"/>
      <c r="FO18" s="27"/>
    </row>
    <row r="19" spans="1:192" ht="16" x14ac:dyDescent="0.2">
      <c r="B19" s="33"/>
      <c r="C19" s="29"/>
      <c r="D19" s="28"/>
      <c r="F19" s="27"/>
      <c r="G19" s="29"/>
      <c r="J19" s="31"/>
      <c r="K19" s="27"/>
      <c r="L19" s="27"/>
      <c r="M19" s="27"/>
      <c r="N19" s="27"/>
      <c r="O19" s="27"/>
      <c r="P19" s="27"/>
      <c r="Q19" s="27"/>
      <c r="R19" s="27"/>
      <c r="S19" s="27"/>
      <c r="T19" s="27"/>
      <c r="U19" s="27"/>
      <c r="W19" s="29"/>
      <c r="X19" s="29"/>
      <c r="Y19" s="31"/>
      <c r="Z19" s="29"/>
      <c r="AI19" s="34"/>
      <c r="AJ19" s="32"/>
      <c r="AT19" s="27"/>
      <c r="AW19"/>
      <c r="DY19"/>
      <c r="FO19" s="27"/>
    </row>
    <row r="20" spans="1:192" ht="16" x14ac:dyDescent="0.2">
      <c r="B20" s="33"/>
      <c r="C20" s="29"/>
      <c r="D20" s="28"/>
      <c r="F20" s="27"/>
      <c r="G20" s="29"/>
      <c r="J20" s="31"/>
      <c r="K20" s="27"/>
      <c r="L20" s="27"/>
      <c r="M20" s="27"/>
      <c r="N20" s="27"/>
      <c r="O20" s="27"/>
      <c r="P20" s="27"/>
      <c r="Q20" s="27"/>
      <c r="R20" s="27"/>
      <c r="S20" s="27"/>
      <c r="T20" s="27"/>
      <c r="U20" s="27"/>
      <c r="W20" s="29"/>
      <c r="X20" s="29"/>
      <c r="Y20" s="31"/>
      <c r="Z20" s="29"/>
      <c r="AI20" s="34"/>
      <c r="AJ20" s="32"/>
      <c r="AT20" s="27"/>
      <c r="AW20"/>
      <c r="DY20"/>
      <c r="FO20" s="27"/>
    </row>
    <row r="21" spans="1:192" ht="16" x14ac:dyDescent="0.2">
      <c r="B21" s="33"/>
      <c r="C21" s="29"/>
      <c r="D21" s="28"/>
      <c r="F21" s="27"/>
      <c r="G21" s="29"/>
      <c r="J21" s="31"/>
      <c r="K21" s="27"/>
      <c r="L21" s="27"/>
      <c r="M21" s="27"/>
      <c r="N21" s="27"/>
      <c r="O21" s="27"/>
      <c r="P21" s="27"/>
      <c r="Q21" s="27"/>
      <c r="R21" s="27"/>
      <c r="S21" s="27"/>
      <c r="T21" s="27"/>
      <c r="U21" s="27"/>
      <c r="W21" s="29"/>
      <c r="X21" s="29"/>
      <c r="Y21" s="31"/>
      <c r="Z21" s="29"/>
      <c r="AI21" s="34"/>
      <c r="AJ21" s="32"/>
      <c r="AT21" s="27"/>
      <c r="AW21"/>
      <c r="DY21"/>
      <c r="FO21" s="27"/>
    </row>
    <row r="22" spans="1:192" ht="16" x14ac:dyDescent="0.2">
      <c r="B22" s="33"/>
      <c r="C22" s="29"/>
      <c r="D22" s="28"/>
      <c r="F22" s="27"/>
      <c r="G22" s="29"/>
      <c r="J22" s="31"/>
      <c r="K22" s="27"/>
      <c r="L22" s="27"/>
      <c r="M22" s="27"/>
      <c r="N22" s="27"/>
      <c r="O22" s="27"/>
      <c r="P22" s="27"/>
      <c r="Q22" s="27"/>
      <c r="R22" s="27"/>
      <c r="S22" s="27"/>
      <c r="T22" s="27"/>
      <c r="U22" s="27"/>
      <c r="W22" s="29"/>
      <c r="X22" s="29"/>
      <c r="Y22" s="31"/>
      <c r="Z22" s="29"/>
      <c r="AI22" s="34"/>
      <c r="AJ22" s="32"/>
      <c r="AT22" s="27"/>
      <c r="AW22"/>
      <c r="DY22"/>
      <c r="FO22" s="27"/>
    </row>
    <row r="23" spans="1:192" s="35" customFormat="1" ht="16" x14ac:dyDescent="0.2">
      <c r="A23" s="1"/>
      <c r="B23" s="33"/>
      <c r="C23" s="29"/>
      <c r="D23" s="28"/>
      <c r="E23" s="1"/>
      <c r="F23" s="27"/>
      <c r="G23" s="29"/>
      <c r="H23" s="1"/>
      <c r="I23" s="1"/>
      <c r="J23" s="31"/>
      <c r="K23" s="27"/>
      <c r="L23" s="27"/>
      <c r="M23" s="27"/>
      <c r="N23" s="27"/>
      <c r="O23" s="27"/>
      <c r="P23" s="27"/>
      <c r="Q23" s="27"/>
      <c r="R23" s="27"/>
      <c r="S23" s="27"/>
      <c r="T23" s="27"/>
      <c r="U23" s="27"/>
      <c r="V23" s="1"/>
      <c r="W23" s="29"/>
      <c r="X23" s="29"/>
      <c r="Y23" s="31"/>
      <c r="Z23" s="29"/>
      <c r="AA23" s="1"/>
      <c r="AB23" s="1"/>
      <c r="AC23" s="1"/>
      <c r="AD23" s="1"/>
      <c r="AE23" s="1"/>
      <c r="AF23" s="1"/>
      <c r="AG23" s="1"/>
      <c r="AH23" s="1"/>
      <c r="AI23" s="34"/>
      <c r="AJ23" s="32"/>
      <c r="AK23" s="1"/>
      <c r="AL23" s="1"/>
      <c r="AM23" s="1"/>
      <c r="AN23" s="1"/>
      <c r="AO23" s="1"/>
      <c r="AP23" s="1"/>
      <c r="AQ23" s="1"/>
      <c r="AR23" s="1"/>
      <c r="AS23" s="1"/>
      <c r="AT23" s="27"/>
      <c r="AU23" s="1"/>
      <c r="AV23" s="1"/>
      <c r="AW23"/>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27"/>
      <c r="FP23" s="1"/>
      <c r="FQ23" s="1"/>
      <c r="FR23" s="1"/>
      <c r="FS23" s="1"/>
      <c r="FT23" s="1"/>
      <c r="FU23" s="1"/>
      <c r="FV23" s="1"/>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v>
      </c>
      <c r="B24" s="33" t="str">
        <f>IF(ISBLANK(Values!E23),"",Values!F23)</f>
        <v>Lenovo T460s Regular - US</v>
      </c>
      <c r="C24" s="61" t="s">
        <v>728</v>
      </c>
      <c r="D24" s="28">
        <f>IF(ISBLANK(Values!E23),"",Values!E23)</f>
        <v>5714401465201</v>
      </c>
      <c r="E24" s="1" t="str">
        <f>IF(ISBLANK(Values!E23),"","EAN")</f>
        <v>EAN</v>
      </c>
      <c r="F24" s="27" t="str">
        <f>IF(ISBLANK(Values!E23),"",IF(Values!J23, SUBSTITUTE(Values!$B$1, "{language}", Values!H23) &amp; " " &amp;Values!$B$3, SUBSTITUTE(Values!$B$2, "{language}", Values!$H23) &amp; " " &amp;Values!$B$3))</f>
        <v>replacement US non-backlit keyboard for Lenovo Thinkpad  T460s T470s</v>
      </c>
      <c r="G24" s="61" t="s">
        <v>727</v>
      </c>
      <c r="H24" s="1" t="str">
        <f>IF(ISBLANK(Values!E23),"",Values!$B$16)</f>
        <v>computer-keyboards</v>
      </c>
      <c r="I24" s="1" t="str">
        <f>IF(ISBLANK(Values!E23),"","4730574031")</f>
        <v>4730574031</v>
      </c>
      <c r="J24" s="31" t="str">
        <f>IF(ISBLANK(Values!E23),"",Values!F23 )</f>
        <v>Lenovo T460s Regular - US</v>
      </c>
      <c r="K24" s="27">
        <f>IF(IF(ISBLANK(Values!E23),"",IF(Values!J23, Values!$B$4, Values!$B$5))=0,"",IF(ISBLANK(Values!E23),"",IF(Values!J23, Values!$B$4, Values!$B$5)))</f>
        <v>44</v>
      </c>
      <c r="L24" s="27" t="str">
        <f>IF(ISBLANK(Values!E23),"",IF($CO24="DEFAULT", Values!$B$18, ""))</f>
        <v/>
      </c>
      <c r="M24" s="27" t="str">
        <f>IF(ISBLANK(Values!E23),"",Values!$M23)</f>
        <v>https://raw.githubusercontent.com/PatrickVibild/TellusAmazonPictures/master/pictures/Lenovo/T460S/RG/US/1.jpg</v>
      </c>
      <c r="N24" s="27" t="str">
        <f>IF(ISBLANK(Values!$F23),"",Values!N23)</f>
        <v>https://raw.githubusercontent.com/PatrickVibild/TellusAmazonPictures/master/pictures/Lenovo/T460S/RG/US/2.jpg</v>
      </c>
      <c r="O24" s="27" t="str">
        <f>IF(ISBLANK(Values!$F23),"",Values!O23)</f>
        <v>https://raw.githubusercontent.com/PatrickVibild/TellusAmazonPictures/master/pictures/Lenovo/T460S/RG/US/3.jpg</v>
      </c>
      <c r="P24" s="27" t="str">
        <f>IF(ISBLANK(Values!$F23),"",Values!P23)</f>
        <v>https://raw.githubusercontent.com/PatrickVibild/TellusAmazonPictures/master/pictures/Lenovo/T460S/RG/US/4.jpg</v>
      </c>
      <c r="Q24" s="27" t="str">
        <f>IF(ISBLANK(Values!$F23),"",Values!Q23)</f>
        <v>https://raw.githubusercontent.com/PatrickVibild/TellusAmazonPictures/master/pictures/Lenovo/T460S/RG/US/5.jpg</v>
      </c>
      <c r="R24" s="27" t="str">
        <f>IF(ISBLANK(Values!$F23),"",Values!R23)</f>
        <v>https://raw.githubusercontent.com/PatrickVibild/TellusAmazonPictures/master/pictures/Lenovo/T460S/RG/US/6.jpg</v>
      </c>
      <c r="S24" s="27" t="str">
        <f>IF(ISBLANK(Values!$F23),"",Values!S23)</f>
        <v>https://raw.githubusercontent.com/PatrickVibild/TellusAmazonPictures/master/pictures/Lenovo/T460S/RG/US/7.jpg</v>
      </c>
      <c r="T24" s="27" t="str">
        <f>IF(ISBLANK(Values!$F23),"",Values!T23)</f>
        <v>https://raw.githubusercontent.com/PatrickVibild/TellusAmazonPictures/master/pictures/Lenovo/T460S/RG/US/8.jpg</v>
      </c>
      <c r="U24" s="27" t="str">
        <f>IF(ISBLANK(Values!$F23),"",Values!U23)</f>
        <v>https://raw.githubusercontent.com/PatrickVibild/TellusAmazonPictures/master/pictures/Lenovo/T460S/RG/US/9.jpg</v>
      </c>
      <c r="V24" s="1"/>
      <c r="W24" s="29" t="str">
        <f>IF(ISBLANK(Values!E23),"","Child")</f>
        <v>Child</v>
      </c>
      <c r="X24" s="29" t="str">
        <f>IF(ISBLANK(Values!E23),"",Values!$B$13)</f>
        <v>Lenovo T460s parent regular</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 T470s</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T460s T470s.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AMAZON_NA</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44</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097" priority="2">
      <formula>IF($W4&lt;&gt;"Parent",0,1)</formula>
    </cfRule>
    <cfRule type="expression" dxfId="1096" priority="3">
      <formula>IF(LEN(CO4)&gt;0,1,0)</formula>
    </cfRule>
    <cfRule type="expression" dxfId="1095" priority="4">
      <formula>IF(VLOOKUP($CO$3,#NAME?,MATCH($A4,#NAME?,0)+1,0)&gt;0,1,0)</formula>
    </cfRule>
    <cfRule type="expression" dxfId="1094" priority="5">
      <formula>IF(VLOOKUP($CO$3,#NAME?,MATCH($A4,#NAME?,0)+1,0)&gt;0,1,0)</formula>
    </cfRule>
    <cfRule type="expression" dxfId="1093" priority="6">
      <formula>IF(VLOOKUP($CO$3,#NAME?,MATCH($A4,#NAME?,0)+1,0)&gt;0,1,0)</formula>
    </cfRule>
    <cfRule type="expression" dxfId="109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1" priority="8">
      <formula>IF(LEN(A4)&gt;0,1,0)</formula>
    </cfRule>
    <cfRule type="expression" dxfId="1090" priority="9">
      <formula>IF(VLOOKUP($A$3,#NAME?,MATCH($A4,#NAME?,0)+1,0)&gt;0,1,0)</formula>
    </cfRule>
    <cfRule type="expression" dxfId="1089" priority="10">
      <formula>IF(VLOOKUP($A$3,#NAME?,MATCH($A4,#NAME?,0)+1,0)&gt;0,1,0)</formula>
    </cfRule>
    <cfRule type="expression" dxfId="1088" priority="11">
      <formula>IF(VLOOKUP($A$3,#NAME?,MATCH($A4,#NAME?,0)+1,0)&gt;0,1,0)</formula>
    </cfRule>
    <cfRule type="expression" dxfId="108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86" priority="13">
      <formula>IF(LEN(B4)&gt;0,1,0)</formula>
    </cfRule>
    <cfRule type="expression" dxfId="1085" priority="14">
      <formula>IF(VLOOKUP($B$3,#NAME?,MATCH($A4,#NAME?,0)+1,0)&gt;0,1,0)</formula>
    </cfRule>
    <cfRule type="expression" dxfId="1084" priority="15">
      <formula>IF(VLOOKUP($B$3,#NAME?,MATCH($A4,#NAME?,0)+1,0)&gt;0,1,0)</formula>
    </cfRule>
    <cfRule type="expression" dxfId="1083" priority="16">
      <formula>IF(VLOOKUP($B$3,#NAME?,MATCH($A4,#NAME?,0)+1,0)&gt;0,1,0)</formula>
    </cfRule>
    <cfRule type="expression" dxfId="1082" priority="17">
      <formula>AND(IF(IFERROR(VLOOKUP($B$3,#NAME?,MATCH($A4,#NAME?,0)+1,0),0)&gt;0,0,1),IF(IFERROR(VLOOKUP($B$3,#NAME?,MATCH($A4,#NAME?,0)+1,0),0)&gt;0,0,1),IF(IFERROR(VLOOKUP($B$3,#NAME?,MATCH($A4,#NAME?,0)+1,0),0)&gt;0,0,1),IF(IFERROR(MATCH($A4,#NAME?,0),0)&gt;0,1,0))</formula>
    </cfRule>
  </conditionalFormatting>
  <conditionalFormatting sqref="C5:C23 C25:C1048576">
    <cfRule type="expression" dxfId="9" priority="18">
      <formula>IF(LEN(C5)&gt;0,1,0)</formula>
    </cfRule>
    <cfRule type="expression" dxfId="8" priority="19">
      <formula>IF(VLOOKUP($C$3,#NAME?,MATCH($A5,#NAME?,0)+1,0)&gt;0,1,0)</formula>
    </cfRule>
    <cfRule type="expression" dxfId="7" priority="20">
      <formula>IF(VLOOKUP($C$3,#NAME?,MATCH($A5,#NAME?,0)+1,0)&gt;0,1,0)</formula>
    </cfRule>
    <cfRule type="expression" dxfId="6" priority="21">
      <formula>IF(VLOOKUP($C$3,#NAME?,MATCH($A5,#NAME?,0)+1,0)&gt;0,1,0)</formula>
    </cfRule>
    <cfRule type="expression" dxfId="5" priority="22">
      <formula>AND(IF(IFERROR(VLOOKUP($C$3,#NAME?,MATCH($A5,#NAME?,0)+1,0),0)&gt;0,0,1),IF(IFERROR(VLOOKUP($C$3,#NAME?,MATCH($A5,#NAME?,0)+1,0),0)&gt;0,0,1),IF(IFERROR(VLOOKUP($C$3,#NAME?,MATCH($A5,#NAME?,0)+1,0),0)&gt;0,0,1),IF(IFERROR(MATCH($A5,#NAME?,0),0)&gt;0,1,0))</formula>
    </cfRule>
  </conditionalFormatting>
  <conditionalFormatting sqref="D5:D1048576">
    <cfRule type="expression" dxfId="1076" priority="23">
      <formula>IF(LEN(D5)&gt;0,1,0)</formula>
    </cfRule>
    <cfRule type="expression" dxfId="1075" priority="24">
      <formula>IF(VLOOKUP($D$3,#NAME?,MATCH($A5,#NAME?,0)+1,0)&gt;0,1,0)</formula>
    </cfRule>
    <cfRule type="expression" dxfId="1074" priority="25">
      <formula>IF(VLOOKUP($D$3,#NAME?,MATCH($A5,#NAME?,0)+1,0)&gt;0,1,0)</formula>
    </cfRule>
    <cfRule type="expression" dxfId="1073" priority="26">
      <formula>IF(VLOOKUP($D$3,#NAME?,MATCH($A5,#NAME?,0)+1,0)&gt;0,1,0)</formula>
    </cfRule>
    <cfRule type="expression" dxfId="107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1" priority="28">
      <formula>IF(LEN(E4)&gt;0,1,0)</formula>
    </cfRule>
    <cfRule type="expression" dxfId="1070" priority="29">
      <formula>IF(VLOOKUP($E$3,#NAME?,MATCH($A4,#NAME?,0)+1,0)&gt;0,1,0)</formula>
    </cfRule>
    <cfRule type="expression" dxfId="1069" priority="30">
      <formula>IF(VLOOKUP($E$3,#NAME?,MATCH($A4,#NAME?,0)+1,0)&gt;0,1,0)</formula>
    </cfRule>
    <cfRule type="expression" dxfId="1068" priority="31">
      <formula>IF(VLOOKUP($E$3,#NAME?,MATCH($A4,#NAME?,0)+1,0)&gt;0,1,0)</formula>
    </cfRule>
    <cfRule type="expression" dxfId="106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66" priority="33">
      <formula>IF(LEN(F5)&gt;0,1,0)</formula>
    </cfRule>
    <cfRule type="expression" dxfId="1065" priority="34">
      <formula>IF(VLOOKUP($F$3,#NAME?,MATCH($A5,#NAME?,0)+1,0)&gt;0,1,0)</formula>
    </cfRule>
    <cfRule type="expression" dxfId="1064" priority="35">
      <formula>IF(VLOOKUP($F$3,#NAME?,MATCH($A5,#NAME?,0)+1,0)&gt;0,1,0)</formula>
    </cfRule>
    <cfRule type="expression" dxfId="1063" priority="36">
      <formula>IF(VLOOKUP($F$3,#NAME?,MATCH($A5,#NAME?,0)+1,0)&gt;0,1,0)</formula>
    </cfRule>
    <cfRule type="expression" dxfId="1062" priority="37">
      <formula>AND(IF(IFERROR(VLOOKUP($F$3,#NAME?,MATCH($A5,#NAME?,0)+1,0),0)&gt;0,0,1),IF(IFERROR(VLOOKUP($F$3,#NAME?,MATCH($A5,#NAME?,0)+1,0),0)&gt;0,0,1),IF(IFERROR(VLOOKUP($F$3,#NAME?,MATCH($A5,#NAME?,0)+1,0),0)&gt;0,0,1),IF(IFERROR(MATCH($A5,#NAME?,0),0)&gt;0,1,0))</formula>
    </cfRule>
  </conditionalFormatting>
  <conditionalFormatting sqref="G5:G23 G25:G1048576">
    <cfRule type="expression" dxfId="1061" priority="38">
      <formula>IF(LEN(G5)&gt;0,1,0)</formula>
    </cfRule>
    <cfRule type="expression" dxfId="1060" priority="39">
      <formula>IF(VLOOKUP($G$3,#NAME?,MATCH($A5,#NAME?,0)+1,0)&gt;0,1,0)</formula>
    </cfRule>
    <cfRule type="expression" dxfId="1059" priority="40">
      <formula>IF(VLOOKUP($G$3,#NAME?,MATCH($A5,#NAME?,0)+1,0)&gt;0,1,0)</formula>
    </cfRule>
    <cfRule type="expression" dxfId="1058" priority="41">
      <formula>IF(VLOOKUP($G$3,#NAME?,MATCH($A5,#NAME?,0)+1,0)&gt;0,1,0)</formula>
    </cfRule>
    <cfRule type="expression" dxfId="1057" priority="42">
      <formula>AND(IF(IFERROR(VLOOKUP($G$3,#NAME?,MATCH($A5,#NAME?,0)+1,0),0)&gt;0,0,1),IF(IFERROR(VLOOKUP($G$3,#NAME?,MATCH($A5,#NAME?,0)+1,0),0)&gt;0,0,1),IF(IFERROR(VLOOKUP($G$3,#NAME?,MATCH($A5,#NAME?,0)+1,0),0)&gt;0,0,1),IF(IFERROR(MATCH($A5,#NAME?,0),0)&gt;0,1,0))</formula>
    </cfRule>
  </conditionalFormatting>
  <conditionalFormatting sqref="H4:I11 H14:I1048576 I12:I13">
    <cfRule type="expression" dxfId="1056" priority="43">
      <formula>IF(LEN(H4)&gt;0,1,0)</formula>
    </cfRule>
    <cfRule type="expression" dxfId="1055" priority="44">
      <formula>IF(VLOOKUP($H$3,#NAME?,MATCH($A4,#NAME?,0)+1,0)&gt;0,1,0)</formula>
    </cfRule>
    <cfRule type="expression" dxfId="1054" priority="45">
      <formula>IF(VLOOKUP($H$3,#NAME?,MATCH($A4,#NAME?,0)+1,0)&gt;0,1,0)</formula>
    </cfRule>
    <cfRule type="expression" dxfId="1053" priority="46">
      <formula>IF(VLOOKUP($H$3,#NAME?,MATCH($A4,#NAME?,0)+1,0)&gt;0,1,0)</formula>
    </cfRule>
    <cfRule type="expression" dxfId="105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1" priority="48">
      <formula>IF(LEN(J5)&gt;0,1,0)</formula>
    </cfRule>
    <cfRule type="expression" dxfId="1050" priority="49">
      <formula>IF(VLOOKUP($J$3,#NAME?,MATCH($A5,#NAME?,0)+1,0)&gt;0,1,0)</formula>
    </cfRule>
    <cfRule type="expression" dxfId="1049" priority="50">
      <formula>IF(VLOOKUP($J$3,#NAME?,MATCH($A5,#NAME?,0)+1,0)&gt;0,1,0)</formula>
    </cfRule>
    <cfRule type="expression" dxfId="1048" priority="51">
      <formula>IF(VLOOKUP($J$3,#NAME?,MATCH($A5,#NAME?,0)+1,0)&gt;0,1,0)</formula>
    </cfRule>
    <cfRule type="expression" dxfId="1047" priority="52">
      <formula>AND(IF(IFERROR(VLOOKUP($J$3,#NAME?,MATCH($A5,#NAME?,0)+1,0),0)&gt;0,0,1),IF(IFERROR(VLOOKUP($J$3,#NAME?,MATCH($A5,#NAME?,0)+1,0),0)&gt;0,0,1),IF(IFERROR(VLOOKUP($J$3,#NAME?,MATCH($A5,#NAME?,0)+1,0),0)&gt;0,0,1),IF(IFERROR(MATCH($A5,#NAME?,0),0)&gt;0,1,0))</formula>
    </cfRule>
  </conditionalFormatting>
  <conditionalFormatting sqref="K4:K1048576 FO5:FO204">
    <cfRule type="expression" dxfId="1046" priority="53">
      <formula>IF(LEN(K4)&gt;0,1,0)</formula>
    </cfRule>
    <cfRule type="expression" dxfId="1045" priority="54">
      <formula>IF(VLOOKUP($K$3,#NAME?,MATCH($A4,#NAME?,0)+1,0)&gt;0,1,0)</formula>
    </cfRule>
    <cfRule type="expression" dxfId="1044" priority="55">
      <formula>IF(VLOOKUP($K$3,#NAME?,MATCH($A4,#NAME?,0)+1,0)&gt;0,1,0)</formula>
    </cfRule>
    <cfRule type="expression" dxfId="1043" priority="56">
      <formula>IF(VLOOKUP($K$3,#NAME?,MATCH($A4,#NAME?,0)+1,0)&gt;0,1,0)</formula>
    </cfRule>
    <cfRule type="expression" dxfId="1042" priority="57">
      <formula>AND(IF(IFERROR(VLOOKUP($K$3,#NAME?,MATCH($A4,#NAME?,0)+1,0),0)&gt;0,0,1),IF(IFERROR(VLOOKUP($K$3,#NAME?,MATCH($A4,#NAME?,0)+1,0),0)&gt;0,0,1),IF(IFERROR(VLOOKUP($K$3,#NAME?,MATCH($A4,#NAME?,0)+1,0),0)&gt;0,0,1),IF(IFERROR(MATCH($A4,#NAME?,0),0)&gt;0,1,0))</formula>
    </cfRule>
  </conditionalFormatting>
  <conditionalFormatting sqref="L5:L1048576">
    <cfRule type="expression" dxfId="1041" priority="58">
      <formula>IF(LEN(L6)&gt;0,1,0)</formula>
    </cfRule>
    <cfRule type="expression" dxfId="1040" priority="59">
      <formula>IF(VLOOKUP($L$3,#NAME?,MATCH($A5,#NAME?,0)+1,0)&gt;0,1,0)</formula>
    </cfRule>
    <cfRule type="expression" dxfId="1039" priority="60">
      <formula>IF(VLOOKUP($L$3,#NAME?,MATCH($A5,#NAME?,0)+1,0)&gt;0,1,0)</formula>
    </cfRule>
    <cfRule type="expression" dxfId="1038" priority="61">
      <formula>IF(VLOOKUP($L$3,#NAME?,MATCH($A5,#NAME?,0)+1,0)&gt;0,1,0)</formula>
    </cfRule>
    <cfRule type="expression" dxfId="1037" priority="62">
      <formula>AND(IF(IFERROR(VLOOKUP($L$3,#NAME?,MATCH($A5,#NAME?,0)+1,0),0)&gt;0,0,1),IF(IFERROR(VLOOKUP($L$3,#NAME?,MATCH($A5,#NAME?,0)+1,0),0)&gt;0,0,1),IF(IFERROR(VLOOKUP($L$3,#NAME?,MATCH($A5,#NAME?,0)+1,0),0)&gt;0,0,1),IF(IFERROR(MATCH($A5,#NAME?,0),0)&gt;0,1,0))</formula>
    </cfRule>
  </conditionalFormatting>
  <conditionalFormatting sqref="M5:U5 N6:N204 O6:U122 M4:M1048576">
    <cfRule type="expression" dxfId="1036" priority="63">
      <formula>IF(LEN(M4)&gt;0,1,0)</formula>
    </cfRule>
    <cfRule type="expression" dxfId="1035" priority="64">
      <formula>IF(VLOOKUP($M$3,#NAME?,MATCH($A4,#NAME?,0)+1,0)&gt;0,1,0)</formula>
    </cfRule>
    <cfRule type="expression" dxfId="1034" priority="65">
      <formula>IF(VLOOKUP($M$3,#NAME?,MATCH($A4,#NAME?,0)+1,0)&gt;0,1,0)</formula>
    </cfRule>
    <cfRule type="expression" dxfId="1033" priority="66">
      <formula>IF(VLOOKUP($M$3,#NAME?,MATCH($A4,#NAME?,0)+1,0)&gt;0,1,0)</formula>
    </cfRule>
    <cfRule type="expression" dxfId="1032" priority="67">
      <formula>AND(IF(IFERROR(VLOOKUP($M$3,#NAME?,MATCH($A4,#NAME?,0)+1,0),0)&gt;0,0,1),IF(IFERROR(VLOOKUP($M$3,#NAME?,MATCH($A4,#NAME?,0)+1,0),0)&gt;0,0,1),IF(IFERROR(VLOOKUP($M$3,#NAME?,MATCH($A4,#NAME?,0)+1,0),0)&gt;0,0,1),IF(IFERROR(MATCH($A4,#NAME?,0),0)&gt;0,1,0))</formula>
    </cfRule>
  </conditionalFormatting>
  <conditionalFormatting sqref="N4 N7:N1048576 W5:W204">
    <cfRule type="expression" dxfId="1031" priority="68">
      <formula>IF(LEN(N4)&gt;0,1,0)</formula>
    </cfRule>
    <cfRule type="expression" dxfId="1030" priority="69">
      <formula>IF(VLOOKUP($N$3,#NAME?,MATCH($A4,#NAME?,0)+1,0)&gt;0,1,0)</formula>
    </cfRule>
    <cfRule type="expression" dxfId="1029" priority="70">
      <formula>IF(VLOOKUP($N$3,#NAME?,MATCH($A4,#NAME?,0)+1,0)&gt;0,1,0)</formula>
    </cfRule>
    <cfRule type="expression" dxfId="1028" priority="71">
      <formula>IF(VLOOKUP($N$3,#NAME?,MATCH($A4,#NAME?,0)+1,0)&gt;0,1,0)</formula>
    </cfRule>
    <cfRule type="expression" dxfId="1027" priority="72">
      <formula>AND(IF(IFERROR(VLOOKUP($N$3,#NAME?,MATCH($A4,#NAME?,0)+1,0),0)&gt;0,0,1),IF(IFERROR(VLOOKUP($N$3,#NAME?,MATCH($A4,#NAME?,0)+1,0),0)&gt;0,0,1),IF(IFERROR(VLOOKUP($N$3,#NAME?,MATCH($A4,#NAME?,0)+1,0),0)&gt;0,0,1),IF(IFERROR(MATCH($A4,#NAME?,0),0)&gt;0,1,0))</formula>
    </cfRule>
  </conditionalFormatting>
  <conditionalFormatting sqref="O4 P123:V131 O7:O1048576 V5:V122">
    <cfRule type="expression" dxfId="1026" priority="73">
      <formula>IF(LEN(O4)&gt;0,1,0)</formula>
    </cfRule>
    <cfRule type="expression" dxfId="1025" priority="74">
      <formula>IF(VLOOKUP($O$3,#NAME?,MATCH($A4,#NAME?,0)+1,0)&gt;0,1,0)</formula>
    </cfRule>
    <cfRule type="expression" dxfId="1024" priority="75">
      <formula>IF(VLOOKUP($O$3,#NAME?,MATCH($A4,#NAME?,0)+1,0)&gt;0,1,0)</formula>
    </cfRule>
    <cfRule type="expression" dxfId="1023" priority="76">
      <formula>IF(VLOOKUP($O$3,#NAME?,MATCH($A4,#NAME?,0)+1,0)&gt;0,1,0)</formula>
    </cfRule>
    <cfRule type="expression" dxfId="102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21" priority="78">
      <formula>IF(LEN(P4)&gt;0,1,0)</formula>
    </cfRule>
    <cfRule type="expression" dxfId="1020" priority="79">
      <formula>IF(VLOOKUP($P$3,#NAME?,MATCH($A4,#NAME?,0)+1,0)&gt;0,1,0)</formula>
    </cfRule>
    <cfRule type="expression" dxfId="1019" priority="80">
      <formula>IF(VLOOKUP($P$3,#NAME?,MATCH($A4,#NAME?,0)+1,0)&gt;0,1,0)</formula>
    </cfRule>
    <cfRule type="expression" dxfId="1018" priority="81">
      <formula>IF(VLOOKUP($P$3,#NAME?,MATCH($A4,#NAME?,0)+1,0)&gt;0,1,0)</formula>
    </cfRule>
    <cfRule type="expression" dxfId="1017" priority="82">
      <formula>AND(IF(IFERROR(VLOOKUP($P$3,#NAME?,MATCH($A4,#NAME?,0)+1,0),0)&gt;0,0,1),IF(IFERROR(VLOOKUP($P$3,#NAME?,MATCH($A4,#NAME?,0)+1,0),0)&gt;0,0,1),IF(IFERROR(VLOOKUP($P$3,#NAME?,MATCH($A4,#NAME?,0)+1,0),0)&gt;0,0,1),IF(IFERROR(MATCH($A4,#NAME?,0),0)&gt;0,1,0))</formula>
    </cfRule>
  </conditionalFormatting>
  <conditionalFormatting sqref="Q4 Q7:Q1048576 Z5:Z204">
    <cfRule type="expression" dxfId="1016" priority="83">
      <formula>IF(LEN(Q4)&gt;0,1,0)</formula>
    </cfRule>
    <cfRule type="expression" dxfId="1015" priority="84">
      <formula>IF(VLOOKUP($Q$3,#NAME?,MATCH($A4,#NAME?,0)+1,0)&gt;0,1,0)</formula>
    </cfRule>
    <cfRule type="expression" dxfId="1014" priority="85">
      <formula>IF(VLOOKUP($Q$3,#NAME?,MATCH($A4,#NAME?,0)+1,0)&gt;0,1,0)</formula>
    </cfRule>
    <cfRule type="expression" dxfId="1013" priority="86">
      <formula>IF(VLOOKUP($Q$3,#NAME?,MATCH($A4,#NAME?,0)+1,0)&gt;0,1,0)</formula>
    </cfRule>
    <cfRule type="expression" dxfId="101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11" priority="88">
      <formula>IF(LEN(R4)&gt;0,1,0)</formula>
    </cfRule>
    <cfRule type="expression" dxfId="1010" priority="89">
      <formula>IF(VLOOKUP($R$3,#NAME?,MATCH($A4,#NAME?,0)+1,0)&gt;0,1,0)</formula>
    </cfRule>
    <cfRule type="expression" dxfId="1009" priority="90">
      <formula>IF(VLOOKUP($R$3,#NAME?,MATCH($A4,#NAME?,0)+1,0)&gt;0,1,0)</formula>
    </cfRule>
    <cfRule type="expression" dxfId="1008" priority="91">
      <formula>IF(VLOOKUP($R$3,#NAME?,MATCH($A4,#NAME?,0)+1,0)&gt;0,1,0)</formula>
    </cfRule>
    <cfRule type="expression" dxfId="100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1006" priority="93">
      <formula>IF(LEN(S4)&gt;0,1,0)</formula>
    </cfRule>
    <cfRule type="expression" dxfId="1005" priority="94">
      <formula>IF(VLOOKUP($S$3,#NAME?,MATCH($A4,#NAME?,0)+1,0)&gt;0,1,0)</formula>
    </cfRule>
    <cfRule type="expression" dxfId="1004" priority="95">
      <formula>IF(VLOOKUP($S$3,#NAME?,MATCH($A4,#NAME?,0)+1,0)&gt;0,1,0)</formula>
    </cfRule>
    <cfRule type="expression" dxfId="1003" priority="96">
      <formula>IF(VLOOKUP($S$3,#NAME?,MATCH($A4,#NAME?,0)+1,0)&gt;0,1,0)</formula>
    </cfRule>
    <cfRule type="expression" dxfId="100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1001" priority="98">
      <formula>IF(LEN(T4)&gt;0,1,0)</formula>
    </cfRule>
    <cfRule type="expression" dxfId="1000" priority="99">
      <formula>IF(VLOOKUP($T$3,#NAME?,MATCH($A4,#NAME?,0)+1,0)&gt;0,1,0)</formula>
    </cfRule>
    <cfRule type="expression" dxfId="999" priority="100">
      <formula>IF(VLOOKUP($T$3,#NAME?,MATCH($A4,#NAME?,0)+1,0)&gt;0,1,0)</formula>
    </cfRule>
    <cfRule type="expression" dxfId="998" priority="101">
      <formula>IF(VLOOKUP($T$3,#NAME?,MATCH($A4,#NAME?,0)+1,0)&gt;0,1,0)</formula>
    </cfRule>
    <cfRule type="expression" dxfId="99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96" priority="103">
      <formula>IF(LEN(U4)&gt;0,1,0)</formula>
    </cfRule>
    <cfRule type="expression" dxfId="995" priority="104">
      <formula>IF(VLOOKUP($U$3,#NAME?,MATCH($A4,#NAME?,0)+1,0)&gt;0,1,0)</formula>
    </cfRule>
    <cfRule type="expression" dxfId="994" priority="105">
      <formula>IF(VLOOKUP($U$3,#NAME?,MATCH($A4,#NAME?,0)+1,0)&gt;0,1,0)</formula>
    </cfRule>
    <cfRule type="expression" dxfId="993" priority="106">
      <formula>IF(VLOOKUP($U$3,#NAME?,MATCH($A4,#NAME?,0)+1,0)&gt;0,1,0)</formula>
    </cfRule>
    <cfRule type="expression" dxfId="99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91" priority="108">
      <formula>IF(LEN(V4)&gt;0,1,0)</formula>
    </cfRule>
    <cfRule type="expression" dxfId="990" priority="109">
      <formula>IF(VLOOKUP($V$3,#NAME?,MATCH($A4,#NAME?,0)+1,0)&gt;0,1,0)</formula>
    </cfRule>
    <cfRule type="expression" dxfId="989" priority="110">
      <formula>IF(VLOOKUP($V$3,#NAME?,MATCH($A4,#NAME?,0)+1,0)&gt;0,1,0)</formula>
    </cfRule>
    <cfRule type="expression" dxfId="988" priority="111">
      <formula>IF(VLOOKUP($V$3,#NAME?,MATCH($A4,#NAME?,0)+1,0)&gt;0,1,0)</formula>
    </cfRule>
    <cfRule type="expression" dxfId="98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86" priority="113">
      <formula>IF(LEN(W5)&gt;0,1,0)</formula>
    </cfRule>
    <cfRule type="expression" dxfId="985" priority="114">
      <formula>IF(VLOOKUP($W$3,#NAME?,MATCH($A5,#NAME?,0)+1,0)&gt;0,1,0)</formula>
    </cfRule>
    <cfRule type="expression" dxfId="984" priority="115">
      <formula>IF(VLOOKUP($W$3,#NAME?,MATCH($A5,#NAME?,0)+1,0)&gt;0,1,0)</formula>
    </cfRule>
    <cfRule type="expression" dxfId="983" priority="116">
      <formula>IF(VLOOKUP($W$3,#NAME?,MATCH($A5,#NAME?,0)+1,0)&gt;0,1,0)</formula>
    </cfRule>
    <cfRule type="expression" dxfId="98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1" priority="118">
      <formula>IF(LEN(X5)&gt;0,1,0)</formula>
    </cfRule>
    <cfRule type="expression" dxfId="980" priority="119">
      <formula>IF(VLOOKUP($X$3,#NAME?,MATCH($A5,#NAME?,0)+1,0)&gt;0,1,0)</formula>
    </cfRule>
    <cfRule type="expression" dxfId="979" priority="120">
      <formula>IF(VLOOKUP($X$3,#NAME?,MATCH($A5,#NAME?,0)+1,0)&gt;0,1,0)</formula>
    </cfRule>
    <cfRule type="expression" dxfId="978" priority="121">
      <formula>IF(VLOOKUP($X$3,#NAME?,MATCH($A5,#NAME?,0)+1,0)&gt;0,1,0)</formula>
    </cfRule>
    <cfRule type="expression" dxfId="97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76" priority="123">
      <formula>IF(LEN(Y5)&gt;0,1,0)</formula>
    </cfRule>
    <cfRule type="expression" dxfId="975" priority="124">
      <formula>IF(VLOOKUP($Y$3,#NAME?,MATCH($A5,#NAME?,0)+1,0)&gt;0,1,0)</formula>
    </cfRule>
    <cfRule type="expression" dxfId="974" priority="125">
      <formula>IF(VLOOKUP($Y$3,#NAME?,MATCH($A5,#NAME?,0)+1,0)&gt;0,1,0)</formula>
    </cfRule>
    <cfRule type="expression" dxfId="973" priority="126">
      <formula>IF(VLOOKUP($Y$3,#NAME?,MATCH($A5,#NAME?,0)+1,0)&gt;0,1,0)</formula>
    </cfRule>
    <cfRule type="expression" dxfId="97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1" priority="128">
      <formula>IF(LEN(Z5)&gt;0,1,0)</formula>
    </cfRule>
    <cfRule type="expression" dxfId="970" priority="129">
      <formula>IF(VLOOKUP($Z$3,#NAME?,MATCH($A5,#NAME?,0)+1,0)&gt;0,1,0)</formula>
    </cfRule>
    <cfRule type="expression" dxfId="969" priority="130">
      <formula>IF(VLOOKUP($Z$3,#NAME?,MATCH($A5,#NAME?,0)+1,0)&gt;0,1,0)</formula>
    </cfRule>
    <cfRule type="expression" dxfId="968" priority="131">
      <formula>IF(VLOOKUP($Z$3,#NAME?,MATCH($A5,#NAME?,0)+1,0)&gt;0,1,0)</formula>
    </cfRule>
    <cfRule type="expression" dxfId="96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66" priority="133">
      <formula>IF(LEN(AA4)&gt;0,1,0)</formula>
    </cfRule>
    <cfRule type="expression" dxfId="965" priority="134">
      <formula>IF(VLOOKUP($AA$3,#NAME?,MATCH($A4,#NAME?,0)+1,0)&gt;0,1,0)</formula>
    </cfRule>
    <cfRule type="expression" dxfId="964" priority="135">
      <formula>IF(VLOOKUP($AA$3,#NAME?,MATCH($A4,#NAME?,0)+1,0)&gt;0,1,0)</formula>
    </cfRule>
    <cfRule type="expression" dxfId="963" priority="136">
      <formula>IF(VLOOKUP($AA$3,#NAME?,MATCH($A4,#NAME?,0)+1,0)&gt;0,1,0)</formula>
    </cfRule>
    <cfRule type="expression" dxfId="96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961" priority="138">
      <formula>IF(LEN(AB4)&gt;0,1,0)</formula>
    </cfRule>
    <cfRule type="expression" dxfId="960" priority="139">
      <formula>IF(VLOOKUP($AB$3,#NAME?,MATCH($A4,#NAME?,0)+1,0)&gt;0,1,0)</formula>
    </cfRule>
    <cfRule type="expression" dxfId="959" priority="140">
      <formula>IF(VLOOKUP($AB$3,#NAME?,MATCH($A4,#NAME?,0)+1,0)&gt;0,1,0)</formula>
    </cfRule>
    <cfRule type="expression" dxfId="958" priority="141">
      <formula>IF(VLOOKUP($AB$3,#NAME?,MATCH($A4,#NAME?,0)+1,0)&gt;0,1,0)</formula>
    </cfRule>
    <cfRule type="expression" dxfId="95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56" priority="143">
      <formula>IF(LEN(#REF!)&gt;0,1,0)</formula>
    </cfRule>
    <cfRule type="expression" dxfId="955" priority="144">
      <formula>IF(VLOOKUP($AC$3,#NAME?,MATCH(#REF!,#NAME?,0)+1,0)&gt;0,1,0)</formula>
    </cfRule>
    <cfRule type="expression" dxfId="954" priority="145">
      <formula>IF(VLOOKUP($AC$3,#NAME?,MATCH(#REF!,#NAME?,0)+1,0)&gt;0,1,0)</formula>
    </cfRule>
    <cfRule type="expression" dxfId="953" priority="146">
      <formula>IF(VLOOKUP($AC$3,#NAME?,MATCH(#REF!,#NAME?,0)+1,0)&gt;0,1,0)</formula>
    </cfRule>
    <cfRule type="expression" dxfId="95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1" priority="148">
      <formula>IF(LEN(AD4)&gt;0,1,0)</formula>
    </cfRule>
    <cfRule type="expression" dxfId="950" priority="149">
      <formula>IF(VLOOKUP($AD$3,#NAME?,MATCH($A4,#NAME?,0)+1,0)&gt;0,1,0)</formula>
    </cfRule>
    <cfRule type="expression" dxfId="949" priority="150">
      <formula>IF(VLOOKUP($AD$3,#NAME?,MATCH($A4,#NAME?,0)+1,0)&gt;0,1,0)</formula>
    </cfRule>
    <cfRule type="expression" dxfId="948" priority="151">
      <formula>IF(VLOOKUP($AD$3,#NAME?,MATCH($A4,#NAME?,0)+1,0)&gt;0,1,0)</formula>
    </cfRule>
    <cfRule type="expression" dxfId="94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46" priority="153">
      <formula>IF(LEN(AE4)&gt;0,1,0)</formula>
    </cfRule>
    <cfRule type="expression" dxfId="945" priority="154">
      <formula>IF(VLOOKUP($AE$3,#NAME?,MATCH($A4,#NAME?,0)+1,0)&gt;0,1,0)</formula>
    </cfRule>
    <cfRule type="expression" dxfId="944" priority="155">
      <formula>IF(VLOOKUP($AE$3,#NAME?,MATCH($A4,#NAME?,0)+1,0)&gt;0,1,0)</formula>
    </cfRule>
    <cfRule type="expression" dxfId="943" priority="156">
      <formula>IF(VLOOKUP($AE$3,#NAME?,MATCH($A4,#NAME?,0)+1,0)&gt;0,1,0)</formula>
    </cfRule>
    <cfRule type="expression" dxfId="94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1" priority="158">
      <formula>IF(LEN(AF4)&gt;0,1,0)</formula>
    </cfRule>
    <cfRule type="expression" dxfId="940" priority="159">
      <formula>IF(VLOOKUP($AF$3,#NAME?,MATCH($A4,#NAME?,0)+1,0)&gt;0,1,0)</formula>
    </cfRule>
    <cfRule type="expression" dxfId="939" priority="160">
      <formula>IF(VLOOKUP($AF$3,#NAME?,MATCH($A4,#NAME?,0)+1,0)&gt;0,1,0)</formula>
    </cfRule>
    <cfRule type="expression" dxfId="938" priority="161">
      <formula>IF(VLOOKUP($AF$3,#NAME?,MATCH($A4,#NAME?,0)+1,0)&gt;0,1,0)</formula>
    </cfRule>
    <cfRule type="expression" dxfId="93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36" priority="163">
      <formula>IF(LEN(AG4)&gt;0,1,0)</formula>
    </cfRule>
    <cfRule type="expression" dxfId="935" priority="164">
      <formula>IF(VLOOKUP($AG$3,#NAME?,MATCH($A4,#NAME?,0)+1,0)&gt;0,1,0)</formula>
    </cfRule>
    <cfRule type="expression" dxfId="934" priority="165">
      <formula>IF(VLOOKUP($AG$3,#NAME?,MATCH($A4,#NAME?,0)+1,0)&gt;0,1,0)</formula>
    </cfRule>
    <cfRule type="expression" dxfId="933" priority="166">
      <formula>IF(VLOOKUP($AG$3,#NAME?,MATCH($A4,#NAME?,0)+1,0)&gt;0,1,0)</formula>
    </cfRule>
    <cfRule type="expression" dxfId="93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1" priority="168">
      <formula>IF(LEN(AH4)&gt;0,1,0)</formula>
    </cfRule>
    <cfRule type="expression" dxfId="930" priority="169">
      <formula>IF(VLOOKUP($AH$3,#NAME?,MATCH($A4,#NAME?,0)+1,0)&gt;0,1,0)</formula>
    </cfRule>
    <cfRule type="expression" dxfId="929" priority="170">
      <formula>IF(VLOOKUP($AH$3,#NAME?,MATCH($A4,#NAME?,0)+1,0)&gt;0,1,0)</formula>
    </cfRule>
    <cfRule type="expression" dxfId="928" priority="171">
      <formula>IF(VLOOKUP($AH$3,#NAME?,MATCH($A4,#NAME?,0)+1,0)&gt;0,1,0)</formula>
    </cfRule>
    <cfRule type="expression" dxfId="92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26" priority="173">
      <formula>IF(LEN(AI4)&gt;0,1,0)</formula>
    </cfRule>
    <cfRule type="expression" dxfId="925" priority="174">
      <formula>IF(VLOOKUP($AI$3,#NAME?,MATCH($A4,#NAME?,0)+1,0)&gt;0,1,0)</formula>
    </cfRule>
    <cfRule type="expression" dxfId="924" priority="175">
      <formula>IF(VLOOKUP($AI$3,#NAME?,MATCH($A4,#NAME?,0)+1,0)&gt;0,1,0)</formula>
    </cfRule>
    <cfRule type="expression" dxfId="923" priority="176">
      <formula>IF(VLOOKUP($AI$3,#NAME?,MATCH($A4,#NAME?,0)+1,0)&gt;0,1,0)</formula>
    </cfRule>
    <cfRule type="expression" dxfId="922"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921" priority="178">
      <formula>IF(LEN(AJ4)&gt;0,1,0)</formula>
    </cfRule>
    <cfRule type="expression" dxfId="920" priority="179">
      <formula>IF(VLOOKUP($AJ$3,#NAME?,MATCH($A4,#NAME?,0)+1,0)&gt;0,1,0)</formula>
    </cfRule>
    <cfRule type="expression" dxfId="919" priority="180">
      <formula>IF(VLOOKUP($AJ$3,#NAME?,MATCH($A4,#NAME?,0)+1,0)&gt;0,1,0)</formula>
    </cfRule>
    <cfRule type="expression" dxfId="918" priority="181">
      <formula>IF(VLOOKUP($AJ$3,#NAME?,MATCH($A4,#NAME?,0)+1,0)&gt;0,1,0)</formula>
    </cfRule>
    <cfRule type="expression" dxfId="91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16" priority="183">
      <formula>IF(LEN(AK4)&gt;0,1,0)</formula>
    </cfRule>
    <cfRule type="expression" dxfId="915" priority="184">
      <formula>IF(VLOOKUP($AK$3,#NAME?,MATCH($A4,#NAME?,0)+1,0)&gt;0,1,0)</formula>
    </cfRule>
    <cfRule type="expression" dxfId="914" priority="185">
      <formula>IF(VLOOKUP($AK$3,#NAME?,MATCH($A4,#NAME?,0)+1,0)&gt;0,1,0)</formula>
    </cfRule>
    <cfRule type="expression" dxfId="913" priority="186">
      <formula>IF(VLOOKUP($AK$3,#NAME?,MATCH($A4,#NAME?,0)+1,0)&gt;0,1,0)</formula>
    </cfRule>
    <cfRule type="expression" dxfId="91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1" priority="188">
      <formula>IF(LEN(AL4)&gt;0,1,0)</formula>
    </cfRule>
    <cfRule type="expression" dxfId="910" priority="189">
      <formula>IF(VLOOKUP($AL$3,#NAME?,MATCH($A4,#NAME?,0)+1,0)&gt;0,1,0)</formula>
    </cfRule>
    <cfRule type="expression" dxfId="909" priority="190">
      <formula>IF(VLOOKUP($AL$3,#NAME?,MATCH($A4,#NAME?,0)+1,0)&gt;0,1,0)</formula>
    </cfRule>
    <cfRule type="expression" dxfId="908" priority="191">
      <formula>IF(VLOOKUP($AL$3,#NAME?,MATCH($A4,#NAME?,0)+1,0)&gt;0,1,0)</formula>
    </cfRule>
    <cfRule type="expression" dxfId="90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06" priority="193">
      <formula>IF(LEN(AM4)&gt;0,1,0)</formula>
    </cfRule>
    <cfRule type="expression" dxfId="905" priority="194">
      <formula>IF(VLOOKUP($AM$3,#NAME?,MATCH($A4,#NAME?,0)+1,0)&gt;0,1,0)</formula>
    </cfRule>
    <cfRule type="expression" dxfId="904" priority="195">
      <formula>IF(VLOOKUP($AM$3,#NAME?,MATCH($A4,#NAME?,0)+1,0)&gt;0,1,0)</formula>
    </cfRule>
    <cfRule type="expression" dxfId="903" priority="196">
      <formula>IF(VLOOKUP($AM$3,#NAME?,MATCH($A4,#NAME?,0)+1,0)&gt;0,1,0)</formula>
    </cfRule>
    <cfRule type="expression" dxfId="90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1" priority="198">
      <formula>IF(LEN(AN4)&gt;0,1,0)</formula>
    </cfRule>
    <cfRule type="expression" dxfId="900" priority="199">
      <formula>IF(VLOOKUP($AN$3,#NAME?,MATCH($A4,#NAME?,0)+1,0)&gt;0,1,0)</formula>
    </cfRule>
    <cfRule type="expression" dxfId="899" priority="200">
      <formula>IF(VLOOKUP($AN$3,#NAME?,MATCH($A4,#NAME?,0)+1,0)&gt;0,1,0)</formula>
    </cfRule>
    <cfRule type="expression" dxfId="898" priority="201">
      <formula>IF(VLOOKUP($AN$3,#NAME?,MATCH($A4,#NAME?,0)+1,0)&gt;0,1,0)</formula>
    </cfRule>
    <cfRule type="expression" dxfId="89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96" priority="203">
      <formula>IF(LEN(AO4)&gt;0,1,0)</formula>
    </cfRule>
    <cfRule type="expression" dxfId="895" priority="204">
      <formula>IF(VLOOKUP($AO$3,#NAME?,MATCH($A4,#NAME?,0)+1,0)&gt;0,1,0)</formula>
    </cfRule>
    <cfRule type="expression" dxfId="894" priority="205">
      <formula>IF(VLOOKUP($AO$3,#NAME?,MATCH($A4,#NAME?,0)+1,0)&gt;0,1,0)</formula>
    </cfRule>
    <cfRule type="expression" dxfId="893" priority="206">
      <formula>IF(VLOOKUP($AO$3,#NAME?,MATCH($A4,#NAME?,0)+1,0)&gt;0,1,0)</formula>
    </cfRule>
    <cfRule type="expression" dxfId="89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1" priority="208">
      <formula>IF(LEN(AP4)&gt;0,1,0)</formula>
    </cfRule>
    <cfRule type="expression" dxfId="890" priority="209">
      <formula>IF(VLOOKUP($AP$3,#NAME?,MATCH($A4,#NAME?,0)+1,0)&gt;0,1,0)</formula>
    </cfRule>
    <cfRule type="expression" dxfId="889" priority="210">
      <formula>IF(VLOOKUP($AP$3,#NAME?,MATCH($A4,#NAME?,0)+1,0)&gt;0,1,0)</formula>
    </cfRule>
    <cfRule type="expression" dxfId="888" priority="211">
      <formula>IF(VLOOKUP($AP$3,#NAME?,MATCH($A4,#NAME?,0)+1,0)&gt;0,1,0)</formula>
    </cfRule>
    <cfRule type="expression" dxfId="88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86" priority="213">
      <formula>IF(LEN(AQ4)&gt;0,1,0)</formula>
    </cfRule>
    <cfRule type="expression" dxfId="885" priority="214">
      <formula>IF(VLOOKUP($AQ$3,#NAME?,MATCH($A4,#NAME?,0)+1,0)&gt;0,1,0)</formula>
    </cfRule>
    <cfRule type="expression" dxfId="884" priority="215">
      <formula>IF(VLOOKUP($AQ$3,#NAME?,MATCH($A4,#NAME?,0)+1,0)&gt;0,1,0)</formula>
    </cfRule>
    <cfRule type="expression" dxfId="883" priority="216">
      <formula>IF(VLOOKUP($AQ$3,#NAME?,MATCH($A4,#NAME?,0)+1,0)&gt;0,1,0)</formula>
    </cfRule>
    <cfRule type="expression" dxfId="88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1" priority="218">
      <formula>IF(LEN(AR4)&gt;0,1,0)</formula>
    </cfRule>
    <cfRule type="expression" dxfId="880" priority="219">
      <formula>IF(VLOOKUP($AR$3,#NAME?,MATCH($A4,#NAME?,0)+1,0)&gt;0,1,0)</formula>
    </cfRule>
    <cfRule type="expression" dxfId="879" priority="220">
      <formula>IF(VLOOKUP($AR$3,#NAME?,MATCH($A4,#NAME?,0)+1,0)&gt;0,1,0)</formula>
    </cfRule>
    <cfRule type="expression" dxfId="878" priority="221">
      <formula>IF(VLOOKUP($AR$3,#NAME?,MATCH($A4,#NAME?,0)+1,0)&gt;0,1,0)</formula>
    </cfRule>
    <cfRule type="expression" dxfId="87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76" priority="223">
      <formula>IF(LEN(AS4)&gt;0,1,0)</formula>
    </cfRule>
    <cfRule type="expression" dxfId="875" priority="224">
      <formula>IF(VLOOKUP($AS$3,#NAME?,MATCH($A4,#NAME?,0)+1,0)&gt;0,1,0)</formula>
    </cfRule>
    <cfRule type="expression" dxfId="874" priority="225">
      <formula>IF(VLOOKUP($AS$3,#NAME?,MATCH($A4,#NAME?,0)+1,0)&gt;0,1,0)</formula>
    </cfRule>
    <cfRule type="expression" dxfId="873" priority="226">
      <formula>IF(VLOOKUP($AS$3,#NAME?,MATCH($A4,#NAME?,0)+1,0)&gt;0,1,0)</formula>
    </cfRule>
    <cfRule type="expression" dxfId="872" priority="227">
      <formula>AND(IF(IFERROR(VLOOKUP($AS$3,#NAME?,MATCH($A4,#NAME?,0)+1,0),0)&gt;0,0,1),IF(IFERROR(VLOOKUP($AS$3,#NAME?,MATCH($A4,#NAME?,0)+1,0),0)&gt;0,0,1),IF(IFERROR(VLOOKUP($AS$3,#NAME?,MATCH($A4,#NAME?,0)+1,0),0)&gt;0,0,1),IF(IFERROR(MATCH($A4,#NAME?,0),0)&gt;0,1,0))</formula>
    </cfRule>
  </conditionalFormatting>
  <conditionalFormatting sqref="AT4 AT7:AT1048576 AV5:AV166">
    <cfRule type="expression" dxfId="871" priority="228">
      <formula>IF(LEN(AT4)&gt;0,1,0)</formula>
    </cfRule>
    <cfRule type="expression" dxfId="870" priority="229">
      <formula>IF(VLOOKUP($AT$3,#NAME?,MATCH($A4,#NAME?,0)+1,0)&gt;0,1,0)</formula>
    </cfRule>
    <cfRule type="expression" dxfId="869" priority="230">
      <formula>IF(VLOOKUP($AT$3,#NAME?,MATCH($A4,#NAME?,0)+1,0)&gt;0,1,0)</formula>
    </cfRule>
    <cfRule type="expression" dxfId="868" priority="231">
      <formula>IF(VLOOKUP($AT$3,#NAME?,MATCH($A4,#NAME?,0)+1,0)&gt;0,1,0)</formula>
    </cfRule>
    <cfRule type="expression" dxfId="86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66" priority="233">
      <formula>IF(LEN(AU4)&gt;0,1,0)</formula>
    </cfRule>
    <cfRule type="expression" dxfId="865" priority="234">
      <formula>IF(VLOOKUP($AU$3,#NAME?,MATCH($A4,#NAME?,0)+1,0)&gt;0,1,0)</formula>
    </cfRule>
    <cfRule type="expression" dxfId="864" priority="235">
      <formula>IF(VLOOKUP($AU$3,#NAME?,MATCH($A4,#NAME?,0)+1,0)&gt;0,1,0)</formula>
    </cfRule>
    <cfRule type="expression" dxfId="863" priority="236">
      <formula>IF(VLOOKUP($AU$3,#NAME?,MATCH($A4,#NAME?,0)+1,0)&gt;0,1,0)</formula>
    </cfRule>
    <cfRule type="expression" dxfId="862"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861" priority="238">
      <formula>IF(LEN(AV4)&gt;0,1,0)</formula>
    </cfRule>
    <cfRule type="expression" dxfId="860" priority="239">
      <formula>IF(VLOOKUP($AV$3,#NAME?,MATCH($A4,#NAME?,0)+1,0)&gt;0,1,0)</formula>
    </cfRule>
    <cfRule type="expression" dxfId="859" priority="240">
      <formula>IF(VLOOKUP($AV$3,#NAME?,MATCH($A4,#NAME?,0)+1,0)&gt;0,1,0)</formula>
    </cfRule>
    <cfRule type="expression" dxfId="858" priority="241">
      <formula>IF(VLOOKUP($AV$3,#NAME?,MATCH($A4,#NAME?,0)+1,0)&gt;0,1,0)</formula>
    </cfRule>
    <cfRule type="expression" dxfId="857" priority="242">
      <formula>AND(IF(IFERROR(VLOOKUP($AV$3,#NAME?,MATCH($A4,#NAME?,0)+1,0),0)&gt;0,0,1),IF(IFERROR(VLOOKUP($AV$3,#NAME?,MATCH($A4,#NAME?,0)+1,0),0)&gt;0,0,1),IF(IFERROR(VLOOKUP($AV$3,#NAME?,MATCH($A4,#NAME?,0)+1,0),0)&gt;0,0,1),IF(IFERROR(MATCH($A4,#NAME?,0),0)&gt;0,1,0))</formula>
    </cfRule>
  </conditionalFormatting>
  <conditionalFormatting sqref="AW4 AW7:AW1048576">
    <cfRule type="expression" dxfId="856" priority="243">
      <formula>IF(LEN(AW4)&gt;0,1,0)</formula>
    </cfRule>
    <cfRule type="expression" dxfId="855" priority="244">
      <formula>IF(VLOOKUP($AW$3,#NAME?,MATCH($A4,#NAME?,0)+1,0)&gt;0,1,0)</formula>
    </cfRule>
    <cfRule type="expression" dxfId="854" priority="245">
      <formula>IF(VLOOKUP($AW$3,#NAME?,MATCH($A4,#NAME?,0)+1,0)&gt;0,1,0)</formula>
    </cfRule>
    <cfRule type="expression" dxfId="853" priority="246">
      <formula>IF(VLOOKUP($AW$3,#NAME?,MATCH($A4,#NAME?,0)+1,0)&gt;0,1,0)</formula>
    </cfRule>
    <cfRule type="expression" dxfId="85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1" priority="248">
      <formula>IF(LEN(AX4)&gt;0,1,0)</formula>
    </cfRule>
    <cfRule type="expression" dxfId="850" priority="249">
      <formula>IF(VLOOKUP($AX$3,#NAME?,MATCH($A4,#NAME?,0)+1,0)&gt;0,1,0)</formula>
    </cfRule>
    <cfRule type="expression" dxfId="849" priority="250">
      <formula>IF(VLOOKUP($AX$3,#NAME?,MATCH($A4,#NAME?,0)+1,0)&gt;0,1,0)</formula>
    </cfRule>
    <cfRule type="expression" dxfId="848" priority="251">
      <formula>IF(VLOOKUP($AX$3,#NAME?,MATCH($A4,#NAME?,0)+1,0)&gt;0,1,0)</formula>
    </cfRule>
    <cfRule type="expression" dxfId="84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46" priority="253">
      <formula>IF(LEN(AY4)&gt;0,1,0)</formula>
    </cfRule>
    <cfRule type="expression" dxfId="845" priority="254">
      <formula>IF(VLOOKUP($AY$3,#NAME?,MATCH($A4,#NAME?,0)+1,0)&gt;0,1,0)</formula>
    </cfRule>
    <cfRule type="expression" dxfId="844" priority="255">
      <formula>IF(VLOOKUP($AY$3,#NAME?,MATCH($A4,#NAME?,0)+1,0)&gt;0,1,0)</formula>
    </cfRule>
    <cfRule type="expression" dxfId="843" priority="256">
      <formula>IF(VLOOKUP($AY$3,#NAME?,MATCH($A4,#NAME?,0)+1,0)&gt;0,1,0)</formula>
    </cfRule>
    <cfRule type="expression" dxfId="84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1" priority="258">
      <formula>IF(LEN(AZ4)&gt;0,1,0)</formula>
    </cfRule>
    <cfRule type="expression" dxfId="840" priority="259">
      <formula>IF(VLOOKUP($AZ$3,#NAME?,MATCH($A4,#NAME?,0)+1,0)&gt;0,1,0)</formula>
    </cfRule>
    <cfRule type="expression" dxfId="839" priority="260">
      <formula>IF(VLOOKUP($AZ$3,#NAME?,MATCH($A4,#NAME?,0)+1,0)&gt;0,1,0)</formula>
    </cfRule>
    <cfRule type="expression" dxfId="838" priority="261">
      <formula>IF(VLOOKUP($AZ$3,#NAME?,MATCH($A4,#NAME?,0)+1,0)&gt;0,1,0)</formula>
    </cfRule>
    <cfRule type="expression" dxfId="83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36" priority="263">
      <formula>IF(LEN(BA4)&gt;0,1,0)</formula>
    </cfRule>
    <cfRule type="expression" dxfId="835" priority="264">
      <formula>IF(VLOOKUP($BA$3,#NAME?,MATCH($A4,#NAME?,0)+1,0)&gt;0,1,0)</formula>
    </cfRule>
    <cfRule type="expression" dxfId="834" priority="265">
      <formula>IF(VLOOKUP($BA$3,#NAME?,MATCH($A4,#NAME?,0)+1,0)&gt;0,1,0)</formula>
    </cfRule>
    <cfRule type="expression" dxfId="833" priority="266">
      <formula>IF(VLOOKUP($BA$3,#NAME?,MATCH($A4,#NAME?,0)+1,0)&gt;0,1,0)</formula>
    </cfRule>
    <cfRule type="expression" dxfId="83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1" priority="268">
      <formula>IF(LEN(BB4)&gt;0,1,0)</formula>
    </cfRule>
    <cfRule type="expression" dxfId="830" priority="269">
      <formula>IF(VLOOKUP($BB$3,#NAME?,MATCH($A4,#NAME?,0)+1,0)&gt;0,1,0)</formula>
    </cfRule>
    <cfRule type="expression" dxfId="829" priority="270">
      <formula>IF(VLOOKUP($BB$3,#NAME?,MATCH($A4,#NAME?,0)+1,0)&gt;0,1,0)</formula>
    </cfRule>
    <cfRule type="expression" dxfId="828" priority="271">
      <formula>IF(VLOOKUP($BB$3,#NAME?,MATCH($A4,#NAME?,0)+1,0)&gt;0,1,0)</formula>
    </cfRule>
    <cfRule type="expression" dxfId="82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26" priority="273">
      <formula>IF(LEN(BC4)&gt;0,1,0)</formula>
    </cfRule>
    <cfRule type="expression" dxfId="825" priority="274">
      <formula>IF(VLOOKUP($BC$3,#NAME?,MATCH($A4,#NAME?,0)+1,0)&gt;0,1,0)</formula>
    </cfRule>
    <cfRule type="expression" dxfId="824" priority="275">
      <formula>IF(VLOOKUP($BC$3,#NAME?,MATCH($A4,#NAME?,0)+1,0)&gt;0,1,0)</formula>
    </cfRule>
    <cfRule type="expression" dxfId="823" priority="276">
      <formula>IF(VLOOKUP($BC$3,#NAME?,MATCH($A4,#NAME?,0)+1,0)&gt;0,1,0)</formula>
    </cfRule>
    <cfRule type="expression" dxfId="82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1" priority="278">
      <formula>IF(LEN(BD4)&gt;0,1,0)</formula>
    </cfRule>
    <cfRule type="expression" dxfId="820" priority="279">
      <formula>IF(VLOOKUP($BD$3,#NAME?,MATCH($A4,#NAME?,0)+1,0)&gt;0,1,0)</formula>
    </cfRule>
    <cfRule type="expression" dxfId="819" priority="280">
      <formula>IF(VLOOKUP($BD$3,#NAME?,MATCH($A4,#NAME?,0)+1,0)&gt;0,1,0)</formula>
    </cfRule>
    <cfRule type="expression" dxfId="818" priority="281">
      <formula>IF(VLOOKUP($BD$3,#NAME?,MATCH($A4,#NAME?,0)+1,0)&gt;0,1,0)</formula>
    </cfRule>
    <cfRule type="expression" dxfId="81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16" priority="283">
      <formula>IF(LEN(BE5)&gt;0,1,0)</formula>
    </cfRule>
    <cfRule type="expression" dxfId="815" priority="284">
      <formula>IF(VLOOKUP($BE$3,#NAME?,MATCH($A5,#NAME?,0)+1,0)&gt;0,1,0)</formula>
    </cfRule>
    <cfRule type="expression" dxfId="814" priority="285">
      <formula>IF(VLOOKUP($BE$3,#NAME?,MATCH($A5,#NAME?,0)+1,0)&gt;0,1,0)</formula>
    </cfRule>
    <cfRule type="expression" dxfId="813" priority="286">
      <formula>IF(VLOOKUP($BE$3,#NAME?,MATCH($A5,#NAME?,0)+1,0)&gt;0,1,0)</formula>
    </cfRule>
    <cfRule type="expression" dxfId="81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1" priority="288">
      <formula>IF(LEN(BF5)&gt;0,1,0)</formula>
    </cfRule>
    <cfRule type="expression" dxfId="810" priority="289">
      <formula>IF(VLOOKUP($BF$3,#NAME?,MATCH($A5,#NAME?,0)+1,0)&gt;0,1,0)</formula>
    </cfRule>
    <cfRule type="expression" dxfId="809" priority="290">
      <formula>IF(VLOOKUP($BF$3,#NAME?,MATCH($A5,#NAME?,0)+1,0)&gt;0,1,0)</formula>
    </cfRule>
    <cfRule type="expression" dxfId="808" priority="291">
      <formula>IF(VLOOKUP($BF$3,#NAME?,MATCH($A5,#NAME?,0)+1,0)&gt;0,1,0)</formula>
    </cfRule>
    <cfRule type="expression" dxfId="80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06" priority="293">
      <formula>IF(LEN(BG5)&gt;0,1,0)</formula>
    </cfRule>
    <cfRule type="expression" dxfId="805" priority="294">
      <formula>IF(VLOOKUP($BG$3,#NAME?,MATCH($A5,#NAME?,0)+1,0)&gt;0,1,0)</formula>
    </cfRule>
    <cfRule type="expression" dxfId="804" priority="295">
      <formula>IF(VLOOKUP($BG$3,#NAME?,MATCH($A5,#NAME?,0)+1,0)&gt;0,1,0)</formula>
    </cfRule>
    <cfRule type="expression" dxfId="803" priority="296">
      <formula>IF(VLOOKUP($BG$3,#NAME?,MATCH($A5,#NAME?,0)+1,0)&gt;0,1,0)</formula>
    </cfRule>
    <cfRule type="expression" dxfId="80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1" priority="298">
      <formula>IF(LEN(BH5)&gt;0,1,0)</formula>
    </cfRule>
    <cfRule type="expression" dxfId="800" priority="299">
      <formula>IF(VLOOKUP($BH$3,#NAME?,MATCH($A5,#NAME?,0)+1,0)&gt;0,1,0)</formula>
    </cfRule>
    <cfRule type="expression" dxfId="799" priority="300">
      <formula>IF(VLOOKUP($BH$3,#NAME?,MATCH($A5,#NAME?,0)+1,0)&gt;0,1,0)</formula>
    </cfRule>
    <cfRule type="expression" dxfId="798" priority="301">
      <formula>IF(VLOOKUP($BH$3,#NAME?,MATCH($A5,#NAME?,0)+1,0)&gt;0,1,0)</formula>
    </cfRule>
    <cfRule type="expression" dxfId="79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96" priority="303">
      <formula>IF(LEN(BI4)&gt;0,1,0)</formula>
    </cfRule>
    <cfRule type="expression" dxfId="795" priority="304">
      <formula>IF(VLOOKUP($BI$3,#NAME?,MATCH($A4,#NAME?,0)+1,0)&gt;0,1,0)</formula>
    </cfRule>
    <cfRule type="expression" dxfId="794" priority="305">
      <formula>IF(VLOOKUP($BI$3,#NAME?,MATCH($A4,#NAME?,0)+1,0)&gt;0,1,0)</formula>
    </cfRule>
    <cfRule type="expression" dxfId="793" priority="306">
      <formula>IF(VLOOKUP($BI$3,#NAME?,MATCH($A4,#NAME?,0)+1,0)&gt;0,1,0)</formula>
    </cfRule>
    <cfRule type="expression" dxfId="79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1" priority="308">
      <formula>IF(LEN(BJ4)&gt;0,1,0)</formula>
    </cfRule>
    <cfRule type="expression" dxfId="790" priority="309">
      <formula>IF(VLOOKUP($BJ$3,#NAME?,MATCH($A4,#NAME?,0)+1,0)&gt;0,1,0)</formula>
    </cfRule>
    <cfRule type="expression" dxfId="789" priority="310">
      <formula>IF(VLOOKUP($BJ$3,#NAME?,MATCH($A4,#NAME?,0)+1,0)&gt;0,1,0)</formula>
    </cfRule>
    <cfRule type="expression" dxfId="788" priority="311">
      <formula>IF(VLOOKUP($BJ$3,#NAME?,MATCH($A4,#NAME?,0)+1,0)&gt;0,1,0)</formula>
    </cfRule>
    <cfRule type="expression" dxfId="78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86" priority="313">
      <formula>IF(LEN(BK4)&gt;0,1,0)</formula>
    </cfRule>
    <cfRule type="expression" dxfId="785" priority="314">
      <formula>IF(VLOOKUP($BK$3,#NAME?,MATCH($A4,#NAME?,0)+1,0)&gt;0,1,0)</formula>
    </cfRule>
    <cfRule type="expression" dxfId="784" priority="315">
      <formula>IF(VLOOKUP($BK$3,#NAME?,MATCH($A4,#NAME?,0)+1,0)&gt;0,1,0)</formula>
    </cfRule>
    <cfRule type="expression" dxfId="783" priority="316">
      <formula>IF(VLOOKUP($BK$3,#NAME?,MATCH($A4,#NAME?,0)+1,0)&gt;0,1,0)</formula>
    </cfRule>
    <cfRule type="expression" dxfId="78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1" priority="318">
      <formula>IF(LEN(BL4)&gt;0,1,0)</formula>
    </cfRule>
    <cfRule type="expression" dxfId="780" priority="319">
      <formula>IF(VLOOKUP($BL$3,#NAME?,MATCH($A4,#NAME?,0)+1,0)&gt;0,1,0)</formula>
    </cfRule>
    <cfRule type="expression" dxfId="779" priority="320">
      <formula>IF(VLOOKUP($BL$3,#NAME?,MATCH($A4,#NAME?,0)+1,0)&gt;0,1,0)</formula>
    </cfRule>
    <cfRule type="expression" dxfId="778" priority="321">
      <formula>IF(VLOOKUP($BL$3,#NAME?,MATCH($A4,#NAME?,0)+1,0)&gt;0,1,0)</formula>
    </cfRule>
    <cfRule type="expression" dxfId="77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76" priority="323">
      <formula>IF(LEN(BM4)&gt;0,1,0)</formula>
    </cfRule>
    <cfRule type="expression" dxfId="775" priority="324">
      <formula>IF(VLOOKUP($BM$3,#NAME?,MATCH($A4,#NAME?,0)+1,0)&gt;0,1,0)</formula>
    </cfRule>
    <cfRule type="expression" dxfId="774" priority="325">
      <formula>IF(VLOOKUP($BM$3,#NAME?,MATCH($A4,#NAME?,0)+1,0)&gt;0,1,0)</formula>
    </cfRule>
    <cfRule type="expression" dxfId="773" priority="326">
      <formula>IF(VLOOKUP($BM$3,#NAME?,MATCH($A4,#NAME?,0)+1,0)&gt;0,1,0)</formula>
    </cfRule>
    <cfRule type="expression" dxfId="77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1" priority="328">
      <formula>IF(LEN(BN4)&gt;0,1,0)</formula>
    </cfRule>
    <cfRule type="expression" dxfId="770" priority="329">
      <formula>IF(VLOOKUP($BN$3,#NAME?,MATCH($A4,#NAME?,0)+1,0)&gt;0,1,0)</formula>
    </cfRule>
    <cfRule type="expression" dxfId="769" priority="330">
      <formula>IF(VLOOKUP($BN$3,#NAME?,MATCH($A4,#NAME?,0)+1,0)&gt;0,1,0)</formula>
    </cfRule>
    <cfRule type="expression" dxfId="768" priority="331">
      <formula>IF(VLOOKUP($BN$3,#NAME?,MATCH($A4,#NAME?,0)+1,0)&gt;0,1,0)</formula>
    </cfRule>
    <cfRule type="expression" dxfId="76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66" priority="333">
      <formula>IF(LEN(BO4)&gt;0,1,0)</formula>
    </cfRule>
    <cfRule type="expression" dxfId="765" priority="334">
      <formula>IF(VLOOKUP($BO$3,#NAME?,MATCH($A4,#NAME?,0)+1,0)&gt;0,1,0)</formula>
    </cfRule>
    <cfRule type="expression" dxfId="764" priority="335">
      <formula>IF(VLOOKUP($BO$3,#NAME?,MATCH($A4,#NAME?,0)+1,0)&gt;0,1,0)</formula>
    </cfRule>
    <cfRule type="expression" dxfId="763" priority="336">
      <formula>IF(VLOOKUP($BO$3,#NAME?,MATCH($A4,#NAME?,0)+1,0)&gt;0,1,0)</formula>
    </cfRule>
    <cfRule type="expression" dxfId="76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1" priority="338">
      <formula>IF(LEN(BP4)&gt;0,1,0)</formula>
    </cfRule>
    <cfRule type="expression" dxfId="760" priority="339">
      <formula>IF(VLOOKUP($BP$3,#NAME?,MATCH($A4,#NAME?,0)+1,0)&gt;0,1,0)</formula>
    </cfRule>
    <cfRule type="expression" dxfId="759" priority="340">
      <formula>IF(VLOOKUP($BP$3,#NAME?,MATCH($A4,#NAME?,0)+1,0)&gt;0,1,0)</formula>
    </cfRule>
    <cfRule type="expression" dxfId="758" priority="341">
      <formula>IF(VLOOKUP($BP$3,#NAME?,MATCH($A4,#NAME?,0)+1,0)&gt;0,1,0)</formula>
    </cfRule>
    <cfRule type="expression" dxfId="75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56" priority="343">
      <formula>IF(LEN(BQ4)&gt;0,1,0)</formula>
    </cfRule>
    <cfRule type="expression" dxfId="755" priority="344">
      <formula>IF(VLOOKUP($BQ$3,#NAME?,MATCH($A4,#NAME?,0)+1,0)&gt;0,1,0)</formula>
    </cfRule>
    <cfRule type="expression" dxfId="754" priority="345">
      <formula>IF(VLOOKUP($BQ$3,#NAME?,MATCH($A4,#NAME?,0)+1,0)&gt;0,1,0)</formula>
    </cfRule>
    <cfRule type="expression" dxfId="753" priority="346">
      <formula>IF(VLOOKUP($BQ$3,#NAME?,MATCH($A4,#NAME?,0)+1,0)&gt;0,1,0)</formula>
    </cfRule>
    <cfRule type="expression" dxfId="75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1" priority="348">
      <formula>IF(LEN(BR4)&gt;0,1,0)</formula>
    </cfRule>
    <cfRule type="expression" dxfId="750" priority="349">
      <formula>IF(VLOOKUP($BR$3,#NAME?,MATCH($A4,#NAME?,0)+1,0)&gt;0,1,0)</formula>
    </cfRule>
    <cfRule type="expression" dxfId="749" priority="350">
      <formula>IF(VLOOKUP($BR$3,#NAME?,MATCH($A4,#NAME?,0)+1,0)&gt;0,1,0)</formula>
    </cfRule>
    <cfRule type="expression" dxfId="748" priority="351">
      <formula>IF(VLOOKUP($BR$3,#NAME?,MATCH($A4,#NAME?,0)+1,0)&gt;0,1,0)</formula>
    </cfRule>
    <cfRule type="expression" dxfId="74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46" priority="353">
      <formula>IF(LEN(BS4)&gt;0,1,0)</formula>
    </cfRule>
    <cfRule type="expression" dxfId="745" priority="354">
      <formula>IF(VLOOKUP($BS$3,#NAME?,MATCH($A4,#NAME?,0)+1,0)&gt;0,1,0)</formula>
    </cfRule>
    <cfRule type="expression" dxfId="744" priority="355">
      <formula>IF(VLOOKUP($BS$3,#NAME?,MATCH($A4,#NAME?,0)+1,0)&gt;0,1,0)</formula>
    </cfRule>
    <cfRule type="expression" dxfId="743" priority="356">
      <formula>IF(VLOOKUP($BS$3,#NAME?,MATCH($A4,#NAME?,0)+1,0)&gt;0,1,0)</formula>
    </cfRule>
    <cfRule type="expression" dxfId="74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1" priority="358">
      <formula>IF(LEN(BT4)&gt;0,1,0)</formula>
    </cfRule>
    <cfRule type="expression" dxfId="740" priority="359">
      <formula>IF(VLOOKUP($BT$3,#NAME?,MATCH($A4,#NAME?,0)+1,0)&gt;0,1,0)</formula>
    </cfRule>
    <cfRule type="expression" dxfId="739" priority="360">
      <formula>IF(VLOOKUP($BT$3,#NAME?,MATCH($A4,#NAME?,0)+1,0)&gt;0,1,0)</formula>
    </cfRule>
    <cfRule type="expression" dxfId="738" priority="361">
      <formula>IF(VLOOKUP($BT$3,#NAME?,MATCH($A4,#NAME?,0)+1,0)&gt;0,1,0)</formula>
    </cfRule>
    <cfRule type="expression" dxfId="73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36" priority="363">
      <formula>IF(LEN(BU4)&gt;0,1,0)</formula>
    </cfRule>
    <cfRule type="expression" dxfId="735" priority="364">
      <formula>IF(VLOOKUP($BU$3,#NAME?,MATCH($A4,#NAME?,0)+1,0)&gt;0,1,0)</formula>
    </cfRule>
    <cfRule type="expression" dxfId="734" priority="365">
      <formula>IF(VLOOKUP($BU$3,#NAME?,MATCH($A4,#NAME?,0)+1,0)&gt;0,1,0)</formula>
    </cfRule>
    <cfRule type="expression" dxfId="733" priority="366">
      <formula>IF(VLOOKUP($BU$3,#NAME?,MATCH($A4,#NAME?,0)+1,0)&gt;0,1,0)</formula>
    </cfRule>
    <cfRule type="expression" dxfId="73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1" priority="368">
      <formula>IF(LEN(BV4)&gt;0,1,0)</formula>
    </cfRule>
    <cfRule type="expression" dxfId="730" priority="369">
      <formula>IF(VLOOKUP($BV$3,#NAME?,MATCH($A4,#NAME?,0)+1,0)&gt;0,1,0)</formula>
    </cfRule>
    <cfRule type="expression" dxfId="729" priority="370">
      <formula>IF(VLOOKUP($BV$3,#NAME?,MATCH($A4,#NAME?,0)+1,0)&gt;0,1,0)</formula>
    </cfRule>
    <cfRule type="expression" dxfId="728" priority="371">
      <formula>IF(VLOOKUP($BV$3,#NAME?,MATCH($A4,#NAME?,0)+1,0)&gt;0,1,0)</formula>
    </cfRule>
    <cfRule type="expression" dxfId="72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26" priority="373">
      <formula>IF(LEN(BW4)&gt;0,1,0)</formula>
    </cfRule>
    <cfRule type="expression" dxfId="725" priority="374">
      <formula>IF(VLOOKUP($BW$3,#NAME?,MATCH($A4,#NAME?,0)+1,0)&gt;0,1,0)</formula>
    </cfRule>
    <cfRule type="expression" dxfId="724" priority="375">
      <formula>IF(VLOOKUP($BW$3,#NAME?,MATCH($A4,#NAME?,0)+1,0)&gt;0,1,0)</formula>
    </cfRule>
    <cfRule type="expression" dxfId="723" priority="376">
      <formula>IF(VLOOKUP($BW$3,#NAME?,MATCH($A4,#NAME?,0)+1,0)&gt;0,1,0)</formula>
    </cfRule>
    <cfRule type="expression" dxfId="72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1" priority="378">
      <formula>IF(LEN(BX4)&gt;0,1,0)</formula>
    </cfRule>
    <cfRule type="expression" dxfId="720" priority="379">
      <formula>IF(VLOOKUP($BX$3,#NAME?,MATCH($A4,#NAME?,0)+1,0)&gt;0,1,0)</formula>
    </cfRule>
    <cfRule type="expression" dxfId="719" priority="380">
      <formula>IF(VLOOKUP($BX$3,#NAME?,MATCH($A4,#NAME?,0)+1,0)&gt;0,1,0)</formula>
    </cfRule>
    <cfRule type="expression" dxfId="718" priority="381">
      <formula>IF(VLOOKUP($BX$3,#NAME?,MATCH($A4,#NAME?,0)+1,0)&gt;0,1,0)</formula>
    </cfRule>
    <cfRule type="expression" dxfId="71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16" priority="383">
      <formula>IF(LEN(BY4)&gt;0,1,0)</formula>
    </cfRule>
    <cfRule type="expression" dxfId="715" priority="384">
      <formula>IF(VLOOKUP($BY$3,#NAME?,MATCH($A4,#NAME?,0)+1,0)&gt;0,1,0)</formula>
    </cfRule>
    <cfRule type="expression" dxfId="714" priority="385">
      <formula>IF(VLOOKUP($BY$3,#NAME?,MATCH($A4,#NAME?,0)+1,0)&gt;0,1,0)</formula>
    </cfRule>
    <cfRule type="expression" dxfId="713" priority="386">
      <formula>IF(VLOOKUP($BY$3,#NAME?,MATCH($A4,#NAME?,0)+1,0)&gt;0,1,0)</formula>
    </cfRule>
    <cfRule type="expression" dxfId="71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1" priority="388">
      <formula>IF(LEN(BZ4)&gt;0,1,0)</formula>
    </cfRule>
    <cfRule type="expression" dxfId="710" priority="389">
      <formula>IF(VLOOKUP($BZ$3,#NAME?,MATCH($A4,#NAME?,0)+1,0)&gt;0,1,0)</formula>
    </cfRule>
    <cfRule type="expression" dxfId="709" priority="390">
      <formula>IF(VLOOKUP($BZ$3,#NAME?,MATCH($A4,#NAME?,0)+1,0)&gt;0,1,0)</formula>
    </cfRule>
    <cfRule type="expression" dxfId="708" priority="391">
      <formula>IF(VLOOKUP($BZ$3,#NAME?,MATCH($A4,#NAME?,0)+1,0)&gt;0,1,0)</formula>
    </cfRule>
    <cfRule type="expression" dxfId="70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06" priority="393">
      <formula>IF(LEN(CA4)&gt;0,1,0)</formula>
    </cfRule>
    <cfRule type="expression" dxfId="705" priority="394">
      <formula>IF(VLOOKUP($CA$3,#NAME?,MATCH($A4,#NAME?,0)+1,0)&gt;0,1,0)</formula>
    </cfRule>
    <cfRule type="expression" dxfId="704" priority="395">
      <formula>IF(VLOOKUP($CA$3,#NAME?,MATCH($A4,#NAME?,0)+1,0)&gt;0,1,0)</formula>
    </cfRule>
    <cfRule type="expression" dxfId="703" priority="396">
      <formula>IF(VLOOKUP($CA$3,#NAME?,MATCH($A4,#NAME?,0)+1,0)&gt;0,1,0)</formula>
    </cfRule>
    <cfRule type="expression" dxfId="70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1" priority="398">
      <formula>IF(LEN(CB4)&gt;0,1,0)</formula>
    </cfRule>
    <cfRule type="expression" dxfId="700" priority="399">
      <formula>IF(VLOOKUP($CB$3,#NAME?,MATCH($A4,#NAME?,0)+1,0)&gt;0,1,0)</formula>
    </cfRule>
    <cfRule type="expression" dxfId="699" priority="400">
      <formula>IF(VLOOKUP($CB$3,#NAME?,MATCH($A4,#NAME?,0)+1,0)&gt;0,1,0)</formula>
    </cfRule>
    <cfRule type="expression" dxfId="698" priority="401">
      <formula>IF(VLOOKUP($CB$3,#NAME?,MATCH($A4,#NAME?,0)+1,0)&gt;0,1,0)</formula>
    </cfRule>
    <cfRule type="expression" dxfId="69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96" priority="403">
      <formula>IF(LEN(CC4)&gt;0,1,0)</formula>
    </cfRule>
    <cfRule type="expression" dxfId="695" priority="404">
      <formula>IF(VLOOKUP($CC$3,#NAME?,MATCH($A4,#NAME?,0)+1,0)&gt;0,1,0)</formula>
    </cfRule>
    <cfRule type="expression" dxfId="694" priority="405">
      <formula>IF(VLOOKUP($CC$3,#NAME?,MATCH($A4,#NAME?,0)+1,0)&gt;0,1,0)</formula>
    </cfRule>
    <cfRule type="expression" dxfId="693" priority="406">
      <formula>IF(VLOOKUP($CC$3,#NAME?,MATCH($A4,#NAME?,0)+1,0)&gt;0,1,0)</formula>
    </cfRule>
    <cfRule type="expression" dxfId="69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1" priority="408">
      <formula>IF(LEN(CD4)&gt;0,1,0)</formula>
    </cfRule>
    <cfRule type="expression" dxfId="690" priority="409">
      <formula>IF(VLOOKUP($CD$3,#NAME?,MATCH($A4,#NAME?,0)+1,0)&gt;0,1,0)</formula>
    </cfRule>
    <cfRule type="expression" dxfId="689" priority="410">
      <formula>IF(VLOOKUP($CD$3,#NAME?,MATCH($A4,#NAME?,0)+1,0)&gt;0,1,0)</formula>
    </cfRule>
    <cfRule type="expression" dxfId="688" priority="411">
      <formula>IF(VLOOKUP($CD$3,#NAME?,MATCH($A4,#NAME?,0)+1,0)&gt;0,1,0)</formula>
    </cfRule>
    <cfRule type="expression" dxfId="68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86" priority="413">
      <formula>IF(LEN(CE4)&gt;0,1,0)</formula>
    </cfRule>
    <cfRule type="expression" dxfId="685" priority="414">
      <formula>IF(VLOOKUP($CE$3,#NAME?,MATCH($A4,#NAME?,0)+1,0)&gt;0,1,0)</formula>
    </cfRule>
    <cfRule type="expression" dxfId="684" priority="415">
      <formula>IF(VLOOKUP($CE$3,#NAME?,MATCH($A4,#NAME?,0)+1,0)&gt;0,1,0)</formula>
    </cfRule>
    <cfRule type="expression" dxfId="683" priority="416">
      <formula>IF(VLOOKUP($CE$3,#NAME?,MATCH($A4,#NAME?,0)+1,0)&gt;0,1,0)</formula>
    </cfRule>
    <cfRule type="expression" dxfId="68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1" priority="418">
      <formula>IF(LEN(CF4)&gt;0,1,0)</formula>
    </cfRule>
    <cfRule type="expression" dxfId="680" priority="419">
      <formula>IF(VLOOKUP($CF$3,#NAME?,MATCH($A4,#NAME?,0)+1,0)&gt;0,1,0)</formula>
    </cfRule>
    <cfRule type="expression" dxfId="679" priority="420">
      <formula>IF(VLOOKUP($CF$3,#NAME?,MATCH($A4,#NAME?,0)+1,0)&gt;0,1,0)</formula>
    </cfRule>
    <cfRule type="expression" dxfId="678" priority="421">
      <formula>IF(VLOOKUP($CF$3,#NAME?,MATCH($A4,#NAME?,0)+1,0)&gt;0,1,0)</formula>
    </cfRule>
    <cfRule type="expression" dxfId="67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76" priority="423">
      <formula>IF(LEN(CG4)&gt;0,1,0)</formula>
    </cfRule>
    <cfRule type="expression" dxfId="675" priority="424">
      <formula>IF(VLOOKUP($CG$3,#NAME?,MATCH($A4,#NAME?,0)+1,0)&gt;0,1,0)</formula>
    </cfRule>
    <cfRule type="expression" dxfId="674" priority="425">
      <formula>IF(VLOOKUP($CG$3,#NAME?,MATCH($A4,#NAME?,0)+1,0)&gt;0,1,0)</formula>
    </cfRule>
    <cfRule type="expression" dxfId="673" priority="426">
      <formula>IF(VLOOKUP($CG$3,#NAME?,MATCH($A4,#NAME?,0)+1,0)&gt;0,1,0)</formula>
    </cfRule>
    <cfRule type="expression" dxfId="67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1" priority="428">
      <formula>IF(LEN(CH4)&gt;0,1,0)</formula>
    </cfRule>
    <cfRule type="expression" dxfId="670" priority="429">
      <formula>IF(VLOOKUP($CH$3,#NAME?,MATCH($A4,#NAME?,0)+1,0)&gt;0,1,0)</formula>
    </cfRule>
    <cfRule type="expression" dxfId="669" priority="430">
      <formula>IF(VLOOKUP($CH$3,#NAME?,MATCH($A4,#NAME?,0)+1,0)&gt;0,1,0)</formula>
    </cfRule>
    <cfRule type="expression" dxfId="668" priority="431">
      <formula>IF(VLOOKUP($CH$3,#NAME?,MATCH($A4,#NAME?,0)+1,0)&gt;0,1,0)</formula>
    </cfRule>
    <cfRule type="expression" dxfId="66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66" priority="433">
      <formula>IF(LEN(CI4)&gt;0,1,0)</formula>
    </cfRule>
    <cfRule type="expression" dxfId="665" priority="434">
      <formula>IF(VLOOKUP($CI$3,#NAME?,MATCH($A4,#NAME?,0)+1,0)&gt;0,1,0)</formula>
    </cfRule>
    <cfRule type="expression" dxfId="664" priority="435">
      <formula>IF(VLOOKUP($CI$3,#NAME?,MATCH($A4,#NAME?,0)+1,0)&gt;0,1,0)</formula>
    </cfRule>
    <cfRule type="expression" dxfId="663" priority="436">
      <formula>IF(VLOOKUP($CI$3,#NAME?,MATCH($A4,#NAME?,0)+1,0)&gt;0,1,0)</formula>
    </cfRule>
    <cfRule type="expression" dxfId="66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1" priority="438">
      <formula>IF(LEN(CJ4)&gt;0,1,0)</formula>
    </cfRule>
    <cfRule type="expression" dxfId="660" priority="439">
      <formula>IF(VLOOKUP($CJ$3,#NAME?,MATCH($A4,#NAME?,0)+1,0)&gt;0,1,0)</formula>
    </cfRule>
    <cfRule type="expression" dxfId="659" priority="440">
      <formula>IF(VLOOKUP($CJ$3,#NAME?,MATCH($A4,#NAME?,0)+1,0)&gt;0,1,0)</formula>
    </cfRule>
    <cfRule type="expression" dxfId="658" priority="441">
      <formula>IF(VLOOKUP($CJ$3,#NAME?,MATCH($A4,#NAME?,0)+1,0)&gt;0,1,0)</formula>
    </cfRule>
    <cfRule type="expression" dxfId="65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56" priority="443">
      <formula>IF(LEN(CK4)&gt;0,1,0)</formula>
    </cfRule>
    <cfRule type="expression" dxfId="655" priority="444">
      <formula>IF(VLOOKUP($CK$3,#NAME?,MATCH($A4,#NAME?,0)+1,0)&gt;0,1,0)</formula>
    </cfRule>
    <cfRule type="expression" dxfId="654" priority="445">
      <formula>IF(VLOOKUP($CK$3,#NAME?,MATCH($A4,#NAME?,0)+1,0)&gt;0,1,0)</formula>
    </cfRule>
    <cfRule type="expression" dxfId="653" priority="446">
      <formula>IF(VLOOKUP($CK$3,#NAME?,MATCH($A4,#NAME?,0)+1,0)&gt;0,1,0)</formula>
    </cfRule>
    <cfRule type="expression" dxfId="65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1" priority="448">
      <formula>IF(LEN(CL4)&gt;0,1,0)</formula>
    </cfRule>
    <cfRule type="expression" dxfId="650" priority="449">
      <formula>IF(VLOOKUP($CL$3,#NAME?,MATCH($A4,#NAME?,0)+1,0)&gt;0,1,0)</formula>
    </cfRule>
    <cfRule type="expression" dxfId="649" priority="450">
      <formula>IF(VLOOKUP($CL$3,#NAME?,MATCH($A4,#NAME?,0)+1,0)&gt;0,1,0)</formula>
    </cfRule>
    <cfRule type="expression" dxfId="648" priority="451">
      <formula>IF(VLOOKUP($CL$3,#NAME?,MATCH($A4,#NAME?,0)+1,0)&gt;0,1,0)</formula>
    </cfRule>
    <cfRule type="expression" dxfId="64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46" priority="453">
      <formula>IF(LEN(CM4)&gt;0,1,0)</formula>
    </cfRule>
    <cfRule type="expression" dxfId="645" priority="454">
      <formula>IF(VLOOKUP($CM$3,#NAME?,MATCH($A4,#NAME?,0)+1,0)&gt;0,1,0)</formula>
    </cfRule>
    <cfRule type="expression" dxfId="644" priority="455">
      <formula>IF(VLOOKUP($CM$3,#NAME?,MATCH($A4,#NAME?,0)+1,0)&gt;0,1,0)</formula>
    </cfRule>
    <cfRule type="expression" dxfId="643" priority="456">
      <formula>IF(VLOOKUP($CM$3,#NAME?,MATCH($A4,#NAME?,0)+1,0)&gt;0,1,0)</formula>
    </cfRule>
    <cfRule type="expression" dxfId="64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1" priority="458">
      <formula>IF(LEN(CN4)&gt;0,1,0)</formula>
    </cfRule>
    <cfRule type="expression" dxfId="640" priority="459">
      <formula>IF(VLOOKUP($CN$3,#NAME?,MATCH($A4,#NAME?,0)+1,0)&gt;0,1,0)</formula>
    </cfRule>
    <cfRule type="expression" dxfId="639" priority="460">
      <formula>IF(VLOOKUP($CN$3,#NAME?,MATCH($A4,#NAME?,0)+1,0)&gt;0,1,0)</formula>
    </cfRule>
    <cfRule type="expression" dxfId="638" priority="461">
      <formula>IF(VLOOKUP($CN$3,#NAME?,MATCH($A4,#NAME?,0)+1,0)&gt;0,1,0)</formula>
    </cfRule>
    <cfRule type="expression" dxfId="637" priority="462">
      <formula>AND(IF(IFERROR(VLOOKUP($CN$3,#NAME?,MATCH($A4,#NAME?,0)+1,0),0)&gt;0,0,1),IF(IFERROR(VLOOKUP($CN$3,#NAME?,MATCH($A4,#NAME?,0)+1,0),0)&gt;0,0,1),IF(IFERROR(VLOOKUP($CN$3,#NAME?,MATCH($A4,#NAME?,0)+1,0),0)&gt;0,0,1),IF(IFERROR(MATCH($A4,#NAME?,0),0)&gt;0,1,0))</formula>
    </cfRule>
  </conditionalFormatting>
  <conditionalFormatting sqref="CP4 CP7:CP1048576">
    <cfRule type="expression" dxfId="636" priority="463">
      <formula>IF(LEN(CP4)&gt;0,1,0)</formula>
    </cfRule>
    <cfRule type="expression" dxfId="635" priority="464">
      <formula>IF(VLOOKUP($CP$3,#NAME?,MATCH($A4,#NAME?,0)+1,0)&gt;0,1,0)</formula>
    </cfRule>
    <cfRule type="expression" dxfId="634" priority="465">
      <formula>IF(VLOOKUP($CP$3,#NAME?,MATCH($A4,#NAME?,0)+1,0)&gt;0,1,0)</formula>
    </cfRule>
    <cfRule type="expression" dxfId="633" priority="466">
      <formula>IF(VLOOKUP($CP$3,#NAME?,MATCH($A4,#NAME?,0)+1,0)&gt;0,1,0)</formula>
    </cfRule>
    <cfRule type="expression" dxfId="632" priority="467">
      <formula>AND(IF(IFERROR(VLOOKUP($CP$3,#NAME?,MATCH($A4,#NAME?,0)+1,0),0)&gt;0,0,1),IF(IFERROR(VLOOKUP($CP$3,#NAME?,MATCH($A4,#NAME?,0)+1,0),0)&gt;0,0,1),IF(IFERROR(VLOOKUP($CP$3,#NAME?,MATCH($A4,#NAME?,0)+1,0),0)&gt;0,0,1),IF(IFERROR(MATCH($A4,#NAME?,0),0)&gt;0,1,0))</formula>
    </cfRule>
  </conditionalFormatting>
  <conditionalFormatting sqref="CQ4 CQ7:CQ1048576">
    <cfRule type="expression" dxfId="631" priority="468">
      <formula>IF(LEN(CQ4)&gt;0,1,0)</formula>
    </cfRule>
    <cfRule type="expression" dxfId="630" priority="469">
      <formula>IF(VLOOKUP($CQ$3,#NAME?,MATCH($A4,#NAME?,0)+1,0)&gt;0,1,0)</formula>
    </cfRule>
    <cfRule type="expression" dxfId="629" priority="470">
      <formula>IF(VLOOKUP($CQ$3,#NAME?,MATCH($A4,#NAME?,0)+1,0)&gt;0,1,0)</formula>
    </cfRule>
    <cfRule type="expression" dxfId="628" priority="471">
      <formula>IF(VLOOKUP($CQ$3,#NAME?,MATCH($A4,#NAME?,0)+1,0)&gt;0,1,0)</formula>
    </cfRule>
    <cfRule type="expression" dxfId="627" priority="472">
      <formula>AND(IF(IFERROR(VLOOKUP($CQ$3,#NAME?,MATCH($A4,#NAME?,0)+1,0),0)&gt;0,0,1),IF(IFERROR(VLOOKUP($CQ$3,#NAME?,MATCH($A4,#NAME?,0)+1,0),0)&gt;0,0,1),IF(IFERROR(VLOOKUP($CQ$3,#NAME?,MATCH($A4,#NAME?,0)+1,0),0)&gt;0,0,1),IF(IFERROR(MATCH($A4,#NAME?,0),0)&gt;0,1,0))</formula>
    </cfRule>
  </conditionalFormatting>
  <conditionalFormatting sqref="CR4 CR7:CR1048576">
    <cfRule type="expression" dxfId="626" priority="473">
      <formula>IF(LEN(CR4)&gt;0,1,0)</formula>
    </cfRule>
    <cfRule type="expression" dxfId="625" priority="474">
      <formula>IF(VLOOKUP($CR$3,#NAME?,MATCH($A4,#NAME?,0)+1,0)&gt;0,1,0)</formula>
    </cfRule>
    <cfRule type="expression" dxfId="624" priority="475">
      <formula>IF(VLOOKUP($CR$3,#NAME?,MATCH($A4,#NAME?,0)+1,0)&gt;0,1,0)</formula>
    </cfRule>
    <cfRule type="expression" dxfId="623" priority="476">
      <formula>IF(VLOOKUP($CR$3,#NAME?,MATCH($A4,#NAME?,0)+1,0)&gt;0,1,0)</formula>
    </cfRule>
    <cfRule type="expression" dxfId="62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1" priority="478">
      <formula>IF(LEN(CS4)&gt;0,1,0)</formula>
    </cfRule>
    <cfRule type="expression" dxfId="620" priority="479">
      <formula>IF(VLOOKUP($CS$3,#NAME?,MATCH($A4,#NAME?,0)+1,0)&gt;0,1,0)</formula>
    </cfRule>
    <cfRule type="expression" dxfId="619" priority="480">
      <formula>IF(VLOOKUP($CS$3,#NAME?,MATCH($A4,#NAME?,0)+1,0)&gt;0,1,0)</formula>
    </cfRule>
    <cfRule type="expression" dxfId="618" priority="481">
      <formula>IF(VLOOKUP($CS$3,#NAME?,MATCH($A4,#NAME?,0)+1,0)&gt;0,1,0)</formula>
    </cfRule>
    <cfRule type="expression" dxfId="61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16" priority="483">
      <formula>IF(LEN(CT4)&gt;0,1,0)</formula>
    </cfRule>
    <cfRule type="expression" dxfId="615" priority="484">
      <formula>IF(VLOOKUP($CT$3,#NAME?,MATCH($A4,#NAME?,0)+1,0)&gt;0,1,0)</formula>
    </cfRule>
    <cfRule type="expression" dxfId="614" priority="485">
      <formula>IF(VLOOKUP($CT$3,#NAME?,MATCH($A4,#NAME?,0)+1,0)&gt;0,1,0)</formula>
    </cfRule>
    <cfRule type="expression" dxfId="613" priority="486">
      <formula>IF(VLOOKUP($CT$3,#NAME?,MATCH($A4,#NAME?,0)+1,0)&gt;0,1,0)</formula>
    </cfRule>
    <cfRule type="expression" dxfId="61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1" priority="488">
      <formula>IF(LEN(CU4)&gt;0,1,0)</formula>
    </cfRule>
    <cfRule type="expression" dxfId="610" priority="489">
      <formula>IF(VLOOKUP($CU$3,#NAME?,MATCH($A4,#NAME?,0)+1,0)&gt;0,1,0)</formula>
    </cfRule>
    <cfRule type="expression" dxfId="609" priority="490">
      <formula>IF(VLOOKUP($CU$3,#NAME?,MATCH($A4,#NAME?,0)+1,0)&gt;0,1,0)</formula>
    </cfRule>
    <cfRule type="expression" dxfId="608" priority="491">
      <formula>IF(VLOOKUP($CU$3,#NAME?,MATCH($A4,#NAME?,0)+1,0)&gt;0,1,0)</formula>
    </cfRule>
    <cfRule type="expression" dxfId="60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06" priority="493">
      <formula>IF(LEN(CV4)&gt;0,1,0)</formula>
    </cfRule>
    <cfRule type="expression" dxfId="605" priority="494">
      <formula>IF(VLOOKUP($CV$3,#NAME?,MATCH($A4,#NAME?,0)+1,0)&gt;0,1,0)</formula>
    </cfRule>
    <cfRule type="expression" dxfId="604" priority="495">
      <formula>IF(VLOOKUP($CV$3,#NAME?,MATCH($A4,#NAME?,0)+1,0)&gt;0,1,0)</formula>
    </cfRule>
    <cfRule type="expression" dxfId="603" priority="496">
      <formula>IF(VLOOKUP($CV$3,#NAME?,MATCH($A4,#NAME?,0)+1,0)&gt;0,1,0)</formula>
    </cfRule>
    <cfRule type="expression" dxfId="60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1" priority="498">
      <formula>IF(LEN(CW4)&gt;0,1,0)</formula>
    </cfRule>
    <cfRule type="expression" dxfId="600" priority="499">
      <formula>IF(VLOOKUP($CW$3,#NAME?,MATCH($A4,#NAME?,0)+1,0)&gt;0,1,0)</formula>
    </cfRule>
    <cfRule type="expression" dxfId="599" priority="500">
      <formula>IF(VLOOKUP($CW$3,#NAME?,MATCH($A4,#NAME?,0)+1,0)&gt;0,1,0)</formula>
    </cfRule>
    <cfRule type="expression" dxfId="598" priority="501">
      <formula>IF(VLOOKUP($CW$3,#NAME?,MATCH($A4,#NAME?,0)+1,0)&gt;0,1,0)</formula>
    </cfRule>
    <cfRule type="expression" dxfId="59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96" priority="503">
      <formula>IF(LEN(CX4)&gt;0,1,0)</formula>
    </cfRule>
    <cfRule type="expression" dxfId="595" priority="504">
      <formula>IF(VLOOKUP($CX$3,#NAME?,MATCH($A4,#NAME?,0)+1,0)&gt;0,1,0)</formula>
    </cfRule>
    <cfRule type="expression" dxfId="594" priority="505">
      <formula>IF(VLOOKUP($CX$3,#NAME?,MATCH($A4,#NAME?,0)+1,0)&gt;0,1,0)</formula>
    </cfRule>
    <cfRule type="expression" dxfId="593" priority="506">
      <formula>IF(VLOOKUP($CX$3,#NAME?,MATCH($A4,#NAME?,0)+1,0)&gt;0,1,0)</formula>
    </cfRule>
    <cfRule type="expression" dxfId="59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1" priority="508">
      <formula>AND(AND(OR(AND(AND(OR(NOT(CZ4="Yes"),CZ4="")))),A4&lt;&gt;""))</formula>
    </cfRule>
    <cfRule type="expression" dxfId="590" priority="509">
      <formula>IF(LEN(CY4)&gt;0,1,0)</formula>
    </cfRule>
    <cfRule type="expression" dxfId="589" priority="510">
      <formula>IF(VLOOKUP($CY$3,#NAME?,MATCH($A4,#NAME?,0)+1,0)&gt;0,1,0)</formula>
    </cfRule>
    <cfRule type="expression" dxfId="588" priority="511">
      <formula>IF(VLOOKUP($CY$3,#NAME?,MATCH($A4,#NAME?,0)+1,0)&gt;0,1,0)</formula>
    </cfRule>
    <cfRule type="expression" dxfId="587" priority="512">
      <formula>IF(VLOOKUP($CY$3,#NAME?,MATCH($A4,#NAME?,0)+1,0)&gt;0,1,0)</formula>
    </cfRule>
    <cfRule type="expression" dxfId="58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85" priority="514">
      <formula>AND(AND(OR(AND(AND(OR(NOT(DA4="Yes"),DA4="")))),A4&lt;&gt;""))</formula>
    </cfRule>
    <cfRule type="expression" dxfId="584" priority="515">
      <formula>IF(LEN(CZ4)&gt;0,1,0)</formula>
    </cfRule>
    <cfRule type="expression" dxfId="583" priority="516">
      <formula>IF(VLOOKUP($CZ$3,#NAME?,MATCH($A4,#NAME?,0)+1,0)&gt;0,1,0)</formula>
    </cfRule>
    <cfRule type="expression" dxfId="582" priority="517">
      <formula>IF(VLOOKUP($CZ$3,#NAME?,MATCH($A4,#NAME?,0)+1,0)&gt;0,1,0)</formula>
    </cfRule>
    <cfRule type="expression" dxfId="581" priority="518">
      <formula>IF(VLOOKUP($CZ$3,#NAME?,MATCH($A4,#NAME?,0)+1,0)&gt;0,1,0)</formula>
    </cfRule>
    <cfRule type="expression" dxfId="58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79" priority="520">
      <formula>AND(AND(OR(AND(OR(OR(NOT(CO4&lt;&gt;"DEFAULT"),CO4="")))),A4&lt;&gt;""))</formula>
    </cfRule>
    <cfRule type="expression" dxfId="578" priority="521">
      <formula>IF(LEN(DA4)&gt;0,1,0)</formula>
    </cfRule>
    <cfRule type="expression" dxfId="577" priority="522">
      <formula>IF(VLOOKUP($DA$3,#NAME?,MATCH($A4,#NAME?,0)+1,0)&gt;0,1,0)</formula>
    </cfRule>
    <cfRule type="expression" dxfId="576" priority="523">
      <formula>IF(VLOOKUP($DA$3,#NAME?,MATCH($A4,#NAME?,0)+1,0)&gt;0,1,0)</formula>
    </cfRule>
    <cfRule type="expression" dxfId="575" priority="524">
      <formula>IF(VLOOKUP($DA$3,#NAME?,MATCH($A4,#NAME?,0)+1,0)&gt;0,1,0)</formula>
    </cfRule>
    <cfRule type="expression" dxfId="57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2" priority="527">
      <formula>IF(LEN(DB4)&gt;0,1,0)</formula>
    </cfRule>
    <cfRule type="expression" dxfId="571" priority="528">
      <formula>IF(VLOOKUP($DB$3,#NAME?,MATCH($A4,#NAME?,0)+1,0)&gt;0,1,0)</formula>
    </cfRule>
    <cfRule type="expression" dxfId="570" priority="529">
      <formula>IF(VLOOKUP($DB$3,#NAME?,MATCH($A4,#NAME?,0)+1,0)&gt;0,1,0)</formula>
    </cfRule>
    <cfRule type="expression" dxfId="569" priority="530">
      <formula>IF(VLOOKUP($DB$3,#NAME?,MATCH($A4,#NAME?,0)+1,0)&gt;0,1,0)</formula>
    </cfRule>
    <cfRule type="expression" dxfId="56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6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6" priority="533">
      <formula>IF(LEN(DC4)&gt;0,1,0)</formula>
    </cfRule>
    <cfRule type="expression" dxfId="565" priority="534">
      <formula>IF(VLOOKUP($DC$3,#NAME?,MATCH($A4,#NAME?,0)+1,0)&gt;0,1,0)</formula>
    </cfRule>
    <cfRule type="expression" dxfId="564" priority="535">
      <formula>IF(VLOOKUP($DC$3,#NAME?,MATCH($A4,#NAME?,0)+1,0)&gt;0,1,0)</formula>
    </cfRule>
    <cfRule type="expression" dxfId="563" priority="536">
      <formula>IF(VLOOKUP($DC$3,#NAME?,MATCH($A4,#NAME?,0)+1,0)&gt;0,1,0)</formula>
    </cfRule>
    <cfRule type="expression" dxfId="56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0" priority="539">
      <formula>IF(LEN(DD4)&gt;0,1,0)</formula>
    </cfRule>
    <cfRule type="expression" dxfId="559" priority="540">
      <formula>IF(VLOOKUP($DD$3,#NAME?,MATCH($A4,#NAME?,0)+1,0)&gt;0,1,0)</formula>
    </cfRule>
    <cfRule type="expression" dxfId="558" priority="541">
      <formula>IF(VLOOKUP($DD$3,#NAME?,MATCH($A4,#NAME?,0)+1,0)&gt;0,1,0)</formula>
    </cfRule>
    <cfRule type="expression" dxfId="557" priority="542">
      <formula>IF(VLOOKUP($DD$3,#NAME?,MATCH($A4,#NAME?,0)+1,0)&gt;0,1,0)</formula>
    </cfRule>
    <cfRule type="expression" dxfId="55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5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4" priority="545">
      <formula>IF(LEN(DE4)&gt;0,1,0)</formula>
    </cfRule>
    <cfRule type="expression" dxfId="553" priority="546">
      <formula>IF(VLOOKUP($DE$3,#NAME?,MATCH($A4,#NAME?,0)+1,0)&gt;0,1,0)</formula>
    </cfRule>
    <cfRule type="expression" dxfId="552" priority="547">
      <formula>IF(VLOOKUP($DE$3,#NAME?,MATCH($A4,#NAME?,0)+1,0)&gt;0,1,0)</formula>
    </cfRule>
    <cfRule type="expression" dxfId="551" priority="548">
      <formula>IF(VLOOKUP($DE$3,#NAME?,MATCH($A4,#NAME?,0)+1,0)&gt;0,1,0)</formula>
    </cfRule>
    <cfRule type="expression" dxfId="55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4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8" priority="551">
      <formula>IF(LEN(DF4)&gt;0,1,0)</formula>
    </cfRule>
    <cfRule type="expression" dxfId="547" priority="552">
      <formula>IF(VLOOKUP($DF$3,#NAME?,MATCH($A4,#NAME?,0)+1,0)&gt;0,1,0)</formula>
    </cfRule>
    <cfRule type="expression" dxfId="546" priority="553">
      <formula>IF(VLOOKUP($DF$3,#NAME?,MATCH($A4,#NAME?,0)+1,0)&gt;0,1,0)</formula>
    </cfRule>
    <cfRule type="expression" dxfId="545" priority="554">
      <formula>IF(VLOOKUP($DF$3,#NAME?,MATCH($A4,#NAME?,0)+1,0)&gt;0,1,0)</formula>
    </cfRule>
    <cfRule type="expression" dxfId="54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2" priority="557">
      <formula>IF(LEN(DG4)&gt;0,1,0)</formula>
    </cfRule>
    <cfRule type="expression" dxfId="541" priority="558">
      <formula>IF(VLOOKUP($DG$3,#NAME?,MATCH($A4,#NAME?,0)+1,0)&gt;0,1,0)</formula>
    </cfRule>
    <cfRule type="expression" dxfId="540" priority="559">
      <formula>IF(VLOOKUP($DG$3,#NAME?,MATCH($A4,#NAME?,0)+1,0)&gt;0,1,0)</formula>
    </cfRule>
    <cfRule type="expression" dxfId="539" priority="560">
      <formula>IF(VLOOKUP($DG$3,#NAME?,MATCH($A4,#NAME?,0)+1,0)&gt;0,1,0)</formula>
    </cfRule>
    <cfRule type="expression" dxfId="53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3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6" priority="563">
      <formula>IF(LEN(DH4)&gt;0,1,0)</formula>
    </cfRule>
    <cfRule type="expression" dxfId="535" priority="564">
      <formula>IF(VLOOKUP($DH$3,#NAME?,MATCH($A4,#NAME?,0)+1,0)&gt;0,1,0)</formula>
    </cfRule>
    <cfRule type="expression" dxfId="534" priority="565">
      <formula>IF(VLOOKUP($DH$3,#NAME?,MATCH($A4,#NAME?,0)+1,0)&gt;0,1,0)</formula>
    </cfRule>
    <cfRule type="expression" dxfId="533" priority="566">
      <formula>IF(VLOOKUP($DH$3,#NAME?,MATCH($A4,#NAME?,0)+1,0)&gt;0,1,0)</formula>
    </cfRule>
    <cfRule type="expression" dxfId="5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0" priority="569">
      <formula>IF(LEN(DI4)&gt;0,1,0)</formula>
    </cfRule>
    <cfRule type="expression" dxfId="529" priority="570">
      <formula>IF(VLOOKUP($DI$3,#NAME?,MATCH($A4,#NAME?,0)+1,0)&gt;0,1,0)</formula>
    </cfRule>
    <cfRule type="expression" dxfId="528" priority="571">
      <formula>IF(VLOOKUP($DI$3,#NAME?,MATCH($A4,#NAME?,0)+1,0)&gt;0,1,0)</formula>
    </cfRule>
    <cfRule type="expression" dxfId="527" priority="572">
      <formula>IF(VLOOKUP($DI$3,#NAME?,MATCH($A4,#NAME?,0)+1,0)&gt;0,1,0)</formula>
    </cfRule>
    <cfRule type="expression" dxfId="52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2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4" priority="575">
      <formula>IF(LEN(DJ4)&gt;0,1,0)</formula>
    </cfRule>
    <cfRule type="expression" dxfId="523" priority="576">
      <formula>IF(VLOOKUP($DJ$3,#NAME?,MATCH($A4,#NAME?,0)+1,0)&gt;0,1,0)</formula>
    </cfRule>
    <cfRule type="expression" dxfId="522" priority="577">
      <formula>IF(VLOOKUP($DJ$3,#NAME?,MATCH($A4,#NAME?,0)+1,0)&gt;0,1,0)</formula>
    </cfRule>
    <cfRule type="expression" dxfId="521" priority="578">
      <formula>IF(VLOOKUP($DJ$3,#NAME?,MATCH($A4,#NAME?,0)+1,0)&gt;0,1,0)</formula>
    </cfRule>
    <cfRule type="expression" dxfId="52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1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8" priority="581">
      <formula>IF(LEN(DK4)&gt;0,1,0)</formula>
    </cfRule>
    <cfRule type="expression" dxfId="517" priority="582">
      <formula>IF(VLOOKUP($DK$3,#NAME?,MATCH($A4,#NAME?,0)+1,0)&gt;0,1,0)</formula>
    </cfRule>
    <cfRule type="expression" dxfId="516" priority="583">
      <formula>IF(VLOOKUP($DK$3,#NAME?,MATCH($A4,#NAME?,0)+1,0)&gt;0,1,0)</formula>
    </cfRule>
    <cfRule type="expression" dxfId="515" priority="584">
      <formula>IF(VLOOKUP($DK$3,#NAME?,MATCH($A4,#NAME?,0)+1,0)&gt;0,1,0)</formula>
    </cfRule>
    <cfRule type="expression" dxfId="5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2" priority="587">
      <formula>IF(LEN(DL4)&gt;0,1,0)</formula>
    </cfRule>
    <cfRule type="expression" dxfId="511" priority="588">
      <formula>IF(VLOOKUP($DL$3,#NAME?,MATCH($A4,#NAME?,0)+1,0)&gt;0,1,0)</formula>
    </cfRule>
    <cfRule type="expression" dxfId="510" priority="589">
      <formula>IF(VLOOKUP($DL$3,#NAME?,MATCH($A4,#NAME?,0)+1,0)&gt;0,1,0)</formula>
    </cfRule>
    <cfRule type="expression" dxfId="509" priority="590">
      <formula>IF(VLOOKUP($DL$3,#NAME?,MATCH($A4,#NAME?,0)+1,0)&gt;0,1,0)</formula>
    </cfRule>
    <cfRule type="expression" dxfId="50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07" priority="592">
      <formula>IF(LEN(DM4)&gt;0,1,0)</formula>
    </cfRule>
    <cfRule type="expression" dxfId="506" priority="593">
      <formula>IF(VLOOKUP($DM$3,#NAME?,MATCH($A4,#NAME?,0)+1,0)&gt;0,1,0)</formula>
    </cfRule>
    <cfRule type="expression" dxfId="505" priority="594">
      <formula>IF(VLOOKUP($DM$3,#NAME?,MATCH($A4,#NAME?,0)+1,0)&gt;0,1,0)</formula>
    </cfRule>
    <cfRule type="expression" dxfId="504" priority="595">
      <formula>IF(VLOOKUP($DM$3,#NAME?,MATCH($A4,#NAME?,0)+1,0)&gt;0,1,0)</formula>
    </cfRule>
    <cfRule type="expression" dxfId="50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2" priority="597">
      <formula>IF(LEN(DN4)&gt;0,1,0)</formula>
    </cfRule>
    <cfRule type="expression" dxfId="501" priority="598">
      <formula>IF(VLOOKUP($DN$3,#NAME?,MATCH($A4,#NAME?,0)+1,0)&gt;0,1,0)</formula>
    </cfRule>
    <cfRule type="expression" dxfId="500" priority="599">
      <formula>IF(VLOOKUP($DN$3,#NAME?,MATCH($A4,#NAME?,0)+1,0)&gt;0,1,0)</formula>
    </cfRule>
    <cfRule type="expression" dxfId="499" priority="600">
      <formula>IF(VLOOKUP($DN$3,#NAME?,MATCH($A4,#NAME?,0)+1,0)&gt;0,1,0)</formula>
    </cfRule>
    <cfRule type="expression" dxfId="4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97" priority="602">
      <formula>IF(LEN(DO5)&gt;0,1,0)</formula>
    </cfRule>
    <cfRule type="expression" dxfId="496" priority="603">
      <formula>IF(VLOOKUP($DO$3,#NAME?,MATCH($A5,#NAME?,0)+1,0)&gt;0,1,0)</formula>
    </cfRule>
    <cfRule type="expression" dxfId="495" priority="604">
      <formula>IF(VLOOKUP($DO$3,#NAME?,MATCH($A5,#NAME?,0)+1,0)&gt;0,1,0)</formula>
    </cfRule>
    <cfRule type="expression" dxfId="494" priority="605">
      <formula>IF(VLOOKUP($DO$3,#NAME?,MATCH($A5,#NAME?,0)+1,0)&gt;0,1,0)</formula>
    </cfRule>
    <cfRule type="expression" dxfId="49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2" priority="607">
      <formula>IF(LEN(DP5)&gt;0,1,0)</formula>
    </cfRule>
    <cfRule type="expression" dxfId="491" priority="608">
      <formula>IF(VLOOKUP($DP$3,#NAME?,MATCH($A5,#NAME?,0)+1,0)&gt;0,1,0)</formula>
    </cfRule>
    <cfRule type="expression" dxfId="490" priority="609">
      <formula>IF(VLOOKUP($DP$3,#NAME?,MATCH($A5,#NAME?,0)+1,0)&gt;0,1,0)</formula>
    </cfRule>
    <cfRule type="expression" dxfId="489" priority="610">
      <formula>IF(VLOOKUP($DP$3,#NAME?,MATCH($A5,#NAME?,0)+1,0)&gt;0,1,0)</formula>
    </cfRule>
    <cfRule type="expression" dxfId="48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87" priority="612">
      <formula>AND(AND(OR(AND(OR(OR(NOT(DY4&lt;&gt;"Not Applicable"),DY4=""))),AND(OR(OR(NOT(DZ4&lt;&gt;"Not Applicable"),DZ4=""))),AND(OR(OR(NOT(EA4&lt;&gt;"Not Applicable"),EA4=""))),AND(OR(OR(NOT(EB4&lt;&gt;"Not Applicable"),EB4=""))),AND(OR(OR(NOT(EC4&lt;&gt;"Not Applicable"),EC4="")))),A4&lt;&gt;""))</formula>
    </cfRule>
    <cfRule type="expression" dxfId="486" priority="613">
      <formula>IF(LEN(DQ4)&gt;0,1,0)</formula>
    </cfRule>
    <cfRule type="expression" dxfId="485" priority="614">
      <formula>IF(VLOOKUP($DQ$3,#NAME?,MATCH($A4,#NAME?,0)+1,0)&gt;0,1,0)</formula>
    </cfRule>
    <cfRule type="expression" dxfId="484" priority="615">
      <formula>IF(VLOOKUP($DQ$3,#NAME?,MATCH($A4,#NAME?,0)+1,0)&gt;0,1,0)</formula>
    </cfRule>
    <cfRule type="expression" dxfId="483" priority="616">
      <formula>IF(VLOOKUP($DQ$3,#NAME?,MATCH($A4,#NAME?,0)+1,0)&gt;0,1,0)</formula>
    </cfRule>
    <cfRule type="expression" dxfId="48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1" priority="618">
      <formula>AND(AND(OR(AND(OR(OR(NOT(DY4&lt;&gt;"Not Applicable"),DY4=""))),AND(OR(OR(NOT(DZ4&lt;&gt;"Not Applicable"),DZ4=""))),AND(OR(OR(NOT(EA4&lt;&gt;"Not Applicable"),EA4=""))),AND(OR(OR(NOT(EB4&lt;&gt;"Not Applicable"),EB4=""))),AND(OR(OR(NOT(EC4&lt;&gt;"Not Applicable"),EC4="")))),A4&lt;&gt;""))</formula>
    </cfRule>
    <cfRule type="expression" dxfId="480" priority="619">
      <formula>IF(LEN(DR4)&gt;0,1,0)</formula>
    </cfRule>
    <cfRule type="expression" dxfId="479" priority="620">
      <formula>IF(VLOOKUP($DR$3,#NAME?,MATCH($A4,#NAME?,0)+1,0)&gt;0,1,0)</formula>
    </cfRule>
    <cfRule type="expression" dxfId="478" priority="621">
      <formula>IF(VLOOKUP($DR$3,#NAME?,MATCH($A4,#NAME?,0)+1,0)&gt;0,1,0)</formula>
    </cfRule>
    <cfRule type="expression" dxfId="477" priority="622">
      <formula>IF(VLOOKUP($DR$3,#NAME?,MATCH($A4,#NAME?,0)+1,0)&gt;0,1,0)</formula>
    </cfRule>
    <cfRule type="expression" dxfId="47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75" priority="624">
      <formula>IF(LEN(DS5)&gt;0,1,0)</formula>
    </cfRule>
    <cfRule type="expression" dxfId="474" priority="625">
      <formula>IF(VLOOKUP($DS$3,#NAME?,MATCH($A5,#NAME?,0)+1,0)&gt;0,1,0)</formula>
    </cfRule>
    <cfRule type="expression" dxfId="473" priority="626">
      <formula>IF(VLOOKUP($DS$3,#NAME?,MATCH($A5,#NAME?,0)+1,0)&gt;0,1,0)</formula>
    </cfRule>
    <cfRule type="expression" dxfId="472" priority="627">
      <formula>IF(VLOOKUP($DS$3,#NAME?,MATCH($A5,#NAME?,0)+1,0)&gt;0,1,0)</formula>
    </cfRule>
    <cfRule type="expression" dxfId="47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0" priority="629">
      <formula>IF(LEN(DT4)&gt;0,1,0)</formula>
    </cfRule>
    <cfRule type="expression" dxfId="469" priority="630">
      <formula>IF(VLOOKUP($DT$3,#NAME?,MATCH($A4,#NAME?,0)+1,0)&gt;0,1,0)</formula>
    </cfRule>
    <cfRule type="expression" dxfId="468" priority="631">
      <formula>IF(VLOOKUP($DT$3,#NAME?,MATCH($A4,#NAME?,0)+1,0)&gt;0,1,0)</formula>
    </cfRule>
    <cfRule type="expression" dxfId="467" priority="632">
      <formula>IF(VLOOKUP($DT$3,#NAME?,MATCH($A4,#NAME?,0)+1,0)&gt;0,1,0)</formula>
    </cfRule>
    <cfRule type="expression" dxfId="46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6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4" priority="635">
      <formula>IF(LEN(DU4)&gt;0,1,0)</formula>
    </cfRule>
    <cfRule type="expression" dxfId="463" priority="636">
      <formula>IF(VLOOKUP($DU$3,#NAME?,MATCH($A4,#NAME?,0)+1,0)&gt;0,1,0)</formula>
    </cfRule>
    <cfRule type="expression" dxfId="462" priority="637">
      <formula>IF(VLOOKUP($DU$3,#NAME?,MATCH($A4,#NAME?,0)+1,0)&gt;0,1,0)</formula>
    </cfRule>
    <cfRule type="expression" dxfId="461" priority="638">
      <formula>IF(VLOOKUP($DU$3,#NAME?,MATCH($A4,#NAME?,0)+1,0)&gt;0,1,0)</formula>
    </cfRule>
    <cfRule type="expression" dxfId="46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5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8" priority="641">
      <formula>IF(LEN(DV4)&gt;0,1,0)</formula>
    </cfRule>
    <cfRule type="expression" dxfId="457" priority="642">
      <formula>IF(VLOOKUP($DV$3,#NAME?,MATCH($A4,#NAME?,0)+1,0)&gt;0,1,0)</formula>
    </cfRule>
    <cfRule type="expression" dxfId="456" priority="643">
      <formula>IF(VLOOKUP($DV$3,#NAME?,MATCH($A4,#NAME?,0)+1,0)&gt;0,1,0)</formula>
    </cfRule>
    <cfRule type="expression" dxfId="455" priority="644">
      <formula>IF(VLOOKUP($DV$3,#NAME?,MATCH($A4,#NAME?,0)+1,0)&gt;0,1,0)</formula>
    </cfRule>
    <cfRule type="expression" dxfId="45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2" priority="647">
      <formula>IF(LEN(DW4)&gt;0,1,0)</formula>
    </cfRule>
    <cfRule type="expression" dxfId="451" priority="648">
      <formula>IF(VLOOKUP($DW$3,#NAME?,MATCH($A4,#NAME?,0)+1,0)&gt;0,1,0)</formula>
    </cfRule>
    <cfRule type="expression" dxfId="450" priority="649">
      <formula>IF(VLOOKUP($DW$3,#NAME?,MATCH($A4,#NAME?,0)+1,0)&gt;0,1,0)</formula>
    </cfRule>
    <cfRule type="expression" dxfId="449" priority="650">
      <formula>IF(VLOOKUP($DW$3,#NAME?,MATCH($A4,#NAME?,0)+1,0)&gt;0,1,0)</formula>
    </cfRule>
    <cfRule type="expression" dxfId="44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4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6" priority="653">
      <formula>IF(LEN(DX4)&gt;0,1,0)</formula>
    </cfRule>
    <cfRule type="expression" dxfId="445" priority="654">
      <formula>IF(VLOOKUP($DX$3,#NAME?,MATCH($A4,#NAME?,0)+1,0)&gt;0,1,0)</formula>
    </cfRule>
    <cfRule type="expression" dxfId="444" priority="655">
      <formula>IF(VLOOKUP($DX$3,#NAME?,MATCH($A4,#NAME?,0)+1,0)&gt;0,1,0)</formula>
    </cfRule>
    <cfRule type="expression" dxfId="443" priority="656">
      <formula>IF(VLOOKUP($DX$3,#NAME?,MATCH($A4,#NAME?,0)+1,0)&gt;0,1,0)</formula>
    </cfRule>
    <cfRule type="expression" dxfId="44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1" priority="658">
      <formula>AND(AND(OR(AND(OR(OR(NOT(CO4&lt;&gt;"DEFAULT"),CO4="")))),A4&lt;&gt;""))</formula>
    </cfRule>
    <cfRule type="expression" dxfId="440" priority="659">
      <formula>IF(LEN(DY4)&gt;0,1,0)</formula>
    </cfRule>
    <cfRule type="expression" dxfId="439" priority="660">
      <formula>IF(VLOOKUP($DY$3,#NAME?,MATCH($A4,#NAME?,0)+1,0)&gt;0,1,0)</formula>
    </cfRule>
    <cfRule type="expression" dxfId="438" priority="661">
      <formula>IF(VLOOKUP($DY$3,#NAME?,MATCH($A4,#NAME?,0)+1,0)&gt;0,1,0)</formula>
    </cfRule>
    <cfRule type="expression" dxfId="437" priority="662">
      <formula>IF(VLOOKUP($DY$3,#NAME?,MATCH($A4,#NAME?,0)+1,0)&gt;0,1,0)</formula>
    </cfRule>
    <cfRule type="expression" dxfId="43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35" priority="664">
      <formula>AND(AND(OR(AND(OR(OR(NOT(CO4&lt;&gt;"DEFAULT"),CO4="")))),A4&lt;&gt;""))</formula>
    </cfRule>
    <cfRule type="expression" dxfId="434" priority="665">
      <formula>IF(LEN(DZ4)&gt;0,1,0)</formula>
    </cfRule>
    <cfRule type="expression" dxfId="433" priority="666">
      <formula>IF(VLOOKUP($DZ$3,#NAME?,MATCH($A4,#NAME?,0)+1,0)&gt;0,1,0)</formula>
    </cfRule>
    <cfRule type="expression" dxfId="432" priority="667">
      <formula>IF(VLOOKUP($DZ$3,#NAME?,MATCH($A4,#NAME?,0)+1,0)&gt;0,1,0)</formula>
    </cfRule>
    <cfRule type="expression" dxfId="431" priority="668">
      <formula>IF(VLOOKUP($DZ$3,#NAME?,MATCH($A4,#NAME?,0)+1,0)&gt;0,1,0)</formula>
    </cfRule>
    <cfRule type="expression" dxfId="43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29" priority="670">
      <formula>AND(AND(OR(AND(OR(OR(NOT(CO4&lt;&gt;"DEFAULT"),CO4="")))),A4&lt;&gt;""))</formula>
    </cfRule>
    <cfRule type="expression" dxfId="428" priority="671">
      <formula>IF(LEN(EA4)&gt;0,1,0)</formula>
    </cfRule>
    <cfRule type="expression" dxfId="427" priority="672">
      <formula>IF(VLOOKUP($EA$3,#NAME?,MATCH($A4,#NAME?,0)+1,0)&gt;0,1,0)</formula>
    </cfRule>
    <cfRule type="expression" dxfId="426" priority="673">
      <formula>IF(VLOOKUP($EA$3,#NAME?,MATCH($A4,#NAME?,0)+1,0)&gt;0,1,0)</formula>
    </cfRule>
    <cfRule type="expression" dxfId="425" priority="674">
      <formula>IF(VLOOKUP($EA$3,#NAME?,MATCH($A4,#NAME?,0)+1,0)&gt;0,1,0)</formula>
    </cfRule>
    <cfRule type="expression" dxfId="42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3" priority="676">
      <formula>AND(AND(OR(AND(OR(OR(NOT(CO4&lt;&gt;"DEFAULT"),CO4="")))),A4&lt;&gt;""))</formula>
    </cfRule>
    <cfRule type="expression" dxfId="422" priority="677">
      <formula>IF(LEN(EB4)&gt;0,1,0)</formula>
    </cfRule>
    <cfRule type="expression" dxfId="421" priority="678">
      <formula>IF(VLOOKUP($EB$3,#NAME?,MATCH($A4,#NAME?,0)+1,0)&gt;0,1,0)</formula>
    </cfRule>
    <cfRule type="expression" dxfId="420" priority="679">
      <formula>IF(VLOOKUP($EB$3,#NAME?,MATCH($A4,#NAME?,0)+1,0)&gt;0,1,0)</formula>
    </cfRule>
    <cfRule type="expression" dxfId="419" priority="680">
      <formula>IF(VLOOKUP($EB$3,#NAME?,MATCH($A4,#NAME?,0)+1,0)&gt;0,1,0)</formula>
    </cfRule>
    <cfRule type="expression" dxfId="41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17" priority="682">
      <formula>AND(AND(OR(AND(OR(OR(NOT(CO4&lt;&gt;"DEFAULT"),CO4="")))),A4&lt;&gt;""))</formula>
    </cfRule>
    <cfRule type="expression" dxfId="416" priority="683">
      <formula>IF(LEN(EC4)&gt;0,1,0)</formula>
    </cfRule>
    <cfRule type="expression" dxfId="415" priority="684">
      <formula>IF(VLOOKUP($EC$3,#NAME?,MATCH($A4,#NAME?,0)+1,0)&gt;0,1,0)</formula>
    </cfRule>
    <cfRule type="expression" dxfId="414" priority="685">
      <formula>IF(VLOOKUP($EC$3,#NAME?,MATCH($A4,#NAME?,0)+1,0)&gt;0,1,0)</formula>
    </cfRule>
    <cfRule type="expression" dxfId="413" priority="686">
      <formula>IF(VLOOKUP($EC$3,#NAME?,MATCH($A4,#NAME?,0)+1,0)&gt;0,1,0)</formula>
    </cfRule>
    <cfRule type="expression" dxfId="41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1" priority="688">
      <formula>AND(AND(OR(AND(AND(OR(NOT(DY4="Transportation"),DY4=""))),AND(AND(OR(NOT(DZ4="Transportation"),DZ4=""))),AND(AND(OR(NOT(EA4="Transportation"),EA4=""))),AND(AND(OR(NOT(EB4="Transportation"),EB4=""))),AND(AND(OR(NOT(EC4="Transportation"),EC4="")))),A4&lt;&gt;""))</formula>
    </cfRule>
    <cfRule type="expression" dxfId="410" priority="689">
      <formula>IF(LEN(ED4)&gt;0,1,0)</formula>
    </cfRule>
    <cfRule type="expression" dxfId="409" priority="690">
      <formula>IF(VLOOKUP($ED$3,#NAME?,MATCH($A4,#NAME?,0)+1,0)&gt;0,1,0)</formula>
    </cfRule>
    <cfRule type="expression" dxfId="408" priority="691">
      <formula>IF(VLOOKUP($ED$3,#NAME?,MATCH($A4,#NAME?,0)+1,0)&gt;0,1,0)</formula>
    </cfRule>
    <cfRule type="expression" dxfId="407" priority="692">
      <formula>IF(VLOOKUP($ED$3,#NAME?,MATCH($A4,#NAME?,0)+1,0)&gt;0,1,0)</formula>
    </cfRule>
    <cfRule type="expression" dxfId="40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05" priority="694">
      <formula>AND(AND(OR(AND(OR(OR(NOT(DY4&lt;&gt;"GHS"),DY4=""))),AND(OR(OR(NOT(DZ4&lt;&gt;"GHS"),DZ4=""))),AND(OR(OR(NOT(EA4&lt;&gt;"GHS"),EA4=""))),AND(OR(OR(NOT(EB4&lt;&gt;"GHS"),EB4=""))),AND(OR(OR(NOT(EC4&lt;&gt;"GHS"),EC4="")))),A4&lt;&gt;""))</formula>
    </cfRule>
    <cfRule type="expression" dxfId="404" priority="695">
      <formula>IF(LEN(EE4)&gt;0,1,0)</formula>
    </cfRule>
    <cfRule type="expression" dxfId="403" priority="696">
      <formula>IF(VLOOKUP($EE$3,#NAME?,MATCH($A4,#NAME?,0)+1,0)&gt;0,1,0)</formula>
    </cfRule>
    <cfRule type="expression" dxfId="402" priority="697">
      <formula>IF(VLOOKUP($EE$3,#NAME?,MATCH($A4,#NAME?,0)+1,0)&gt;0,1,0)</formula>
    </cfRule>
    <cfRule type="expression" dxfId="401" priority="698">
      <formula>IF(VLOOKUP($EE$3,#NAME?,MATCH($A4,#NAME?,0)+1,0)&gt;0,1,0)</formula>
    </cfRule>
    <cfRule type="expression" dxfId="40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99" priority="700">
      <formula>AND(AND(OR(AND(OR(OR(NOT(DY4&lt;&gt;"Not Applicable"),DY4=""))),AND(OR(OR(NOT(DZ4&lt;&gt;"Not Applicable"),DZ4=""))),AND(OR(OR(NOT(EA4&lt;&gt;"Not Applicable"),EA4=""))),AND(OR(OR(NOT(EB4&lt;&gt;"Not Applicable"),EB4=""))),AND(OR(OR(NOT(EC4&lt;&gt;"Not Applicable"),EC4="")))),A4&lt;&gt;""))</formula>
    </cfRule>
    <cfRule type="expression" dxfId="398" priority="701">
      <formula>IF(LEN(EF4)&gt;0,1,0)</formula>
    </cfRule>
    <cfRule type="expression" dxfId="397" priority="702">
      <formula>IF(VLOOKUP($EF$3,#NAME?,MATCH($A4,#NAME?,0)+1,0)&gt;0,1,0)</formula>
    </cfRule>
    <cfRule type="expression" dxfId="396" priority="703">
      <formula>IF(VLOOKUP($EF$3,#NAME?,MATCH($A4,#NAME?,0)+1,0)&gt;0,1,0)</formula>
    </cfRule>
    <cfRule type="expression" dxfId="395" priority="704">
      <formula>IF(VLOOKUP($EF$3,#NAME?,MATCH($A4,#NAME?,0)+1,0)&gt;0,1,0)</formula>
    </cfRule>
    <cfRule type="expression" dxfId="39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3" priority="706">
      <formula>AND(AND(OR(AND(OR(OR(NOT(DY4&lt;&gt;"Not Applicable"),DY4=""))),AND(OR(OR(NOT(DZ4&lt;&gt;"Not Applicable"),DZ4=""))),AND(OR(OR(NOT(EA4&lt;&gt;"Not Applicable"),EA4=""))),AND(OR(OR(NOT(EB4&lt;&gt;"Not Applicable"),EB4=""))),AND(OR(OR(NOT(EC4&lt;&gt;"Not Applicable"),EC4="")))),A4&lt;&gt;""))</formula>
    </cfRule>
    <cfRule type="expression" dxfId="392" priority="707">
      <formula>IF(LEN(EG4)&gt;0,1,0)</formula>
    </cfRule>
    <cfRule type="expression" dxfId="391" priority="708">
      <formula>IF(VLOOKUP($EG$3,#NAME?,MATCH($A4,#NAME?,0)+1,0)&gt;0,1,0)</formula>
    </cfRule>
    <cfRule type="expression" dxfId="390" priority="709">
      <formula>IF(VLOOKUP($EG$3,#NAME?,MATCH($A4,#NAME?,0)+1,0)&gt;0,1,0)</formula>
    </cfRule>
    <cfRule type="expression" dxfId="389" priority="710">
      <formula>IF(VLOOKUP($EG$3,#NAME?,MATCH($A4,#NAME?,0)+1,0)&gt;0,1,0)</formula>
    </cfRule>
    <cfRule type="expression" dxfId="38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87" priority="712">
      <formula>IF(LEN(EH4)&gt;0,1,0)</formula>
    </cfRule>
    <cfRule type="expression" dxfId="386" priority="713">
      <formula>IF(VLOOKUP($EH$3,#NAME?,MATCH($A4,#NAME?,0)+1,0)&gt;0,1,0)</formula>
    </cfRule>
    <cfRule type="expression" dxfId="385" priority="714">
      <formula>IF(VLOOKUP($EH$3,#NAME?,MATCH($A4,#NAME?,0)+1,0)&gt;0,1,0)</formula>
    </cfRule>
    <cfRule type="expression" dxfId="384" priority="715">
      <formula>IF(VLOOKUP($EH$3,#NAME?,MATCH($A4,#NAME?,0)+1,0)&gt;0,1,0)</formula>
    </cfRule>
    <cfRule type="expression" dxfId="38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2" priority="717">
      <formula>IF(LEN(EI4)&gt;0,1,0)</formula>
    </cfRule>
    <cfRule type="expression" dxfId="381" priority="718">
      <formula>IF(VLOOKUP($EI$3,#NAME?,MATCH($A4,#NAME?,0)+1,0)&gt;0,1,0)</formula>
    </cfRule>
    <cfRule type="expression" dxfId="380" priority="719">
      <formula>IF(VLOOKUP($EI$3,#NAME?,MATCH($A4,#NAME?,0)+1,0)&gt;0,1,0)</formula>
    </cfRule>
    <cfRule type="expression" dxfId="379" priority="720">
      <formula>IF(VLOOKUP($EI$3,#NAME?,MATCH($A4,#NAME?,0)+1,0)&gt;0,1,0)</formula>
    </cfRule>
    <cfRule type="expression" dxfId="37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77" priority="722">
      <formula>AND(AND(OR(AND(AND(OR(NOT(DY4="GHS"),DY4=""))),AND(AND(OR(NOT(DZ4="GHS"),DZ4=""))),AND(AND(OR(NOT(EA4="GHS"),EA4=""))),AND(AND(OR(NOT(EB4="GHS"),EB4=""))),AND(AND(OR(NOT(EC4="GHS"),EC4="")))),A4&lt;&gt;""))</formula>
    </cfRule>
    <cfRule type="expression" dxfId="376" priority="723">
      <formula>IF(LEN(EJ4)&gt;0,1,0)</formula>
    </cfRule>
    <cfRule type="expression" dxfId="375" priority="724">
      <formula>IF(VLOOKUP($EJ$3,#NAME?,MATCH($A4,#NAME?,0)+1,0)&gt;0,1,0)</formula>
    </cfRule>
    <cfRule type="expression" dxfId="374" priority="725">
      <formula>IF(VLOOKUP($EJ$3,#NAME?,MATCH($A4,#NAME?,0)+1,0)&gt;0,1,0)</formula>
    </cfRule>
    <cfRule type="expression" dxfId="373" priority="726">
      <formula>IF(VLOOKUP($EJ$3,#NAME?,MATCH($A4,#NAME?,0)+1,0)&gt;0,1,0)</formula>
    </cfRule>
    <cfRule type="expression" dxfId="37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1" priority="728">
      <formula>AND(AND(OR(AND(AND(OR(NOT(DY4="GHS"),DY4=""))),AND(AND(OR(NOT(DZ4="GHS"),DZ4=""))),AND(AND(OR(NOT(EA4="GHS"),EA4=""))),AND(AND(OR(NOT(EB4="GHS"),EB4=""))),AND(AND(OR(NOT(EC4="GHS"),EC4="")))),A4&lt;&gt;""))</formula>
    </cfRule>
    <cfRule type="expression" dxfId="370" priority="729">
      <formula>IF(LEN(EK4)&gt;0,1,0)</formula>
    </cfRule>
    <cfRule type="expression" dxfId="369" priority="730">
      <formula>IF(VLOOKUP($EK$3,#NAME?,MATCH($A4,#NAME?,0)+1,0)&gt;0,1,0)</formula>
    </cfRule>
    <cfRule type="expression" dxfId="368" priority="731">
      <formula>IF(VLOOKUP($EK$3,#NAME?,MATCH($A4,#NAME?,0)+1,0)&gt;0,1,0)</formula>
    </cfRule>
    <cfRule type="expression" dxfId="367" priority="732">
      <formula>IF(VLOOKUP($EK$3,#NAME?,MATCH($A4,#NAME?,0)+1,0)&gt;0,1,0)</formula>
    </cfRule>
    <cfRule type="expression" dxfId="36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65" priority="734">
      <formula>AND(AND(OR(AND(AND(OR(NOT(DY4="GHS"),DY4=""))),AND(AND(OR(NOT(DZ4="GHS"),DZ4=""))),AND(AND(OR(NOT(EA4="GHS"),EA4=""))),AND(AND(OR(NOT(EB4="GHS"),EB4=""))),AND(AND(OR(NOT(EC4="GHS"),EC4="")))),A4&lt;&gt;""))</formula>
    </cfRule>
    <cfRule type="expression" dxfId="364" priority="735">
      <formula>IF(LEN(EL4)&gt;0,1,0)</formula>
    </cfRule>
    <cfRule type="expression" dxfId="363" priority="736">
      <formula>IF(VLOOKUP($EL$3,#NAME?,MATCH($A4,#NAME?,0)+1,0)&gt;0,1,0)</formula>
    </cfRule>
    <cfRule type="expression" dxfId="362" priority="737">
      <formula>IF(VLOOKUP($EL$3,#NAME?,MATCH($A4,#NAME?,0)+1,0)&gt;0,1,0)</formula>
    </cfRule>
    <cfRule type="expression" dxfId="361" priority="738">
      <formula>IF(VLOOKUP($EL$3,#NAME?,MATCH($A4,#NAME?,0)+1,0)&gt;0,1,0)</formula>
    </cfRule>
    <cfRule type="expression" dxfId="36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59" priority="740">
      <formula>IF(LEN(EM4)&gt;0,1,0)</formula>
    </cfRule>
    <cfRule type="expression" dxfId="358" priority="741">
      <formula>IF(VLOOKUP($EM$3,#NAME?,MATCH($A4,#NAME?,0)+1,0)&gt;0,1,0)</formula>
    </cfRule>
    <cfRule type="expression" dxfId="357" priority="742">
      <formula>IF(VLOOKUP($EM$3,#NAME?,MATCH($A4,#NAME?,0)+1,0)&gt;0,1,0)</formula>
    </cfRule>
    <cfRule type="expression" dxfId="356" priority="743">
      <formula>IF(VLOOKUP($EM$3,#NAME?,MATCH($A4,#NAME?,0)+1,0)&gt;0,1,0)</formula>
    </cfRule>
    <cfRule type="expression" dxfId="35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4" priority="745">
      <formula>IF(LEN(EN4)&gt;0,1,0)</formula>
    </cfRule>
    <cfRule type="expression" dxfId="353" priority="746">
      <formula>IF(VLOOKUP($EN$3,#NAME?,MATCH($A4,#NAME?,0)+1,0)&gt;0,1,0)</formula>
    </cfRule>
    <cfRule type="expression" dxfId="352" priority="747">
      <formula>IF(VLOOKUP($EN$3,#NAME?,MATCH($A4,#NAME?,0)+1,0)&gt;0,1,0)</formula>
    </cfRule>
    <cfRule type="expression" dxfId="351" priority="748">
      <formula>IF(VLOOKUP($EN$3,#NAME?,MATCH($A4,#NAME?,0)+1,0)&gt;0,1,0)</formula>
    </cfRule>
    <cfRule type="expression" dxfId="35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49" priority="750">
      <formula>IF(LEN(EO4)&gt;0,1,0)</formula>
    </cfRule>
    <cfRule type="expression" dxfId="348" priority="751">
      <formula>IF(VLOOKUP($EO$3,#NAME?,MATCH($A4,#NAME?,0)+1,0)&gt;0,1,0)</formula>
    </cfRule>
    <cfRule type="expression" dxfId="347" priority="752">
      <formula>IF(VLOOKUP($EO$3,#NAME?,MATCH($A4,#NAME?,0)+1,0)&gt;0,1,0)</formula>
    </cfRule>
    <cfRule type="expression" dxfId="346" priority="753">
      <formula>IF(VLOOKUP($EO$3,#NAME?,MATCH($A4,#NAME?,0)+1,0)&gt;0,1,0)</formula>
    </cfRule>
    <cfRule type="expression" dxfId="34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4" priority="755">
      <formula>IF(LEN(EP4)&gt;0,1,0)</formula>
    </cfRule>
    <cfRule type="expression" dxfId="343" priority="756">
      <formula>IF(VLOOKUP($EP$3,#NAME?,MATCH($A4,#NAME?,0)+1,0)&gt;0,1,0)</formula>
    </cfRule>
    <cfRule type="expression" dxfId="342" priority="757">
      <formula>IF(VLOOKUP($EP$3,#NAME?,MATCH($A4,#NAME?,0)+1,0)&gt;0,1,0)</formula>
    </cfRule>
    <cfRule type="expression" dxfId="341" priority="758">
      <formula>IF(VLOOKUP($EP$3,#NAME?,MATCH($A4,#NAME?,0)+1,0)&gt;0,1,0)</formula>
    </cfRule>
    <cfRule type="expression" dxfId="34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39" priority="760">
      <formula>IF(LEN(EQ4)&gt;0,1,0)</formula>
    </cfRule>
    <cfRule type="expression" dxfId="338" priority="761">
      <formula>IF(VLOOKUP($EQ$3,#NAME?,MATCH($A4,#NAME?,0)+1,0)&gt;0,1,0)</formula>
    </cfRule>
    <cfRule type="expression" dxfId="337" priority="762">
      <formula>IF(VLOOKUP($EQ$3,#NAME?,MATCH($A4,#NAME?,0)+1,0)&gt;0,1,0)</formula>
    </cfRule>
    <cfRule type="expression" dxfId="336" priority="763">
      <formula>IF(VLOOKUP($EQ$3,#NAME?,MATCH($A4,#NAME?,0)+1,0)&gt;0,1,0)</formula>
    </cfRule>
    <cfRule type="expression" dxfId="33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4" priority="765">
      <formula>IF(LEN(ER4)&gt;0,1,0)</formula>
    </cfRule>
    <cfRule type="expression" dxfId="333" priority="766">
      <formula>IF(VLOOKUP($ER$3,#NAME?,MATCH($A4,#NAME?,0)+1,0)&gt;0,1,0)</formula>
    </cfRule>
    <cfRule type="expression" dxfId="332" priority="767">
      <formula>IF(VLOOKUP($ER$3,#NAME?,MATCH($A4,#NAME?,0)+1,0)&gt;0,1,0)</formula>
    </cfRule>
    <cfRule type="expression" dxfId="331" priority="768">
      <formula>IF(VLOOKUP($ER$3,#NAME?,MATCH($A4,#NAME?,0)+1,0)&gt;0,1,0)</formula>
    </cfRule>
    <cfRule type="expression" dxfId="33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29" priority="770">
      <formula>IF(LEN(ES4)&gt;0,1,0)</formula>
    </cfRule>
    <cfRule type="expression" dxfId="328" priority="771">
      <formula>IF(VLOOKUP($ES$3,#NAME?,MATCH($A4,#NAME?,0)+1,0)&gt;0,1,0)</formula>
    </cfRule>
    <cfRule type="expression" dxfId="327" priority="772">
      <formula>IF(VLOOKUP($ES$3,#NAME?,MATCH($A4,#NAME?,0)+1,0)&gt;0,1,0)</formula>
    </cfRule>
    <cfRule type="expression" dxfId="326" priority="773">
      <formula>IF(VLOOKUP($ES$3,#NAME?,MATCH($A4,#NAME?,0)+1,0)&gt;0,1,0)</formula>
    </cfRule>
    <cfRule type="expression" dxfId="32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4" priority="775">
      <formula>IF(LEN(ET4)&gt;0,1,0)</formula>
    </cfRule>
    <cfRule type="expression" dxfId="323" priority="776">
      <formula>IF(VLOOKUP($ET$3,#NAME?,MATCH($A4,#NAME?,0)+1,0)&gt;0,1,0)</formula>
    </cfRule>
    <cfRule type="expression" dxfId="322" priority="777">
      <formula>IF(VLOOKUP($ET$3,#NAME?,MATCH($A4,#NAME?,0)+1,0)&gt;0,1,0)</formula>
    </cfRule>
    <cfRule type="expression" dxfId="321" priority="778">
      <formula>IF(VLOOKUP($ET$3,#NAME?,MATCH($A4,#NAME?,0)+1,0)&gt;0,1,0)</formula>
    </cfRule>
    <cfRule type="expression" dxfId="32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19" priority="780">
      <formula>IF(LEN(EU4)&gt;0,1,0)</formula>
    </cfRule>
    <cfRule type="expression" dxfId="318" priority="781">
      <formula>IF(VLOOKUP($EU$3,#NAME?,MATCH($A4,#NAME?,0)+1,0)&gt;0,1,0)</formula>
    </cfRule>
    <cfRule type="expression" dxfId="317" priority="782">
      <formula>IF(VLOOKUP($EU$3,#NAME?,MATCH($A4,#NAME?,0)+1,0)&gt;0,1,0)</formula>
    </cfRule>
    <cfRule type="expression" dxfId="316" priority="783">
      <formula>IF(VLOOKUP($EU$3,#NAME?,MATCH($A4,#NAME?,0)+1,0)&gt;0,1,0)</formula>
    </cfRule>
    <cfRule type="expression" dxfId="31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4" priority="785">
      <formula>IF(LEN(EV4)&gt;0,1,0)</formula>
    </cfRule>
    <cfRule type="expression" dxfId="313" priority="786">
      <formula>IF(VLOOKUP($EV$3,#NAME?,MATCH($A4,#NAME?,0)+1,0)&gt;0,1,0)</formula>
    </cfRule>
    <cfRule type="expression" dxfId="312" priority="787">
      <formula>IF(VLOOKUP($EV$3,#NAME?,MATCH($A4,#NAME?,0)+1,0)&gt;0,1,0)</formula>
    </cfRule>
    <cfRule type="expression" dxfId="311" priority="788">
      <formula>IF(VLOOKUP($EV$3,#NAME?,MATCH($A4,#NAME?,0)+1,0)&gt;0,1,0)</formula>
    </cfRule>
    <cfRule type="expression" dxfId="31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09" priority="790">
      <formula>IF(LEN(EW4)&gt;0,1,0)</formula>
    </cfRule>
    <cfRule type="expression" dxfId="308" priority="791">
      <formula>IF(VLOOKUP($EW$3,#NAME?,MATCH($A4,#NAME?,0)+1,0)&gt;0,1,0)</formula>
    </cfRule>
    <cfRule type="expression" dxfId="307" priority="792">
      <formula>IF(VLOOKUP($EW$3,#NAME?,MATCH($A4,#NAME?,0)+1,0)&gt;0,1,0)</formula>
    </cfRule>
    <cfRule type="expression" dxfId="306" priority="793">
      <formula>IF(VLOOKUP($EW$3,#NAME?,MATCH($A4,#NAME?,0)+1,0)&gt;0,1,0)</formula>
    </cfRule>
    <cfRule type="expression" dxfId="30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4" priority="795">
      <formula>IF(LEN(EX4)&gt;0,1,0)</formula>
    </cfRule>
    <cfRule type="expression" dxfId="303" priority="796">
      <formula>IF(VLOOKUP($EX$3,#NAME?,MATCH($A4,#NAME?,0)+1,0)&gt;0,1,0)</formula>
    </cfRule>
    <cfRule type="expression" dxfId="302" priority="797">
      <formula>IF(VLOOKUP($EX$3,#NAME?,MATCH($A4,#NAME?,0)+1,0)&gt;0,1,0)</formula>
    </cfRule>
    <cfRule type="expression" dxfId="301" priority="798">
      <formula>IF(VLOOKUP($EX$3,#NAME?,MATCH($A4,#NAME?,0)+1,0)&gt;0,1,0)</formula>
    </cfRule>
    <cfRule type="expression" dxfId="30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99" priority="800">
      <formula>IF(LEN(EY4)&gt;0,1,0)</formula>
    </cfRule>
    <cfRule type="expression" dxfId="298" priority="801">
      <formula>IF(VLOOKUP($EY$3,#NAME?,MATCH($A4,#NAME?,0)+1,0)&gt;0,1,0)</formula>
    </cfRule>
    <cfRule type="expression" dxfId="297" priority="802">
      <formula>IF(VLOOKUP($EY$3,#NAME?,MATCH($A4,#NAME?,0)+1,0)&gt;0,1,0)</formula>
    </cfRule>
    <cfRule type="expression" dxfId="296" priority="803">
      <formula>IF(VLOOKUP($EY$3,#NAME?,MATCH($A4,#NAME?,0)+1,0)&gt;0,1,0)</formula>
    </cfRule>
    <cfRule type="expression" dxfId="29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4" priority="805">
      <formula>IF(LEN(EZ4)&gt;0,1,0)</formula>
    </cfRule>
    <cfRule type="expression" dxfId="293" priority="806">
      <formula>IF(VLOOKUP($EZ$3,#NAME?,MATCH($A4,#NAME?,0)+1,0)&gt;0,1,0)</formula>
    </cfRule>
    <cfRule type="expression" dxfId="292" priority="807">
      <formula>IF(VLOOKUP($EZ$3,#NAME?,MATCH($A4,#NAME?,0)+1,0)&gt;0,1,0)</formula>
    </cfRule>
    <cfRule type="expression" dxfId="291" priority="808">
      <formula>IF(VLOOKUP($EZ$3,#NAME?,MATCH($A4,#NAME?,0)+1,0)&gt;0,1,0)</formula>
    </cfRule>
    <cfRule type="expression" dxfId="29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89" priority="810">
      <formula>IF(LEN(FA4)&gt;0,1,0)</formula>
    </cfRule>
    <cfRule type="expression" dxfId="288" priority="811">
      <formula>IF(VLOOKUP($FA$3,#NAME?,MATCH($A4,#NAME?,0)+1,0)&gt;0,1,0)</formula>
    </cfRule>
    <cfRule type="expression" dxfId="287" priority="812">
      <formula>IF(VLOOKUP($FA$3,#NAME?,MATCH($A4,#NAME?,0)+1,0)&gt;0,1,0)</formula>
    </cfRule>
    <cfRule type="expression" dxfId="286" priority="813">
      <formula>IF(VLOOKUP($FA$3,#NAME?,MATCH($A4,#NAME?,0)+1,0)&gt;0,1,0)</formula>
    </cfRule>
    <cfRule type="expression" dxfId="28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4" priority="815">
      <formula>IF(LEN(FB4)&gt;0,1,0)</formula>
    </cfRule>
    <cfRule type="expression" dxfId="283" priority="816">
      <formula>IF(VLOOKUP($FB$3,#NAME?,MATCH($A4,#NAME?,0)+1,0)&gt;0,1,0)</formula>
    </cfRule>
    <cfRule type="expression" dxfId="282" priority="817">
      <formula>IF(VLOOKUP($FB$3,#NAME?,MATCH($A4,#NAME?,0)+1,0)&gt;0,1,0)</formula>
    </cfRule>
    <cfRule type="expression" dxfId="281" priority="818">
      <formula>IF(VLOOKUP($FB$3,#NAME?,MATCH($A4,#NAME?,0)+1,0)&gt;0,1,0)</formula>
    </cfRule>
    <cfRule type="expression" dxfId="28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79" priority="820">
      <formula>IF(LEN(FC4)&gt;0,1,0)</formula>
    </cfRule>
    <cfRule type="expression" dxfId="278" priority="821">
      <formula>IF(VLOOKUP($FC$3,#NAME?,MATCH($A4,#NAME?,0)+1,0)&gt;0,1,0)</formula>
    </cfRule>
    <cfRule type="expression" dxfId="277" priority="822">
      <formula>IF(VLOOKUP($FC$3,#NAME?,MATCH($A4,#NAME?,0)+1,0)&gt;0,1,0)</formula>
    </cfRule>
    <cfRule type="expression" dxfId="276" priority="823">
      <formula>IF(VLOOKUP($FC$3,#NAME?,MATCH($A4,#NAME?,0)+1,0)&gt;0,1,0)</formula>
    </cfRule>
    <cfRule type="expression" dxfId="27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4" priority="825">
      <formula>IF(LEN(FD4)&gt;0,1,0)</formula>
    </cfRule>
    <cfRule type="expression" dxfId="273" priority="826">
      <formula>IF(VLOOKUP($FD$3,#NAME?,MATCH($A4,#NAME?,0)+1,0)&gt;0,1,0)</formula>
    </cfRule>
    <cfRule type="expression" dxfId="272" priority="827">
      <formula>IF(VLOOKUP($FD$3,#NAME?,MATCH($A4,#NAME?,0)+1,0)&gt;0,1,0)</formula>
    </cfRule>
    <cfRule type="expression" dxfId="271" priority="828">
      <formula>IF(VLOOKUP($FD$3,#NAME?,MATCH($A4,#NAME?,0)+1,0)&gt;0,1,0)</formula>
    </cfRule>
    <cfRule type="expression" dxfId="27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69" priority="830">
      <formula>IF(LEN(FE4)&gt;0,1,0)</formula>
    </cfRule>
    <cfRule type="expression" dxfId="268" priority="831">
      <formula>IF(VLOOKUP($FE$3,#NAME?,MATCH($A4,#NAME?,0)+1,0)&gt;0,1,0)</formula>
    </cfRule>
    <cfRule type="expression" dxfId="267" priority="832">
      <formula>IF(VLOOKUP($FE$3,#NAME?,MATCH($A4,#NAME?,0)+1,0)&gt;0,1,0)</formula>
    </cfRule>
    <cfRule type="expression" dxfId="266" priority="833">
      <formula>IF(VLOOKUP($FE$3,#NAME?,MATCH($A4,#NAME?,0)+1,0)&gt;0,1,0)</formula>
    </cfRule>
    <cfRule type="expression" dxfId="26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4" priority="835">
      <formula>IF(LEN(FF4)&gt;0,1,0)</formula>
    </cfRule>
    <cfRule type="expression" dxfId="263" priority="836">
      <formula>IF(VLOOKUP($FF$3,#NAME?,MATCH($A4,#NAME?,0)+1,0)&gt;0,1,0)</formula>
    </cfRule>
    <cfRule type="expression" dxfId="262" priority="837">
      <formula>IF(VLOOKUP($FF$3,#NAME?,MATCH($A4,#NAME?,0)+1,0)&gt;0,1,0)</formula>
    </cfRule>
    <cfRule type="expression" dxfId="261" priority="838">
      <formula>IF(VLOOKUP($FF$3,#NAME?,MATCH($A4,#NAME?,0)+1,0)&gt;0,1,0)</formula>
    </cfRule>
    <cfRule type="expression" dxfId="26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59" priority="840">
      <formula>IF(LEN(FG4)&gt;0,1,0)</formula>
    </cfRule>
    <cfRule type="expression" dxfId="258" priority="841">
      <formula>IF(VLOOKUP($FG$3,#NAME?,MATCH($A4,#NAME?,0)+1,0)&gt;0,1,0)</formula>
    </cfRule>
    <cfRule type="expression" dxfId="257" priority="842">
      <formula>IF(VLOOKUP($FG$3,#NAME?,MATCH($A4,#NAME?,0)+1,0)&gt;0,1,0)</formula>
    </cfRule>
    <cfRule type="expression" dxfId="256" priority="843">
      <formula>IF(VLOOKUP($FG$3,#NAME?,MATCH($A4,#NAME?,0)+1,0)&gt;0,1,0)</formula>
    </cfRule>
    <cfRule type="expression" dxfId="25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4" priority="845">
      <formula>IF(LEN(FH4)&gt;0,1,0)</formula>
    </cfRule>
    <cfRule type="expression" dxfId="253" priority="846">
      <formula>IF(VLOOKUP($FH$3,#NAME?,MATCH($A4,#NAME?,0)+1,0)&gt;0,1,0)</formula>
    </cfRule>
    <cfRule type="expression" dxfId="252" priority="847">
      <formula>IF(VLOOKUP($FH$3,#NAME?,MATCH($A4,#NAME?,0)+1,0)&gt;0,1,0)</formula>
    </cfRule>
    <cfRule type="expression" dxfId="251" priority="848">
      <formula>IF(VLOOKUP($FH$3,#NAME?,MATCH($A4,#NAME?,0)+1,0)&gt;0,1,0)</formula>
    </cfRule>
    <cfRule type="expression" dxfId="250"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249" priority="850">
      <formula>IF(LEN(FI4)&gt;0,1,0)</formula>
    </cfRule>
    <cfRule type="expression" dxfId="248" priority="851">
      <formula>IF(VLOOKUP($FI$3,#NAME?,MATCH($A4,#NAME?,0)+1,0)&gt;0,1,0)</formula>
    </cfRule>
    <cfRule type="expression" dxfId="247" priority="852">
      <formula>IF(VLOOKUP($FI$3,#NAME?,MATCH($A4,#NAME?,0)+1,0)&gt;0,1,0)</formula>
    </cfRule>
    <cfRule type="expression" dxfId="246" priority="853">
      <formula>IF(VLOOKUP($FI$3,#NAME?,MATCH($A4,#NAME?,0)+1,0)&gt;0,1,0)</formula>
    </cfRule>
    <cfRule type="expression" dxfId="24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4" priority="855">
      <formula>IF(LEN(FJ8)&gt;0,1,0)</formula>
    </cfRule>
    <cfRule type="expression" dxfId="243" priority="856">
      <formula>IF(VLOOKUP($FJ$3,#NAME?,MATCH($A8,#NAME?,0)+1,0)&gt;0,1,0)</formula>
    </cfRule>
    <cfRule type="expression" dxfId="242" priority="857">
      <formula>IF(VLOOKUP($FJ$3,#NAME?,MATCH($A8,#NAME?,0)+1,0)&gt;0,1,0)</formula>
    </cfRule>
    <cfRule type="expression" dxfId="241" priority="858">
      <formula>IF(VLOOKUP($FJ$3,#NAME?,MATCH($A8,#NAME?,0)+1,0)&gt;0,1,0)</formula>
    </cfRule>
    <cfRule type="expression" dxfId="24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39" priority="860">
      <formula>IF(LEN(FK4)&gt;0,1,0)</formula>
    </cfRule>
    <cfRule type="expression" dxfId="238" priority="861">
      <formula>IF(VLOOKUP($FK$3,#NAME?,MATCH($A4,#NAME?,0)+1,0)&gt;0,1,0)</formula>
    </cfRule>
    <cfRule type="expression" dxfId="237" priority="862">
      <formula>IF(VLOOKUP($FK$3,#NAME?,MATCH($A4,#NAME?,0)+1,0)&gt;0,1,0)</formula>
    </cfRule>
    <cfRule type="expression" dxfId="236" priority="863">
      <formula>IF(VLOOKUP($FK$3,#NAME?,MATCH($A4,#NAME?,0)+1,0)&gt;0,1,0)</formula>
    </cfRule>
    <cfRule type="expression" dxfId="23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4" priority="865">
      <formula>IF(LEN(FL4)&gt;0,1,0)</formula>
    </cfRule>
    <cfRule type="expression" dxfId="233" priority="866">
      <formula>IF(VLOOKUP($FL$3,#NAME?,MATCH($A4,#NAME?,0)+1,0)&gt;0,1,0)</formula>
    </cfRule>
    <cfRule type="expression" dxfId="232" priority="867">
      <formula>IF(VLOOKUP($FL$3,#NAME?,MATCH($A4,#NAME?,0)+1,0)&gt;0,1,0)</formula>
    </cfRule>
    <cfRule type="expression" dxfId="231" priority="868">
      <formula>IF(VLOOKUP($FL$3,#NAME?,MATCH($A4,#NAME?,0)+1,0)&gt;0,1,0)</formula>
    </cfRule>
    <cfRule type="expression" dxfId="23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29" priority="870">
      <formula>IF(LEN(FM4)&gt;0,1,0)</formula>
    </cfRule>
    <cfRule type="expression" dxfId="228" priority="871">
      <formula>IF(VLOOKUP($FM$3,#NAME?,MATCH($A4,#NAME?,0)+1,0)&gt;0,1,0)</formula>
    </cfRule>
    <cfRule type="expression" dxfId="227" priority="872">
      <formula>IF(VLOOKUP($FM$3,#NAME?,MATCH($A4,#NAME?,0)+1,0)&gt;0,1,0)</formula>
    </cfRule>
    <cfRule type="expression" dxfId="226" priority="873">
      <formula>IF(VLOOKUP($FM$3,#NAME?,MATCH($A4,#NAME?,0)+1,0)&gt;0,1,0)</formula>
    </cfRule>
    <cfRule type="expression" dxfId="22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4" priority="875">
      <formula>IF(LEN(FN4)&gt;0,1,0)</formula>
    </cfRule>
    <cfRule type="expression" dxfId="223" priority="876">
      <formula>IF(VLOOKUP($FN$3,#NAME?,MATCH($A4,#NAME?,0)+1,0)&gt;0,1,0)</formula>
    </cfRule>
    <cfRule type="expression" dxfId="222" priority="877">
      <formula>IF(VLOOKUP($FN$3,#NAME?,MATCH($A4,#NAME?,0)+1,0)&gt;0,1,0)</formula>
    </cfRule>
    <cfRule type="expression" dxfId="221" priority="878">
      <formula>IF(VLOOKUP($FN$3,#NAME?,MATCH($A4,#NAME?,0)+1,0)&gt;0,1,0)</formula>
    </cfRule>
    <cfRule type="expression" dxfId="220"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19" priority="880">
      <formula>IF(LEN(FO4)&gt;0,1,0)</formula>
    </cfRule>
    <cfRule type="expression" dxfId="218" priority="881">
      <formula>IF(VLOOKUP($FO$3,#NAME?,MATCH($A4,#NAME?,0)+1,0)&gt;0,1,0)</formula>
    </cfRule>
    <cfRule type="expression" dxfId="217" priority="882">
      <formula>IF(VLOOKUP($FO$3,#NAME?,MATCH($A4,#NAME?,0)+1,0)&gt;0,1,0)</formula>
    </cfRule>
    <cfRule type="expression" dxfId="216" priority="883">
      <formula>IF(VLOOKUP($FO$3,#NAME?,MATCH($A4,#NAME?,0)+1,0)&gt;0,1,0)</formula>
    </cfRule>
    <cfRule type="expression" dxfId="21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4" priority="885">
      <formula>IF(LEN(FP4)&gt;0,1,0)</formula>
    </cfRule>
    <cfRule type="expression" dxfId="213" priority="886">
      <formula>IF(VLOOKUP($FP$3,#NAME?,MATCH($A4,#NAME?,0)+1,0)&gt;0,1,0)</formula>
    </cfRule>
    <cfRule type="expression" dxfId="212" priority="887">
      <formula>IF(VLOOKUP($FP$3,#NAME?,MATCH($A4,#NAME?,0)+1,0)&gt;0,1,0)</formula>
    </cfRule>
    <cfRule type="expression" dxfId="211" priority="888">
      <formula>IF(VLOOKUP($FP$3,#NAME?,MATCH($A4,#NAME?,0)+1,0)&gt;0,1,0)</formula>
    </cfRule>
    <cfRule type="expression" dxfId="21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09" priority="890">
      <formula>IF(LEN(FQ4)&gt;0,1,0)</formula>
    </cfRule>
    <cfRule type="expression" dxfId="208" priority="891">
      <formula>IF(VLOOKUP($FQ$3,#NAME?,MATCH($A4,#NAME?,0)+1,0)&gt;0,1,0)</formula>
    </cfRule>
    <cfRule type="expression" dxfId="207" priority="892">
      <formula>IF(VLOOKUP($FQ$3,#NAME?,MATCH($A4,#NAME?,0)+1,0)&gt;0,1,0)</formula>
    </cfRule>
    <cfRule type="expression" dxfId="206" priority="893">
      <formula>IF(VLOOKUP($FQ$3,#NAME?,MATCH($A4,#NAME?,0)+1,0)&gt;0,1,0)</formula>
    </cfRule>
    <cfRule type="expression" dxfId="20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4" priority="895">
      <formula>IF(LEN(FR4)&gt;0,1,0)</formula>
    </cfRule>
    <cfRule type="expression" dxfId="203" priority="896">
      <formula>IF(VLOOKUP($FR$3,#NAME?,MATCH($A4,#NAME?,0)+1,0)&gt;0,1,0)</formula>
    </cfRule>
    <cfRule type="expression" dxfId="202" priority="897">
      <formula>IF(VLOOKUP($FR$3,#NAME?,MATCH($A4,#NAME?,0)+1,0)&gt;0,1,0)</formula>
    </cfRule>
    <cfRule type="expression" dxfId="201" priority="898">
      <formula>IF(VLOOKUP($FR$3,#NAME?,MATCH($A4,#NAME?,0)+1,0)&gt;0,1,0)</formula>
    </cfRule>
    <cfRule type="expression" dxfId="20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99" priority="900">
      <formula>IF(LEN(FS4)&gt;0,1,0)</formula>
    </cfRule>
    <cfRule type="expression" dxfId="198" priority="901">
      <formula>IF(VLOOKUP($FS$3,#NAME?,MATCH($A4,#NAME?,0)+1,0)&gt;0,1,0)</formula>
    </cfRule>
    <cfRule type="expression" dxfId="197" priority="902">
      <formula>IF(VLOOKUP($FS$3,#NAME?,MATCH($A4,#NAME?,0)+1,0)&gt;0,1,0)</formula>
    </cfRule>
    <cfRule type="expression" dxfId="196" priority="903">
      <formula>IF(VLOOKUP($FS$3,#NAME?,MATCH($A4,#NAME?,0)+1,0)&gt;0,1,0)</formula>
    </cfRule>
    <cfRule type="expression" dxfId="19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4" priority="905">
      <formula>IF(LEN(FT4)&gt;0,1,0)</formula>
    </cfRule>
    <cfRule type="expression" dxfId="193" priority="906">
      <formula>IF(VLOOKUP($FT$3,#NAME?,MATCH($A4,#NAME?,0)+1,0)&gt;0,1,0)</formula>
    </cfRule>
    <cfRule type="expression" dxfId="192" priority="907">
      <formula>IF(VLOOKUP($FT$3,#NAME?,MATCH($A4,#NAME?,0)+1,0)&gt;0,1,0)</formula>
    </cfRule>
    <cfRule type="expression" dxfId="191" priority="908">
      <formula>IF(VLOOKUP($FT$3,#NAME?,MATCH($A4,#NAME?,0)+1,0)&gt;0,1,0)</formula>
    </cfRule>
    <cfRule type="expression" dxfId="19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89" priority="910">
      <formula>IF(LEN(FU4)&gt;0,1,0)</formula>
    </cfRule>
    <cfRule type="expression" dxfId="188" priority="911">
      <formula>IF(VLOOKUP($FU$3,#NAME?,MATCH($A4,#NAME?,0)+1,0)&gt;0,1,0)</formula>
    </cfRule>
    <cfRule type="expression" dxfId="187" priority="912">
      <formula>IF(VLOOKUP($FU$3,#NAME?,MATCH($A4,#NAME?,0)+1,0)&gt;0,1,0)</formula>
    </cfRule>
    <cfRule type="expression" dxfId="186" priority="913">
      <formula>IF(VLOOKUP($FU$3,#NAME?,MATCH($A4,#NAME?,0)+1,0)&gt;0,1,0)</formula>
    </cfRule>
    <cfRule type="expression" dxfId="18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4" priority="915">
      <formula>IF(LEN(FV4)&gt;0,1,0)</formula>
    </cfRule>
    <cfRule type="expression" dxfId="183" priority="916">
      <formula>IF(VLOOKUP($FV$3,#NAME?,MATCH($A4,#NAME?,0)+1,0)&gt;0,1,0)</formula>
    </cfRule>
    <cfRule type="expression" dxfId="182" priority="917">
      <formula>IF(VLOOKUP($FV$3,#NAME?,MATCH($A4,#NAME?,0)+1,0)&gt;0,1,0)</formula>
    </cfRule>
    <cfRule type="expression" dxfId="181" priority="918">
      <formula>IF(VLOOKUP($FV$3,#NAME?,MATCH($A4,#NAME?,0)+1,0)&gt;0,1,0)</formula>
    </cfRule>
    <cfRule type="expression" dxfId="18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79" priority="920">
      <formula>IF(LEN(FW4)&gt;0,1,0)</formula>
    </cfRule>
    <cfRule type="expression" dxfId="178" priority="921">
      <formula>IF(VLOOKUP($FW$3,#NAME?,MATCH($A4,#NAME?,0)+1,0)&gt;0,1,0)</formula>
    </cfRule>
    <cfRule type="expression" dxfId="177" priority="922">
      <formula>IF(VLOOKUP($FW$3,#NAME?,MATCH($A4,#NAME?,0)+1,0)&gt;0,1,0)</formula>
    </cfRule>
    <cfRule type="expression" dxfId="176" priority="923">
      <formula>IF(VLOOKUP($FW$3,#NAME?,MATCH($A4,#NAME?,0)+1,0)&gt;0,1,0)</formula>
    </cfRule>
    <cfRule type="expression" dxfId="17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4" priority="925">
      <formula>IF(LEN(FX4)&gt;0,1,0)</formula>
    </cfRule>
    <cfRule type="expression" dxfId="173" priority="926">
      <formula>IF(VLOOKUP($FX$3,#NAME?,MATCH($A4,#NAME?,0)+1,0)&gt;0,1,0)</formula>
    </cfRule>
    <cfRule type="expression" dxfId="172" priority="927">
      <formula>IF(VLOOKUP($FX$3,#NAME?,MATCH($A4,#NAME?,0)+1,0)&gt;0,1,0)</formula>
    </cfRule>
    <cfRule type="expression" dxfId="171" priority="928">
      <formula>IF(VLOOKUP($FX$3,#NAME?,MATCH($A4,#NAME?,0)+1,0)&gt;0,1,0)</formula>
    </cfRule>
    <cfRule type="expression" dxfId="17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69" priority="930">
      <formula>IF(LEN(FY4)&gt;0,1,0)</formula>
    </cfRule>
    <cfRule type="expression" dxfId="168" priority="931">
      <formula>IF(VLOOKUP($FY$3,#NAME?,MATCH($A4,#NAME?,0)+1,0)&gt;0,1,0)</formula>
    </cfRule>
    <cfRule type="expression" dxfId="167" priority="932">
      <formula>IF(VLOOKUP($FY$3,#NAME?,MATCH($A4,#NAME?,0)+1,0)&gt;0,1,0)</formula>
    </cfRule>
    <cfRule type="expression" dxfId="166" priority="933">
      <formula>IF(VLOOKUP($FY$3,#NAME?,MATCH($A4,#NAME?,0)+1,0)&gt;0,1,0)</formula>
    </cfRule>
    <cfRule type="expression" dxfId="16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4" priority="935">
      <formula>IF(LEN(FZ4)&gt;0,1,0)</formula>
    </cfRule>
    <cfRule type="expression" dxfId="163" priority="936">
      <formula>IF(VLOOKUP($FZ$3,#NAME?,MATCH($A4,#NAME?,0)+1,0)&gt;0,1,0)</formula>
    </cfRule>
    <cfRule type="expression" dxfId="162" priority="937">
      <formula>IF(VLOOKUP($FZ$3,#NAME?,MATCH($A4,#NAME?,0)+1,0)&gt;0,1,0)</formula>
    </cfRule>
    <cfRule type="expression" dxfId="161" priority="938">
      <formula>IF(VLOOKUP($FZ$3,#NAME?,MATCH($A4,#NAME?,0)+1,0)&gt;0,1,0)</formula>
    </cfRule>
    <cfRule type="expression" dxfId="16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59" priority="940">
      <formula>IF(LEN(GA4)&gt;0,1,0)</formula>
    </cfRule>
    <cfRule type="expression" dxfId="158" priority="941">
      <formula>IF(VLOOKUP($GA$3,#NAME?,MATCH($A4,#NAME?,0)+1,0)&gt;0,1,0)</formula>
    </cfRule>
    <cfRule type="expression" dxfId="157" priority="942">
      <formula>IF(VLOOKUP($GA$3,#NAME?,MATCH($A4,#NAME?,0)+1,0)&gt;0,1,0)</formula>
    </cfRule>
    <cfRule type="expression" dxfId="156" priority="943">
      <formula>IF(VLOOKUP($GA$3,#NAME?,MATCH($A4,#NAME?,0)+1,0)&gt;0,1,0)</formula>
    </cfRule>
    <cfRule type="expression" dxfId="15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4" priority="945">
      <formula>IF(LEN(GB4)&gt;0,1,0)</formula>
    </cfRule>
    <cfRule type="expression" dxfId="153" priority="946">
      <formula>IF(VLOOKUP($GB$3,#NAME?,MATCH($A4,#NAME?,0)+1,0)&gt;0,1,0)</formula>
    </cfRule>
    <cfRule type="expression" dxfId="152" priority="947">
      <formula>IF(VLOOKUP($GB$3,#NAME?,MATCH($A4,#NAME?,0)+1,0)&gt;0,1,0)</formula>
    </cfRule>
    <cfRule type="expression" dxfId="151" priority="948">
      <formula>IF(VLOOKUP($GB$3,#NAME?,MATCH($A4,#NAME?,0)+1,0)&gt;0,1,0)</formula>
    </cfRule>
    <cfRule type="expression" dxfId="15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49" priority="950">
      <formula>IF(LEN(GC4)&gt;0,1,0)</formula>
    </cfRule>
    <cfRule type="expression" dxfId="148" priority="951">
      <formula>IF(VLOOKUP($GC$3,#NAME?,MATCH($A4,#NAME?,0)+1,0)&gt;0,1,0)</formula>
    </cfRule>
    <cfRule type="expression" dxfId="147" priority="952">
      <formula>IF(VLOOKUP($GC$3,#NAME?,MATCH($A4,#NAME?,0)+1,0)&gt;0,1,0)</formula>
    </cfRule>
    <cfRule type="expression" dxfId="146" priority="953">
      <formula>IF(VLOOKUP($GC$3,#NAME?,MATCH($A4,#NAME?,0)+1,0)&gt;0,1,0)</formula>
    </cfRule>
    <cfRule type="expression" dxfId="14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4" priority="955">
      <formula>IF(LEN(GD4)&gt;0,1,0)</formula>
    </cfRule>
    <cfRule type="expression" dxfId="143" priority="956">
      <formula>IF(VLOOKUP($GD$3,#NAME?,MATCH($A4,#NAME?,0)+1,0)&gt;0,1,0)</formula>
    </cfRule>
    <cfRule type="expression" dxfId="142" priority="957">
      <formula>IF(VLOOKUP($GD$3,#NAME?,MATCH($A4,#NAME?,0)+1,0)&gt;0,1,0)</formula>
    </cfRule>
    <cfRule type="expression" dxfId="141" priority="958">
      <formula>IF(VLOOKUP($GD$3,#NAME?,MATCH($A4,#NAME?,0)+1,0)&gt;0,1,0)</formula>
    </cfRule>
    <cfRule type="expression" dxfId="14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39" priority="960">
      <formula>IF(LEN(GE4)&gt;0,1,0)</formula>
    </cfRule>
    <cfRule type="expression" dxfId="138" priority="961">
      <formula>IF(VLOOKUP($GE$3,#NAME?,MATCH($A4,#NAME?,0)+1,0)&gt;0,1,0)</formula>
    </cfRule>
    <cfRule type="expression" dxfId="137" priority="962">
      <formula>IF(VLOOKUP($GE$3,#NAME?,MATCH($A4,#NAME?,0)+1,0)&gt;0,1,0)</formula>
    </cfRule>
    <cfRule type="expression" dxfId="136" priority="963">
      <formula>IF(VLOOKUP($GE$3,#NAME?,MATCH($A4,#NAME?,0)+1,0)&gt;0,1,0)</formula>
    </cfRule>
    <cfRule type="expression" dxfId="13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4" priority="965">
      <formula>IF(LEN(GF4)&gt;0,1,0)</formula>
    </cfRule>
    <cfRule type="expression" dxfId="133" priority="966">
      <formula>IF(VLOOKUP($GF$3,#NAME?,MATCH($A4,#NAME?,0)+1,0)&gt;0,1,0)</formula>
    </cfRule>
    <cfRule type="expression" dxfId="132" priority="967">
      <formula>IF(VLOOKUP($GF$3,#NAME?,MATCH($A4,#NAME?,0)+1,0)&gt;0,1,0)</formula>
    </cfRule>
    <cfRule type="expression" dxfId="131" priority="968">
      <formula>IF(VLOOKUP($GF$3,#NAME?,MATCH($A4,#NAME?,0)+1,0)&gt;0,1,0)</formula>
    </cfRule>
    <cfRule type="expression" dxfId="13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29" priority="970">
      <formula>IF(LEN(GG4)&gt;0,1,0)</formula>
    </cfRule>
    <cfRule type="expression" dxfId="128" priority="971">
      <formula>IF(VLOOKUP($GG$3,#NAME?,MATCH($A4,#NAME?,0)+1,0)&gt;0,1,0)</formula>
    </cfRule>
    <cfRule type="expression" dxfId="127" priority="972">
      <formula>IF(VLOOKUP($GG$3,#NAME?,MATCH($A4,#NAME?,0)+1,0)&gt;0,1,0)</formula>
    </cfRule>
    <cfRule type="expression" dxfId="126" priority="973">
      <formula>IF(VLOOKUP($GG$3,#NAME?,MATCH($A4,#NAME?,0)+1,0)&gt;0,1,0)</formula>
    </cfRule>
    <cfRule type="expression" dxfId="12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4" priority="975">
      <formula>IF(LEN(GH4)&gt;0,1,0)</formula>
    </cfRule>
    <cfRule type="expression" dxfId="123" priority="976">
      <formula>IF(VLOOKUP($GH$3,#NAME?,MATCH($A4,#NAME?,0)+1,0)&gt;0,1,0)</formula>
    </cfRule>
    <cfRule type="expression" dxfId="122" priority="977">
      <formula>IF(VLOOKUP($GH$3,#NAME?,MATCH($A4,#NAME?,0)+1,0)&gt;0,1,0)</formula>
    </cfRule>
    <cfRule type="expression" dxfId="121" priority="978">
      <formula>IF(VLOOKUP($GH$3,#NAME?,MATCH($A4,#NAME?,0)+1,0)&gt;0,1,0)</formula>
    </cfRule>
    <cfRule type="expression" dxfId="12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9" priority="980">
      <formula>IF(LEN(GI4)&gt;0,1,0)</formula>
    </cfRule>
    <cfRule type="expression" dxfId="118" priority="981">
      <formula>IF(VLOOKUP($GI$3,#NAME?,MATCH($A4,#NAME?,0)+1,0)&gt;0,1,0)</formula>
    </cfRule>
    <cfRule type="expression" dxfId="117" priority="982">
      <formula>IF(VLOOKUP($GI$3,#NAME?,MATCH($A4,#NAME?,0)+1,0)&gt;0,1,0)</formula>
    </cfRule>
    <cfRule type="expression" dxfId="116" priority="983">
      <formula>IF(VLOOKUP($GI$3,#NAME?,MATCH($A4,#NAME?,0)+1,0)&gt;0,1,0)</formula>
    </cfRule>
    <cfRule type="expression" dxfId="11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4" priority="985">
      <formula>IF(LEN(GJ4)&gt;0,1,0)</formula>
    </cfRule>
    <cfRule type="expression" dxfId="113" priority="986">
      <formula>IF(VLOOKUP($GJ$3,#NAME?,MATCH($A4,#NAME?,0)+1,0)&gt;0,1,0)</formula>
    </cfRule>
    <cfRule type="expression" dxfId="112" priority="987">
      <formula>IF(VLOOKUP($GJ$3,#NAME?,MATCH($A4,#NAME?,0)+1,0)&gt;0,1,0)</formula>
    </cfRule>
    <cfRule type="expression" dxfId="111" priority="988">
      <formula>IF(VLOOKUP($GJ$3,#NAME?,MATCH($A4,#NAME?,0)+1,0)&gt;0,1,0)</formula>
    </cfRule>
    <cfRule type="expression" dxfId="110" priority="989">
      <formula>AND(IF(IFERROR(VLOOKUP($GJ$3,#NAME?,MATCH($A4,#NAME?,0)+1,0),0)&gt;0,0,1),IF(IFERROR(VLOOKUP($GJ$3,#NAME?,MATCH($A4,#NAME?,0)+1,0),0)&gt;0,0,1),IF(IFERROR(VLOOKUP($GJ$3,#NAME?,MATCH($A4,#NAME?,0)+1,0),0)&gt;0,0,1),IF(IFERROR(MATCH($A4,#NAME?,0),0)&gt;0,1,0))</formula>
    </cfRule>
  </conditionalFormatting>
  <conditionalFormatting sqref="B4">
    <cfRule type="expression" dxfId="109" priority="990">
      <formula>IF(LEN(B4)&gt;0,1,0)</formula>
    </cfRule>
    <cfRule type="expression" dxfId="108" priority="991">
      <formula>IF(VLOOKUP($B$3,#NAME?,MATCH($A4,#NAME?,0)+1,0)&gt;0,1,0)</formula>
    </cfRule>
    <cfRule type="expression" dxfId="107" priority="992">
      <formula>IF(VLOOKUP($B$3,#NAME?,MATCH($A4,#NAME?,0)+1,0)&gt;0,1,0)</formula>
    </cfRule>
    <cfRule type="expression" dxfId="106" priority="993">
      <formula>IF(VLOOKUP($B$3,#NAME?,MATCH($A4,#NAME?,0)+1,0)&gt;0,1,0)</formula>
    </cfRule>
    <cfRule type="expression" dxfId="105" priority="994">
      <formula>AND(IF(IFERROR(VLOOKUP($B$3,#NAME?,MATCH($A4,#NAME?,0)+1,0),0)&gt;0,0,1),IF(IFERROR(VLOOKUP($B$3,#NAME?,MATCH($A4,#NAME?,0)+1,0),0)&gt;0,0,1),IF(IFERROR(VLOOKUP($B$3,#NAME?,MATCH($A4,#NAME?,0)+1,0),0)&gt;0,0,1),IF(IFERROR(MATCH($A4,#NAME?,0),0)&gt;0,1,0))</formula>
    </cfRule>
  </conditionalFormatting>
  <conditionalFormatting sqref="C4">
    <cfRule type="expression" dxfId="104" priority="995">
      <formula>IF(LEN(C4)&gt;0,1,0)</formula>
    </cfRule>
    <cfRule type="expression" dxfId="103" priority="996">
      <formula>IF(VLOOKUP($C$3,#NAME?,MATCH($A4,#NAME?,0)+1,0)&gt;0,1,0)</formula>
    </cfRule>
    <cfRule type="expression" dxfId="102" priority="997">
      <formula>IF(VLOOKUP($C$3,#NAME?,MATCH($A4,#NAME?,0)+1,0)&gt;0,1,0)</formula>
    </cfRule>
    <cfRule type="expression" dxfId="101" priority="998">
      <formula>IF(VLOOKUP($C$3,#NAME?,MATCH($A4,#NAME?,0)+1,0)&gt;0,1,0)</formula>
    </cfRule>
    <cfRule type="expression" dxfId="100" priority="999">
      <formula>AND(IF(IFERROR(VLOOKUP($C$3,#NAME?,MATCH($A4,#NAME?,0)+1,0),0)&gt;0,0,1),IF(IFERROR(VLOOKUP($C$3,#NAME?,MATCH($A4,#NAME?,0)+1,0),0)&gt;0,0,1),IF(IFERROR(VLOOKUP($C$3,#NAME?,MATCH($A4,#NAME?,0)+1,0),0)&gt;0,0,1),IF(IFERROR(MATCH($A4,#NAME?,0),0)&gt;0,1,0))</formula>
    </cfRule>
  </conditionalFormatting>
  <conditionalFormatting sqref="C5:C23 C25:C204">
    <cfRule type="expression" dxfId="4" priority="1000">
      <formula>IF(LEN(C5)&gt;0,1,0)</formula>
    </cfRule>
    <cfRule type="expression" dxfId="3" priority="1001">
      <formula>IF(VLOOKUP($C$3,#NAME?,MATCH($A5,#NAME?,0)+1,0)&gt;0,1,0)</formula>
    </cfRule>
    <cfRule type="expression" dxfId="2" priority="1002">
      <formula>IF(VLOOKUP($C$3,#NAME?,MATCH($A5,#NAME?,0)+1,0)&gt;0,1,0)</formula>
    </cfRule>
    <cfRule type="expression" dxfId="1" priority="1003">
      <formula>IF(VLOOKUP($C$3,#NAME?,MATCH($A5,#NAME?,0)+1,0)&gt;0,1,0)</formula>
    </cfRule>
    <cfRule type="expression" dxfId="0" priority="1004">
      <formula>AND(IF(IFERROR(VLOOKUP($C$3,#NAME?,MATCH($A5,#NAME?,0)+1,0),0)&gt;0,0,1),IF(IFERROR(VLOOKUP($C$3,#NAME?,MATCH($A5,#NAME?,0)+1,0),0)&gt;0,0,1),IF(IFERROR(VLOOKUP($C$3,#NAME?,MATCH($A5,#NAME?,0)+1,0),0)&gt;0,0,1),IF(IFERROR(MATCH($A5,#NAME?,0),0)&gt;0,1,0))</formula>
    </cfRule>
  </conditionalFormatting>
  <conditionalFormatting sqref="D4">
    <cfRule type="expression" dxfId="94" priority="1005">
      <formula>IF(LEN(D4)&gt;0,1,0)</formula>
    </cfRule>
    <cfRule type="expression" dxfId="93" priority="1006">
      <formula>IF(VLOOKUP($D$3,#NAME?,MATCH($A4,#NAME?,0)+1,0)&gt;0,1,0)</formula>
    </cfRule>
    <cfRule type="expression" dxfId="92" priority="1007">
      <formula>IF(VLOOKUP($D$3,#NAME?,MATCH($A4,#NAME?,0)+1,0)&gt;0,1,0)</formula>
    </cfRule>
    <cfRule type="expression" dxfId="91" priority="1008">
      <formula>IF(VLOOKUP($D$3,#NAME?,MATCH($A4,#NAME?,0)+1,0)&gt;0,1,0)</formula>
    </cfRule>
    <cfRule type="expression" dxfId="90" priority="1009">
      <formula>AND(IF(IFERROR(VLOOKUP($D$3,#NAME?,MATCH($A4,#NAME?,0)+1,0),0)&gt;0,0,1),IF(IFERROR(VLOOKUP($D$3,#NAME?,MATCH($A4,#NAME?,0)+1,0),0)&gt;0,0,1),IF(IFERROR(VLOOKUP($D$3,#NAME?,MATCH($A4,#NAME?,0)+1,0),0)&gt;0,0,1),IF(IFERROR(MATCH($A4,#NAME?,0),0)&gt;0,1,0))</formula>
    </cfRule>
  </conditionalFormatting>
  <conditionalFormatting sqref="F4:F243">
    <cfRule type="expression" dxfId="89" priority="1010">
      <formula>IF(LEN(F4)&gt;0,1,0)</formula>
    </cfRule>
    <cfRule type="expression" dxfId="88" priority="1011">
      <formula>IF(VLOOKUP($F$3,#NAME?,MATCH($A4,#NAME?,0)+1,0)&gt;0,1,0)</formula>
    </cfRule>
    <cfRule type="expression" dxfId="87" priority="1012">
      <formula>IF(VLOOKUP($F$3,#NAME?,MATCH($A4,#NAME?,0)+1,0)&gt;0,1,0)</formula>
    </cfRule>
    <cfRule type="expression" dxfId="86" priority="1013">
      <formula>IF(VLOOKUP($F$3,#NAME?,MATCH($A4,#NAME?,0)+1,0)&gt;0,1,0)</formula>
    </cfRule>
    <cfRule type="expression" dxfId="85" priority="1014">
      <formula>AND(IF(IFERROR(VLOOKUP($F$3,#NAME?,MATCH($A4,#NAME?,0)+1,0),0)&gt;0,0,1),IF(IFERROR(VLOOKUP($F$3,#NAME?,MATCH($A4,#NAME?,0)+1,0),0)&gt;0,0,1),IF(IFERROR(VLOOKUP($F$3,#NAME?,MATCH($A4,#NAME?,0)+1,0),0)&gt;0,0,1),IF(IFERROR(MATCH($A4,#NAME?,0),0)&gt;0,1,0))</formula>
    </cfRule>
  </conditionalFormatting>
  <conditionalFormatting sqref="G4">
    <cfRule type="expression" dxfId="84" priority="1015">
      <formula>IF(LEN(G4)&gt;0,1,0)</formula>
    </cfRule>
    <cfRule type="expression" dxfId="83" priority="1016">
      <formula>IF(VLOOKUP($G$3,#NAME?,MATCH($A4,#NAME?,0)+1,0)&gt;0,1,0)</formula>
    </cfRule>
    <cfRule type="expression" dxfId="82" priority="1017">
      <formula>IF(VLOOKUP($G$3,#NAME?,MATCH($A4,#NAME?,0)+1,0)&gt;0,1,0)</formula>
    </cfRule>
    <cfRule type="expression" dxfId="81" priority="1018">
      <formula>IF(VLOOKUP($G$3,#NAME?,MATCH($A4,#NAME?,0)+1,0)&gt;0,1,0)</formula>
    </cfRule>
    <cfRule type="expression" dxfId="80" priority="1019">
      <formula>AND(IF(IFERROR(VLOOKUP($G$3,#NAME?,MATCH($A4,#NAME?,0)+1,0),0)&gt;0,0,1),IF(IFERROR(VLOOKUP($G$3,#NAME?,MATCH($A4,#NAME?,0)+1,0),0)&gt;0,0,1),IF(IFERROR(VLOOKUP($G$3,#NAME?,MATCH($A4,#NAME?,0)+1,0),0)&gt;0,0,1),IF(IFERROR(MATCH($A4,#NAME?,0),0)&gt;0,1,0))</formula>
    </cfRule>
  </conditionalFormatting>
  <conditionalFormatting sqref="G5:G23 G25:G204">
    <cfRule type="expression" dxfId="79" priority="1020">
      <formula>IF(LEN(G5)&gt;0,1,0)</formula>
    </cfRule>
    <cfRule type="expression" dxfId="78" priority="1021">
      <formula>IF(VLOOKUP($G$3,#NAME?,MATCH($A5,#NAME?,0)+1,0)&gt;0,1,0)</formula>
    </cfRule>
    <cfRule type="expression" dxfId="77" priority="1022">
      <formula>IF(VLOOKUP($G$3,#NAME?,MATCH($A5,#NAME?,0)+1,0)&gt;0,1,0)</formula>
    </cfRule>
    <cfRule type="expression" dxfId="76" priority="1023">
      <formula>IF(VLOOKUP($G$3,#NAME?,MATCH($A5,#NAME?,0)+1,0)&gt;0,1,0)</formula>
    </cfRule>
    <cfRule type="expression" dxfId="75" priority="1024">
      <formula>AND(IF(IFERROR(VLOOKUP($G$3,#NAME?,MATCH($A5,#NAME?,0)+1,0),0)&gt;0,0,1),IF(IFERROR(VLOOKUP($G$3,#NAME?,MATCH($A5,#NAME?,0)+1,0),0)&gt;0,0,1),IF(IFERROR(VLOOKUP($G$3,#NAME?,MATCH($A5,#NAME?,0)+1,0),0)&gt;0,0,1),IF(IFERROR(MATCH($A5,#NAME?,0),0)&gt;0,1,0))</formula>
    </cfRule>
  </conditionalFormatting>
  <conditionalFormatting sqref="J4">
    <cfRule type="expression" dxfId="74" priority="1025">
      <formula>IF(LEN(J4)&gt;0,1,0)</formula>
    </cfRule>
    <cfRule type="expression" dxfId="73" priority="1026">
      <formula>IF(VLOOKUP($B$3,#NAME?,MATCH($A4,#NAME?,0)+1,0)&gt;0,1,0)</formula>
    </cfRule>
    <cfRule type="expression" dxfId="72" priority="1027">
      <formula>IF(VLOOKUP($B$3,#NAME?,MATCH($A4,#NAME?,0)+1,0)&gt;0,1,0)</formula>
    </cfRule>
    <cfRule type="expression" dxfId="71" priority="1028">
      <formula>IF(VLOOKUP($B$3,#NAME?,MATCH($A4,#NAME?,0)+1,0)&gt;0,1,0)</formula>
    </cfRule>
    <cfRule type="expression" dxfId="70" priority="1029">
      <formula>AND(IF(IFERROR(VLOOKUP($B$3,#NAME?,MATCH($A4,#NAME?,0)+1,0),0)&gt;0,0,1),IF(IFERROR(VLOOKUP($B$3,#NAME?,MATCH($A4,#NAME?,0)+1,0),0)&gt;0,0,1),IF(IFERROR(VLOOKUP($B$3,#NAME?,MATCH($A4,#NAME?,0)+1,0),0)&gt;0,0,1),IF(IFERROR(MATCH($A4,#NAME?,0),0)&gt;0,1,0))</formula>
    </cfRule>
  </conditionalFormatting>
  <conditionalFormatting sqref="L4:L20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N5:U5">
    <cfRule type="expression" dxfId="64" priority="1045">
      <formula>IF(LEN(N5)&gt;0,1,0)</formula>
    </cfRule>
    <cfRule type="expression" dxfId="63" priority="1046">
      <formula>IF(VLOOKUP($M$3,#NAME?,MATCH($A5,#NAME?,0)+1,0)&gt;0,1,0)</formula>
    </cfRule>
    <cfRule type="expression" dxfId="62" priority="1047">
      <formula>IF(VLOOKUP($M$3,#NAME?,MATCH($A5,#NAME?,0)+1,0)&gt;0,1,0)</formula>
    </cfRule>
    <cfRule type="expression" dxfId="61" priority="1048">
      <formula>IF(VLOOKUP($M$3,#NAME?,MATCH($A5,#NAME?,0)+1,0)&gt;0,1,0)</formula>
    </cfRule>
    <cfRule type="expression" dxfId="60" priority="1049">
      <formula>AND(IF(IFERROR(VLOOKUP($M$3,#NAME?,MATCH($A5,#NAME?,0)+1,0),0)&gt;0,0,1),IF(IFERROR(VLOOKUP($M$3,#NAME?,MATCH($A5,#NAME?,0)+1,0),0)&gt;0,0,1),IF(IFERROR(VLOOKUP($M$3,#NAME?,MATCH($A5,#NAME?,0)+1,0),0)&gt;0,0,1),IF(IFERROR(MATCH($A5,#NAME?,0),0)&gt;0,1,0))</formula>
    </cfRule>
  </conditionalFormatting>
  <conditionalFormatting sqref="W4">
    <cfRule type="expression" dxfId="59" priority="1050">
      <formula>IF(LEN(W4)&gt;0,1,0)</formula>
    </cfRule>
    <cfRule type="expression" dxfId="58" priority="1051">
      <formula>IF(VLOOKUP($N$3,#NAME?,MATCH($A4,#NAME?,0)+1,0)&gt;0,1,0)</formula>
    </cfRule>
    <cfRule type="expression" dxfId="57" priority="1052">
      <formula>IF(VLOOKUP($N$3,#NAME?,MATCH($A4,#NAME?,0)+1,0)&gt;0,1,0)</formula>
    </cfRule>
    <cfRule type="expression" dxfId="56" priority="1053">
      <formula>IF(VLOOKUP($N$3,#NAME?,MATCH($A4,#NAME?,0)+1,0)&gt;0,1,0)</formula>
    </cfRule>
    <cfRule type="expression" dxfId="55" priority="1054">
      <formula>AND(IF(IFERROR(VLOOKUP($N$3,#NAME?,MATCH($A4,#NAME?,0)+1,0),0)&gt;0,0,1),IF(IFERROR(VLOOKUP($N$3,#NAME?,MATCH($A4,#NAME?,0)+1,0),0)&gt;0,0,1),IF(IFERROR(VLOOKUP($N$3,#NAME?,MATCH($A4,#NAME?,0)+1,0),0)&gt;0,0,1),IF(IFERROR(MATCH($A4,#NAME?,0),0)&gt;0,1,0))</formula>
    </cfRule>
  </conditionalFormatting>
  <conditionalFormatting sqref="X4">
    <cfRule type="expression" dxfId="54" priority="1055">
      <formula>IF(LEN(X4)&gt;0,1,0)</formula>
    </cfRule>
    <cfRule type="expression" dxfId="53" priority="1056">
      <formula>IF(VLOOKUP($O$3,#NAME?,MATCH($A4,#NAME?,0)+1,0)&gt;0,1,0)</formula>
    </cfRule>
    <cfRule type="expression" dxfId="52" priority="1057">
      <formula>IF(VLOOKUP($O$3,#NAME?,MATCH($A4,#NAME?,0)+1,0)&gt;0,1,0)</formula>
    </cfRule>
    <cfRule type="expression" dxfId="51" priority="1058">
      <formula>IF(VLOOKUP($O$3,#NAME?,MATCH($A4,#NAME?,0)+1,0)&gt;0,1,0)</formula>
    </cfRule>
    <cfRule type="expression" dxfId="50" priority="1059">
      <formula>AND(IF(IFERROR(VLOOKUP($O$3,#NAME?,MATCH($A4,#NAME?,0)+1,0),0)&gt;0,0,1),IF(IFERROR(VLOOKUP($O$3,#NAME?,MATCH($A4,#NAME?,0)+1,0),0)&gt;0,0,1),IF(IFERROR(VLOOKUP($O$3,#NAME?,MATCH($A4,#NAME?,0)+1,0),0)&gt;0,0,1),IF(IFERROR(MATCH($A4,#NAME?,0),0)&gt;0,1,0))</formula>
    </cfRule>
  </conditionalFormatting>
  <conditionalFormatting sqref="Z4">
    <cfRule type="expression" dxfId="49" priority="1060">
      <formula>IF(LEN(Z4)&gt;0,1,0)</formula>
    </cfRule>
    <cfRule type="expression" dxfId="48" priority="1061">
      <formula>IF(VLOOKUP($Q$3,#NAME?,MATCH($A4,#NAME?,0)+1,0)&gt;0,1,0)</formula>
    </cfRule>
    <cfRule type="expression" dxfId="47" priority="1062">
      <formula>IF(VLOOKUP($Q$3,#NAME?,MATCH($A4,#NAME?,0)+1,0)&gt;0,1,0)</formula>
    </cfRule>
    <cfRule type="expression" dxfId="46" priority="1063">
      <formula>IF(VLOOKUP($Q$3,#NAME?,MATCH($A4,#NAME?,0)+1,0)&gt;0,1,0)</formula>
    </cfRule>
    <cfRule type="expression" dxfId="45" priority="1064">
      <formula>AND(IF(IFERROR(VLOOKUP($Q$3,#NAME?,MATCH($A4,#NAME?,0)+1,0),0)&gt;0,0,1),IF(IFERROR(VLOOKUP($Q$3,#NAME?,MATCH($A4,#NAME?,0)+1,0),0)&gt;0,0,1),IF(IFERROR(VLOOKUP($Q$3,#NAME?,MATCH($A4,#NAME?,0)+1,0),0)&gt;0,0,1),IF(IFERROR(MATCH($A4,#NAME?,0),0)&gt;0,1,0))</formula>
    </cfRule>
  </conditionalFormatting>
  <conditionalFormatting sqref="X5:X204">
    <cfRule type="expression" dxfId="44" priority="1075">
      <formula>IF(LEN(X5)&gt;0,1,0)</formula>
    </cfRule>
    <cfRule type="expression" dxfId="43" priority="1076">
      <formula>IF(VLOOKUP($B$3,#NAME?,MATCH($A5,#NAME?,0)+1,0)&gt;0,1,0)</formula>
    </cfRule>
    <cfRule type="expression" dxfId="42" priority="1077">
      <formula>IF(VLOOKUP($B$3,#NAME?,MATCH($A5,#NAME?,0)+1,0)&gt;0,1,0)</formula>
    </cfRule>
    <cfRule type="expression" dxfId="41" priority="1078">
      <formula>IF(VLOOKUP($B$3,#NAME?,MATCH($A5,#NAME?,0)+1,0)&gt;0,1,0)</formula>
    </cfRule>
    <cfRule type="expression" dxfId="40" priority="1079">
      <formula>AND(IF(IFERROR(VLOOKUP($B$3,#NAME?,MATCH($A5,#NAME?,0)+1,0),0)&gt;0,0,1),IF(IFERROR(VLOOKUP($B$3,#NAME?,MATCH($A5,#NAME?,0)+1,0),0)&gt;0,0,1),IF(IFERROR(VLOOKUP($B$3,#NAME?,MATCH($A5,#NAME?,0)+1,0),0)&gt;0,0,1),IF(IFERROR(MATCH($A5,#NAME?,0),0)&gt;0,1,0))</formula>
    </cfRule>
  </conditionalFormatting>
  <conditionalFormatting sqref="H13">
    <cfRule type="expression" dxfId="14" priority="1121">
      <formula>IF(LEN(H13)&gt;0,1,0)</formula>
    </cfRule>
    <cfRule type="expression" dxfId="13" priority="1122">
      <formula>IF(VLOOKUP($H$3,#NAME?,MATCH($A12,#NAME?,0)+1,0)&gt;0,1,0)</formula>
    </cfRule>
    <cfRule type="expression" dxfId="12" priority="1123">
      <formula>IF(VLOOKUP($H$3,#NAME?,MATCH($A12,#NAME?,0)+1,0)&gt;0,1,0)</formula>
    </cfRule>
    <cfRule type="expression" dxfId="11" priority="1124">
      <formula>IF(VLOOKUP($H$3,#NAME?,MATCH($A12,#NAME?,0)+1,0)&gt;0,1,0)</formula>
    </cfRule>
    <cfRule type="expression" dxfId="10" priority="1125">
      <formula>AND(IF(IFERROR(VLOOKUP($H$3,#NAME?,MATCH($A12,#NAME?,0)+1,0),0)&gt;0,0,1),IF(IFERROR(VLOOKUP($H$3,#NAME?,MATCH($A12,#NAME?,0)+1,0),0)&gt;0,0,1),IF(IFERROR(VLOOKUP($H$3,#NAME?,MATCH($A12,#NAME?,0)+1,0),0)&gt;0,0,1),IF(IFERROR(MATCH($A12,#NAME?,0),0)&gt;0,1,0))</formula>
    </cfRule>
  </conditionalFormatting>
  <dataValidations count="190">
    <dataValidation allowBlank="1" showInputMessage="1" prompt="Input an approprate product type." sqref="A3" xr:uid="{5DBC7CD8-D55F-F742-BA1B-82764357B99E}">
      <formula1>0</formula1>
      <formula2>0</formula2>
    </dataValidation>
    <dataValidation type="list" allowBlank="1" showInputMessage="1" sqref="A4:A1041 ES4:ES1041" xr:uid="{783F92E8-A9EB-AB42-9FE0-5129F240517E}">
      <formula1>#NAME?</formula1>
      <formula2>0</formula2>
    </dataValidation>
    <dataValidation allowBlank="1" showInputMessage="1" prompt="Unique Identifier." sqref="B3" xr:uid="{BF73B456-183C-CA4E-8C45-317C789F2C21}">
      <formula1>0</formula1>
      <formula2>0</formula2>
    </dataValidation>
    <dataValidation allowBlank="1" showInputMessage="1" sqref="BZ3 CN3 EI3:EI1041 B4:C4 C25:C1041 J4:V4 X4:X1041 AB4:AC4 AI4:AT4 AV4:AV166 AX4:AZ1041 BC4:BD1041 CF4:CG1041 CI4:CK1041 CP4:CS1041 CW4:CW1041 DE4:DH1041 DJ4:DN1041 DQ4:DQ1041 DT4:DU1041 ED4:EF1041 EH4:EH1041 ET4:EU1041 EW4:FA1041 FC4:FI1041 FK4:FO4 GB4:GE1041 GG4:GJ1041 FQ4:FZ1041 AB5:AB1041 AI5:AI1041 AK5:AS221 DP5:DP1041 K5:V1041 AT167:AT1041 B205:B1041 D205:D1041 AC205:AC1041 AV205:AV1041 FK205:FO1041 AJ222:AS1041 FE1042:FE1043 J205:J1041 FJ5:FO204 C5:C23 F4:F1041 G4:G23 G25:G1041" xr:uid="{A0AA7F71-D2BE-B64A-AFB9-4EB87E71C11E}">
      <formula1>0</formula1>
      <formula2>0</formula2>
    </dataValidation>
    <dataValidation allowBlank="1" showInputMessage="1" prompt="An alphanumeric string; 1 character minimum in length and 50 characters maximum in length." sqref="C3 G3 AO3:AS3" xr:uid="{E1E9BAE2-9255-C242-A2C3-88FF9496F425}">
      <formula1>0</formula1>
      <formula2>0</formula2>
    </dataValidation>
    <dataValidation allowBlank="1" showInputMessage="1" prompt="Any valid GCID, UPC, or EAN." sqref="D3" xr:uid="{82301A4C-FA67-924E-A48D-1ED7CC4AA5F9}">
      <formula1>0</formula1>
      <formula2>0</formula2>
    </dataValidation>
    <dataValidation allowBlank="1" showInputMessage="1" prompt="The type of standard, unique identifier entered in the Product ID field. This is a required field if Product ID is provided." sqref="E3" xr:uid="{4AF23819-3FBC-EB46-A694-3005B5192C59}">
      <formula1>0</formula1>
      <formula2>0</formula2>
    </dataValidation>
    <dataValidation type="list" allowBlank="1" showInputMessage="1" sqref="E4:E1041" xr:uid="{88565953-E86E-9D4C-9CA6-BA8954CC622D}">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EBADA035-DFEE-8847-852E-DFAB5D38C596}">
      <formula1>0</formula1>
      <formula2>0</formula2>
    </dataValidation>
    <dataValidation allowBlank="1" showInputMessage="1" prompt="Select an item type value from the Browse Tree Guide." sqref="H3" xr:uid="{83DDDB7C-824E-E841-B452-6C90006D5582}">
      <formula1>0</formula1>
      <formula2>0</formula2>
    </dataValidation>
    <dataValidation allowBlank="1" showInputMessage="1" prompt="An alphanumeric string; 1 character minimum in length and 40 characters maximum in length." sqref="J3 X3" xr:uid="{EA1A5A89-5F8B-5C43-96BC-854AE387EBD4}">
      <formula1>0</formula1>
      <formula2>0</formula2>
    </dataValidation>
    <dataValidation allowBlank="1" showInputMessage="1" prompt="The price at which the product is sold at in the local currency. Please do not use commas or currency symbols." sqref="K3" xr:uid="{B5E87F1A-56C7-E04B-9FD3-CFAD2DBFE494}">
      <formula1>0</formula1>
      <formula2>0</formula2>
    </dataValidation>
    <dataValidation allowBlank="1" showInputMessage="1" prompt="A whole number." sqref="L3" xr:uid="{63E66ECD-CF41-124E-B5B9-9CBA8A1769E6}">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1928D5E-619E-8942-979A-856BA2719AAB}">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190ED7DB-E14E-8249-94BC-ABD1EAE9D644}">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AA41CBEB-D672-6745-9097-1F860E72BA99}">
      <formula1>0</formula1>
      <formula2>0</formula2>
    </dataValidation>
    <dataValidation allowBlank="1" showInputMessage="1" prompt="Please select one of the following values: parent, child" sqref="W3" xr:uid="{6750489D-70ED-B74A-81A6-DFBC837FFA16}">
      <formula1>0</formula1>
      <formula2>0</formula2>
    </dataValidation>
    <dataValidation type="list" allowBlank="1" showInputMessage="1" sqref="W4:W204" xr:uid="{EDFDB371-0704-014A-ACF6-F93B95D8241B}">
      <formula1>INDIRECT(SUBSTITUTE(A4,"-","_")&amp;"parent_child")</formula1>
      <formula2>0</formula2>
    </dataValidation>
    <dataValidation type="list" allowBlank="1" showInputMessage="1" sqref="W205:W1041" xr:uid="{CDE0A5EE-943B-8340-BC7D-804AC53BB1FF}">
      <formula1>INDIRECT(SUBSTITUTE(A4,"-","_")&amp;"parent_child")</formula1>
      <formula2>0</formula2>
    </dataValidation>
    <dataValidation allowBlank="1" showInputMessage="1" prompt="Select and applicable variation theme." sqref="Y3" xr:uid="{AB0ACDE2-57E9-4E40-8FDB-2E5CEADB5FA8}">
      <formula1>0</formula1>
      <formula2>0</formula2>
    </dataValidation>
    <dataValidation type="list" allowBlank="1" showInputMessage="1" sqref="Y205:Y1041" xr:uid="{DA5E3EBA-D58F-C34B-8BFE-AE1F905F89B8}">
      <formula1>INDIRECT(SUBSTITUTE(A4,"-","_")&amp;"variation_theme")</formula1>
      <formula2>0</formula2>
    </dataValidation>
    <dataValidation allowBlank="1" showInputMessage="1" prompt="Select one of the following options: _x000a_Accessory                                                                      Variation" sqref="Z3" xr:uid="{4035AF3F-265A-7240-84B0-0D00C4DEF6B5}">
      <formula1>0</formula1>
      <formula2>0</formula2>
    </dataValidation>
    <dataValidation type="list" allowBlank="1" showInputMessage="1" sqref="Z4:Z204" xr:uid="{59F8B229-4E03-B147-AA6B-FD04858019EC}">
      <formula1>INDIRECT(SUBSTITUTE(A4,"-","_")&amp;"relationship_type")</formula1>
      <formula2>0</formula2>
    </dataValidation>
    <dataValidation type="list" allowBlank="1" showInputMessage="1" sqref="Z205:Z1041" xr:uid="{FE87DD36-57D8-3648-A26D-008ADA773A59}">
      <formula1>INDIRECT(SUBSTITUTE(A4,"-","_")&amp;"relationship_type")</formula1>
      <formula2>0</formula2>
    </dataValidation>
    <dataValidation allowBlank="1" showInputMessage="1" prompt="Select one of the following options: Update, PartialUpdate, or Delete." sqref="AA3" xr:uid="{275EC7B9-237B-AA41-8D7D-F1E9452C28BF}">
      <formula1>0</formula1>
      <formula2>0</formula2>
    </dataValidation>
    <dataValidation type="list" allowBlank="1" showInputMessage="1" sqref="AA4:AA1041" xr:uid="{F40AF1E0-F261-594E-9260-F423C4BAEF2C}">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70B82DD8-CB5E-5F4D-A49A-7AEF2B3C4D4C}">
      <formula1>0</formula1>
      <formula2>0</formula2>
    </dataValidation>
    <dataValidation allowBlank="1" showInputMessage="1" prompt="String of text with max of 50 characters" sqref="AC3" xr:uid="{FF0E0EBB-E1BF-6641-993F-CDC342946AC3}">
      <formula1>0</formula1>
      <formula2>0</formula2>
    </dataValidation>
    <dataValidation allowBlank="1" showInputMessage="1" prompt="Indicates the language used for encoding" sqref="AD3:AH3" xr:uid="{50FABB0A-6784-5A47-99D2-4CDF7EB7A649}">
      <formula1>0</formula1>
      <formula2>0</formula2>
    </dataValidation>
    <dataValidation type="list" allowBlank="1" showInputMessage="1" sqref="AD4:AD1041" xr:uid="{4F3E75E0-B0E4-E247-B112-81225345AF68}">
      <formula1>INDIRECT(SUBSTITUTE(A4,"-","_")&amp;"language_value1")</formula1>
      <formula2>0</formula2>
    </dataValidation>
    <dataValidation type="list" allowBlank="1" showInputMessage="1" sqref="AE4:AE1041" xr:uid="{BD5FF8B8-CE7D-4740-9EFF-01F76653769B}">
      <formula1>INDIRECT(SUBSTITUTE(A4,"-","_")&amp;"language_value2")</formula1>
      <formula2>0</formula2>
    </dataValidation>
    <dataValidation type="list" allowBlank="1" showInputMessage="1" sqref="AF4:AF1041" xr:uid="{2AE159FF-8A78-FB43-A7F9-9FAA8805FC56}">
      <formula1>INDIRECT(SUBSTITUTE(A4,"-","_")&amp;"language_value3")</formula1>
      <formula2>0</formula2>
    </dataValidation>
    <dataValidation type="list" allowBlank="1" showInputMessage="1" sqref="AG4:AG1041" xr:uid="{7E9D9B64-44D1-2848-8638-5BF5E85FA31A}">
      <formula1>INDIRECT(SUBSTITUTE(A4,"-","_")&amp;"language_value4")</formula1>
      <formula2>0</formula2>
    </dataValidation>
    <dataValidation type="list" allowBlank="1" showInputMessage="1" sqref="AH4:AH1041" xr:uid="{67CF5F18-BC9C-F64C-960E-71C569B7E9DF}">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C3088FE5-3C95-0147-B174-BD8EFC08E2DE}">
      <formula1>0</formula1>
      <formula2>0</formula2>
    </dataValidation>
    <dataValidation allowBlank="1" showInputMessage="1" prompt="Search terms that describe your product: no repetition, no competitor brand names or ASINs." sqref="AN3" xr:uid="{4CDF789D-0141-3D40-932C-F1A6C4163BBA}">
      <formula1>0</formula1>
      <formula2>0</formula2>
    </dataValidation>
    <dataValidation allowBlank="1" showInputMessage="1" prompt="This is a string of text with a maximum of 50 characters." sqref="AT3" xr:uid="{803B4E2C-C6A3-324A-B07E-590517497C6E}">
      <formula1>0</formula1>
      <formula2>0</formula2>
    </dataValidation>
    <dataValidation allowBlank="1" showInputMessage="1" prompt="Please refer to the Valid Values worksheet." sqref="AU3 BB3" xr:uid="{3F258874-7514-E541-A0FF-A8BC60374B51}">
      <formula1>0</formula1>
      <formula2>0</formula2>
    </dataValidation>
    <dataValidation type="list" allowBlank="1" showInputMessage="1" sqref="AU4:AU1041" xr:uid="{6059B991-620E-7E4D-AC70-E5C12152966F}">
      <formula1>INDIRECT(SUBSTITUTE(A4,"-","_")&amp;"color_map")</formula1>
      <formula2>0</formula2>
    </dataValidation>
    <dataValidation allowBlank="1" showInputMessage="1" prompt="An alphanumeric string. If multiple sizes are available, a unique child record should be submitted for each product." sqref="AV3" xr:uid="{8B130CFC-03C3-EB42-8911-02CF461E0FB9}">
      <formula1>0</formula1>
      <formula2>0</formula2>
    </dataValidation>
    <dataValidation allowBlank="1" showInputMessage="1" prompt="Hr" sqref="AW3" xr:uid="{B410E570-E9A5-CD4E-9149-43D46101C112}">
      <formula1>0</formula1>
      <formula2>0</formula2>
    </dataValidation>
    <dataValidation type="list" allowBlank="1" showInputMessage="1" sqref="AW4 AW108:AW1041" xr:uid="{8BAD68C6-F356-234E-BD2B-8F9117E92B2D}">
      <formula1>INDIRECT(SUBSTITUTE(A4,"-","_")&amp;"battery_average_life_unit_of_measure")</formula1>
      <formula2>0</formula2>
    </dataValidation>
    <dataValidation allowBlank="1" showInputMessage="1" prompt="A positive integer." sqref="AX3 FG3 FM3" xr:uid="{F30B0C39-FEDB-BD42-BCAD-AC3FDE8672BC}">
      <formula1>0</formula1>
      <formula2>0</formula2>
    </dataValidation>
    <dataValidation allowBlank="1" showInputMessage="1" prompt="A positive integer. Accepted unit of measure is volts." sqref="AY3" xr:uid="{20E6C98C-99FC-9846-88D6-3471BD7045D7}">
      <formula1>0</formula1>
      <formula2>0</formula2>
    </dataValidation>
    <dataValidation allowBlank="1" showInputMessage="1" prompt="Power Consumption" sqref="AZ3" xr:uid="{CED0BD60-E7C9-0D40-9744-0AECA48122FC}">
      <formula1>0</formula1>
      <formula2>0</formula2>
    </dataValidation>
    <dataValidation allowBlank="1" showInputMessage="1" prompt="Methods for connecting to or from this device" sqref="BA3" xr:uid="{99603439-1B77-6145-A2ED-0CADE2266B77}">
      <formula1>0</formula1>
      <formula2>0</formula2>
    </dataValidation>
    <dataValidation type="list" allowBlank="1" showInputMessage="1" sqref="BA4:BA1041" xr:uid="{0F051123-2E44-554A-9CCB-FE2936D1C99C}">
      <formula1>INDIRECT(SUBSTITUTE(A4,"-","_")&amp;"hardware_interface")</formula1>
      <formula2>0</formula2>
    </dataValidation>
    <dataValidation type="list" allowBlank="1" showInputMessage="1" sqref="BB4:BB1041" xr:uid="{B1E5EB46-2FA5-0C49-9104-671E4668617B}">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C65EC259-A440-2344-B409-796AA5C4A8AD}">
      <formula1>0</formula1>
      <formula2>0</formula2>
    </dataValidation>
    <dataValidation allowBlank="1" showInputMessage="1" prompt="A positive number." sqref="BD3" xr:uid="{63E079AB-12F5-6C4F-82C2-6973897950D5}">
      <formula1>0</formula1>
      <formula2>0</formula2>
    </dataValidation>
    <dataValidation allowBlank="1" showInputMessage="1" prompt="Please refer to the BTG" sqref="BE3:BI3" xr:uid="{D4D898A2-DCB5-DD4E-B5DC-FB6C180BC328}">
      <formula1>0</formula1>
      <formula2>0</formula2>
    </dataValidation>
    <dataValidation type="list" allowBlank="1" showInputMessage="1" sqref="BE5:BE1041" xr:uid="{DF9F7617-2AAF-A04F-A847-D2D73C0CD0CA}">
      <formula1>INDIRECT(SUBSTITUTE(A4,"-","_")&amp;"target_audience_keywords1")</formula1>
      <formula2>0</formula2>
    </dataValidation>
    <dataValidation type="list" allowBlank="1" showInputMessage="1" sqref="BF5:BF1041" xr:uid="{C465E967-685C-8444-9B69-157680F2911E}">
      <formula1>INDIRECT(SUBSTITUTE(A4,"-","_")&amp;"target_audience_keywords2")</formula1>
      <formula2>0</formula2>
    </dataValidation>
    <dataValidation type="list" allowBlank="1" showInputMessage="1" sqref="BG5:BG1041" xr:uid="{15A92789-33C1-CB4E-B513-69918B803F64}">
      <formula1>INDIRECT(SUBSTITUTE(A4,"-","_")&amp;"target_audience_keywords3")</formula1>
      <formula2>0</formula2>
    </dataValidation>
    <dataValidation type="list" allowBlank="1" showInputMessage="1" sqref="BH5:BH1041" xr:uid="{5EBD8D55-BDD1-7C4A-84AD-AC7EF00C569A}">
      <formula1>INDIRECT(SUBSTITUTE(A4,"-","_")&amp;"target_audience_keywords4")</formula1>
      <formula2>0</formula2>
    </dataValidation>
    <dataValidation type="list" allowBlank="1" showInputMessage="1" sqref="BI4:BI1041" xr:uid="{B821FB87-765F-664E-B1D9-033C22EC4485}">
      <formula1>INDIRECT(SUBSTITUTE(A4,"-","_")&amp;"target_audience_keywords5")</formula1>
      <formula2>0</formula2>
    </dataValidation>
    <dataValidation allowBlank="1" showInputMessage="1" prompt="What are additional attributes of the product?" sqref="BJ3:BY3" xr:uid="{DE465473-2611-BC48-9E1A-57FBEA835B5D}">
      <formula1>0</formula1>
      <formula2>0</formula2>
    </dataValidation>
    <dataValidation type="list" allowBlank="1" showInputMessage="1" sqref="BJ4:BJ1041" xr:uid="{2994A168-3F24-FE47-8482-5210A4F06D7F}">
      <formula1>INDIRECT(SUBSTITUTE(A4,"-","_")&amp;"thesaurus_attribute_keywords1")</formula1>
      <formula2>0</formula2>
    </dataValidation>
    <dataValidation type="list" allowBlank="1" showInputMessage="1" sqref="BK4:BK1041" xr:uid="{68BA3D60-B32F-D643-A7C8-CBD5B874A390}">
      <formula1>INDIRECT(SUBSTITUTE(A4,"-","_")&amp;"thesaurus_attribute_keywords2")</formula1>
      <formula2>0</formula2>
    </dataValidation>
    <dataValidation type="list" allowBlank="1" showInputMessage="1" sqref="BL4:BL1041" xr:uid="{045E1B90-3A5D-9741-AE36-D7DA11AD805F}">
      <formula1>INDIRECT(SUBSTITUTE(A4,"-","_")&amp;"thesaurus_attribute_keywords3")</formula1>
      <formula2>0</formula2>
    </dataValidation>
    <dataValidation type="list" allowBlank="1" showInputMessage="1" sqref="BM4:BM1041" xr:uid="{68C34088-C60B-8E47-B024-CBA51B9F5864}">
      <formula1>INDIRECT(SUBSTITUTE(A4,"-","_")&amp;"thesaurus_attribute_keywords4")</formula1>
      <formula2>0</formula2>
    </dataValidation>
    <dataValidation type="list" allowBlank="1" showInputMessage="1" sqref="BN4:BN1041" xr:uid="{C8DF8050-72D6-0B4A-9D99-DD373BFCED79}">
      <formula1>INDIRECT(SUBSTITUTE(A4,"-","_")&amp;"thesaurus_attribute_keywords5")</formula1>
      <formula2>0</formula2>
    </dataValidation>
    <dataValidation type="list" allowBlank="1" showInputMessage="1" sqref="BO4:BO1041" xr:uid="{1958FB1A-F756-9443-9841-F659840050B0}">
      <formula1>INDIRECT(SUBSTITUTE(A4,"-","_")&amp;"thesaurus_attribute_keywords6")</formula1>
      <formula2>0</formula2>
    </dataValidation>
    <dataValidation type="list" allowBlank="1" showInputMessage="1" sqref="BP4:BP1041" xr:uid="{02D80BBE-6FF9-264E-8B30-8DA9FCBF9435}">
      <formula1>INDIRECT(SUBSTITUTE(A4,"-","_")&amp;"thesaurus_attribute_keywords7")</formula1>
      <formula2>0</formula2>
    </dataValidation>
    <dataValidation type="list" allowBlank="1" showInputMessage="1" sqref="BQ4:BQ1041" xr:uid="{5F07CC87-698C-AB4E-82FC-F271DAAB8926}">
      <formula1>INDIRECT(SUBSTITUTE(A4,"-","_")&amp;"thesaurus_attribute_keywords8")</formula1>
      <formula2>0</formula2>
    </dataValidation>
    <dataValidation type="list" allowBlank="1" showInputMessage="1" sqref="BR4:BR1041" xr:uid="{EE68DE21-C624-B344-B73C-0C20E3B8413F}">
      <formula1>INDIRECT(SUBSTITUTE(A4,"-","_")&amp;"thesaurus_attribute_keywords9")</formula1>
      <formula2>0</formula2>
    </dataValidation>
    <dataValidation type="list" allowBlank="1" showInputMessage="1" sqref="BS4:BS1041" xr:uid="{43A73230-0E7B-3342-832E-88719DA907A2}">
      <formula1>INDIRECT(SUBSTITUTE(A4,"-","_")&amp;"thesaurus_attribute_keywords10")</formula1>
      <formula2>0</formula2>
    </dataValidation>
    <dataValidation type="list" allowBlank="1" showInputMessage="1" sqref="BT4:BT1041" xr:uid="{5BB95A6D-3D6E-0F4C-91BB-0D15EC114AE3}">
      <formula1>INDIRECT(SUBSTITUTE(A4,"-","_")&amp;"thesaurus_attribute_keywords11")</formula1>
      <formula2>0</formula2>
    </dataValidation>
    <dataValidation type="list" allowBlank="1" showInputMessage="1" sqref="BU4:BU1041" xr:uid="{C82168F0-9C71-C14D-A749-FB6207ABF0DF}">
      <formula1>INDIRECT(SUBSTITUTE(A4,"-","_")&amp;"thesaurus_attribute_keywords12")</formula1>
      <formula2>0</formula2>
    </dataValidation>
    <dataValidation type="list" allowBlank="1" showInputMessage="1" sqref="BV4:BV1041" xr:uid="{465CEE23-3148-7544-9D22-CBA1C81ADCF1}">
      <formula1>INDIRECT(SUBSTITUTE(A4,"-","_")&amp;"thesaurus_attribute_keywords13")</formula1>
      <formula2>0</formula2>
    </dataValidation>
    <dataValidation type="list" allowBlank="1" showInputMessage="1" sqref="BW4:BW1041" xr:uid="{EA6EE475-148D-C542-99BC-AA8125283985}">
      <formula1>INDIRECT(SUBSTITUTE(A4,"-","_")&amp;"thesaurus_attribute_keywords14")</formula1>
      <formula2>0</formula2>
    </dataValidation>
    <dataValidation type="list" allowBlank="1" showInputMessage="1" sqref="BX4:BX1041" xr:uid="{0C345157-D316-4D4C-8D48-C05E0C70CF69}">
      <formula1>INDIRECT(SUBSTITUTE(A4,"-","_")&amp;"thesaurus_attribute_keywords15")</formula1>
      <formula2>0</formula2>
    </dataValidation>
    <dataValidation type="list" allowBlank="1" showInputMessage="1" sqref="BY4:BY1041" xr:uid="{D8AB8656-35AD-FD4A-9F62-52911B025447}">
      <formula1>INDIRECT(SUBSTITUTE(A4,"-","_")&amp;"thesaurus_attribute_keywords16")</formula1>
      <formula2>0</formula2>
    </dataValidation>
    <dataValidation type="list" allowBlank="1" showInputMessage="1" sqref="BZ4:BZ1041" xr:uid="{99A0C2F3-94C1-8F42-81D0-B733B1CD1EEB}">
      <formula1>INDIRECT(SUBSTITUTE(A4,"-","_")&amp;"wattage_unit_of_measure")</formula1>
      <formula2>0</formula2>
    </dataValidation>
    <dataValidation allowBlank="1" showInputMessage="1" prompt="What is the product's subject? What is the product about?" sqref="CA3:CE3" xr:uid="{902DB184-5DCF-AD49-B67D-2F71D9FD104A}">
      <formula1>0</formula1>
      <formula2>0</formula2>
    </dataValidation>
    <dataValidation type="list" allowBlank="1" showInputMessage="1" sqref="CA4:CA1041" xr:uid="{E259CF35-7BCF-3E48-9E07-9D651176E55B}">
      <formula1>INDIRECT(SUBSTITUTE(A4,"-","_")&amp;"thesaurus_subject_keywords1")</formula1>
      <formula2>0</formula2>
    </dataValidation>
    <dataValidation type="list" allowBlank="1" showInputMessage="1" sqref="CB4:CB1041" xr:uid="{4241423F-1D95-4046-B6D5-E3ECC41C9450}">
      <formula1>INDIRECT(SUBSTITUTE(A4,"-","_")&amp;"thesaurus_subject_keywords2")</formula1>
      <formula2>0</formula2>
    </dataValidation>
    <dataValidation type="list" allowBlank="1" showInputMessage="1" sqref="CC4:CC1041" xr:uid="{5169835A-00EB-EA46-B35F-01CE9B872F36}">
      <formula1>INDIRECT(SUBSTITUTE(A4,"-","_")&amp;"thesaurus_subject_keywords3")</formula1>
      <formula2>0</formula2>
    </dataValidation>
    <dataValidation type="list" allowBlank="1" showInputMessage="1" sqref="CD4:CD1041" xr:uid="{4C466432-1E18-BC43-B764-920D149C9CB3}">
      <formula1>INDIRECT(SUBSTITUTE(A4,"-","_")&amp;"thesaurus_subject_keywords4")</formula1>
      <formula2>0</formula2>
    </dataValidation>
    <dataValidation type="list" allowBlank="1" showInputMessage="1" sqref="CE4:CE1041" xr:uid="{E0B1C53A-3EDF-EF4F-A6E8-A7FBB144D980}">
      <formula1>INDIRECT(SUBSTITUTE(A4,"-","_")&amp;"thesaurus_subject_keywords5")</formula1>
      <formula2>0</formula2>
    </dataValidation>
    <dataValidation allowBlank="1" showInputMessage="1" prompt="Please refer to the Valid values tab for the appropriate value for this field." sqref="CF3" xr:uid="{F6B7E146-6615-D945-BDB4-D9AB2A59FA78}">
      <formula1>0</formula1>
      <formula2>0</formula2>
    </dataValidation>
    <dataValidation allowBlank="1" showInputMessage="1" prompt="A number with up to 10 digits to the left of the decimal point and 2 digits to the right of the decimal point. Please do not use commas." sqref="CG3 CI3:CK3 DQ3 EF3" xr:uid="{3ED315B2-871A-054F-B6B6-8972AE022A14}">
      <formula1>0</formula1>
      <formula2>0</formula2>
    </dataValidation>
    <dataValidation allowBlank="1" showInputMessage="1" prompt="Select one of the following options: GR, KG, OZ, or LB. Do not include the actual weight, which will be collected in the shipping-weight field." sqref="CH3" xr:uid="{DAA61D5B-8D84-4546-A61B-7EC2656AA56C}">
      <formula1>0</formula1>
      <formula2>0</formula2>
    </dataValidation>
    <dataValidation type="list" allowBlank="1" showInputMessage="1" sqref="CH4:CH1041" xr:uid="{9C6AE44D-9D76-E24C-8C1C-C0B4CF38F473}">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948E87A0-9A46-7C42-A872-2F5B47BF5377}">
      <formula1>0</formula1>
      <formula2>0</formula2>
    </dataValidation>
    <dataValidation type="list" allowBlank="1" showInputMessage="1" sqref="CL4:CL1041" xr:uid="{3735F469-F76D-5749-86E2-D58C7747237A}">
      <formula1>INDIRECT(SUBSTITUTE(A4,"-","_")&amp;"item_dimensions_unit_of_measure")</formula1>
      <formula2>0</formula2>
    </dataValidation>
    <dataValidation allowBlank="1" showInputMessage="1" prompt="Select one of the following options: GR, KG, OZ, or LB." sqref="CM3" xr:uid="{64D69C6B-B891-7943-86F9-4BA78087B653}">
      <formula1>0</formula1>
      <formula2>0</formula2>
    </dataValidation>
    <dataValidation type="list" allowBlank="1" showInputMessage="1" sqref="CM4:CM1041" xr:uid="{CA574EF3-65CF-504F-8FEF-C5403CAD0687}">
      <formula1>INDIRECT(SUBSTITUTE(A4,"-","_")&amp;"maximum_weight_recommendation_unit_of_measure")</formula1>
      <formula2>0</formula2>
    </dataValidation>
    <dataValidation type="list" allowBlank="1" showInputMessage="1" sqref="CN4:CN1041" xr:uid="{0AC64301-0A29-264C-9DE4-D23EA76333FD}">
      <formula1>INDIRECT(SUBSTITUTE(A4,"-","_")&amp;"size_map")</formula1>
      <formula2>0</formula2>
    </dataValidation>
    <dataValidation allowBlank="1" showInputMessage="1" prompt="AMAZON_NA, DEFAULT" sqref="CO3" xr:uid="{699BBA5D-F63E-F649-BE0E-77B749F2B690}">
      <formula1>0</formula1>
      <formula2>0</formula2>
    </dataValidation>
    <dataValidation type="list" allowBlank="1" showInputMessage="1" sqref="CO4:CO1041" xr:uid="{4416CBA9-11C7-1B4E-B8C2-B87C0810ACC0}">
      <formula1>INDIRECT(SUBSTITUTE(A4,"-","_")&amp;"fulfillment_center_id")</formula1>
      <formula2>0</formula2>
    </dataValidation>
    <dataValidation allowBlank="1" showInputMessage="1" prompt="A number with up to 10 digits to the left of the decimal point and 2 digits to the right of the decimal point." sqref="CP3:CS3" xr:uid="{9D420517-D5C0-4145-A0EB-19E9542EAC1F}">
      <formula1>0</formula1>
      <formula2>0</formula2>
    </dataValidation>
    <dataValidation allowBlank="1" showInputMessage="1" prompt="Select from the following valid values: _x000a_OZ_x000a_LB_x000a_GR_x000a_KG" sqref="CT3" xr:uid="{7B37EC60-6628-1842-9730-93C886947F59}">
      <formula1>0</formula1>
      <formula2>0</formula2>
    </dataValidation>
    <dataValidation type="list" allowBlank="1" showInputMessage="1" sqref="CT4:CT1041" xr:uid="{4C10EE68-F8AC-4641-BB6F-DAA5FB960AFF}">
      <formula1>INDIRECT(SUBSTITUTE(A4,"-","_")&amp;"package_weight_unit_of_measure")</formula1>
      <formula2>0</formula2>
    </dataValidation>
    <dataValidation allowBlank="1" showInputMessage="1" prompt="Select from the following valid values: _x000a_IN_x000a_FT_x000a_MM_x000a_CM_x000a_M" sqref="CU3" xr:uid="{6462F840-93C1-0C44-AEAA-3B73FFDC1328}">
      <formula1>0</formula1>
      <formula2>0</formula2>
    </dataValidation>
    <dataValidation type="list" allowBlank="1" showInputMessage="1" sqref="CU4:CU1041" xr:uid="{BA68BFCD-99A8-0D4C-A596-CBFCF5500743}">
      <formula1>INDIRECT(SUBSTITUTE(A4,"-","_")&amp;"package_dimensions_unit_of_measure")</formula1>
      <formula2>0</formula2>
    </dataValidation>
    <dataValidation allowBlank="1" showInputMessage="1" prompt="A two letter code that indicates the country where the product originates from." sqref="CV3" xr:uid="{4D54C500-4D7A-3144-94C4-30DBE0AE2757}">
      <formula1>0</formula1>
      <formula2>0</formula2>
    </dataValidation>
    <dataValidation type="list" allowBlank="1" showInputMessage="1" sqref="CV4:CV1041" xr:uid="{2C764C58-C51F-174E-A265-8FAA71BCA64C}">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C0FB4E5F-A646-8940-8F02-D039C93B6C76}">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DB1F37E3-C9DA-FB4E-B8C5-E306050DD011}">
      <formula1>0</formula1>
      <formula2>0</formula2>
    </dataValidation>
    <dataValidation type="list" allowBlank="1" showInputMessage="1" sqref="CX4:CX1041" xr:uid="{904C0631-41A8-6749-938D-3ABFED617652}">
      <formula1>INDIRECT(SUBSTITUTE(A4,"-","_")&amp;"import_designation")</formula1>
      <formula2>0</formula2>
    </dataValidation>
    <dataValidation allowBlank="1" showInputMessage="1" prompt="What type or composition is the battery?" sqref="CY3" xr:uid="{00AB3739-B8ED-2F49-AB12-CF40693DF279}">
      <formula1>0</formula1>
      <formula2>0</formula2>
    </dataValidation>
    <dataValidation type="list" allowBlank="1" showInputMessage="1" sqref="CY4:CY1041" xr:uid="{21C6FAC8-4B61-0E4B-B354-308B5E0AC0F6}">
      <formula1>INDIRECT(SUBSTITUTE(A4,"-","_")&amp;"battery_cell_composition")</formula1>
      <formula2>0</formula2>
    </dataValidation>
    <dataValidation allowBlank="1" showInputMessage="1" prompt="Select: true or false" sqref="CZ3:DA3 FH3" xr:uid="{DA4FB3CF-3B1D-7A4F-BDDC-45314F117588}">
      <formula1>0</formula1>
      <formula2>0</formula2>
    </dataValidation>
    <dataValidation type="list" allowBlank="1" showInputMessage="1" sqref="CZ4:CZ1041" xr:uid="{CA3065CA-6BEB-6B48-A1F6-66BAB8D4CF3D}">
      <formula1>INDIRECT(SUBSTITUTE(A4,"-","_")&amp;"are_batteries_included")</formula1>
      <formula2>0</formula2>
    </dataValidation>
    <dataValidation type="list" allowBlank="1" showInputMessage="1" sqref="DA4:DA1041" xr:uid="{9511ABC7-5C8B-194C-AAAA-62B0F84811CE}">
      <formula1>INDIRECT(SUBSTITUTE(A4,"-","_")&amp;"batteries_required")</formula1>
      <formula2>0</formula2>
    </dataValidation>
    <dataValidation allowBlank="1" showInputMessage="1" prompt="Please refer to the Valid Values worksheet.  Only use this when PowerSource is 'battery'" sqref="DB3:DD3" xr:uid="{E96D4862-1314-464B-8041-2707317F9037}">
      <formula1>0</formula1>
      <formula2>0</formula2>
    </dataValidation>
    <dataValidation type="list" allowBlank="1" showInputMessage="1" sqref="DB4:DB1041" xr:uid="{EC48E9CE-32A8-E94F-B0C2-F0B4C06A41B0}">
      <formula1>INDIRECT(SUBSTITUTE(A4,"-","_")&amp;"battery_type1")</formula1>
      <formula2>0</formula2>
    </dataValidation>
    <dataValidation type="list" allowBlank="1" showInputMessage="1" sqref="DC4:DC1041" xr:uid="{44551EDC-DE0C-D044-8A38-CFF8452B8ED9}">
      <formula1>INDIRECT(SUBSTITUTE(A4,"-","_")&amp;"battery_type2")</formula1>
      <formula2>0</formula2>
    </dataValidation>
    <dataValidation type="list" allowBlank="1" showInputMessage="1" sqref="DD4:DD1041" xr:uid="{C9C981C1-60B1-1744-9A3E-F143CE52D4FE}">
      <formula1>INDIRECT(SUBSTITUTE(A4,"-","_")&amp;"battery_type3")</formula1>
      <formula2>0</formula2>
    </dataValidation>
    <dataValidation allowBlank="1" showInputMessage="1" prompt="Any integer greater than or equal to one" sqref="DE3:DG3" xr:uid="{3D05856F-AE93-5946-809E-8592AC7D49B7}">
      <formula1>0</formula1>
      <formula2>0</formula2>
    </dataValidation>
    <dataValidation allowBlank="1" showInputMessage="1" prompt="A positive whole number." sqref="DH3 DJ3:DL3" xr:uid="{036AB141-60DB-564F-961F-0EBE21CD424F}">
      <formula1>0</formula1>
      <formula2>0</formula2>
    </dataValidation>
    <dataValidation allowBlank="1" showInputMessage="1" prompt="Select from one of the following:               nbatteries_onlynbatteries_contained_in_equipmentnbatteries_packed_with_equipment" sqref="DI3" xr:uid="{28ED5896-AAAA-D348-A5A4-42B53AA49078}">
      <formula1>0</formula1>
      <formula2>0</formula2>
    </dataValidation>
    <dataValidation type="list" allowBlank="1" showInputMessage="1" sqref="DI4:DI1041" xr:uid="{7614FB6C-F762-E447-A5F8-49470A954C22}">
      <formula1>INDIRECT(SUBSTITUTE(A4,"-","_")&amp;"lithium_battery_packaging")</formula1>
      <formula2>0</formula2>
    </dataValidation>
    <dataValidation allowBlank="1" showInputMessage="1" prompt="An alphanumeric string; 1 character minimum in length and 1,00 characters maximum in length." sqref="DM3" xr:uid="{B7D11532-5136-5E4F-A14D-36DAB75DC785}">
      <formula1>0</formula1>
      <formula2>0</formula2>
    </dataValidation>
    <dataValidation allowBlank="1" showInputMessage="1" prompt="An alphanumeric string; 1 character minimum in length and 500 characters maximum in length." sqref="DN3" xr:uid="{409880EE-194B-DC49-AD7E-3FC1654FD556}">
      <formula1>0</formula1>
      <formula2>0</formula2>
    </dataValidation>
    <dataValidation allowBlank="1" showInputMessage="1" prompt="Select from_x000a_Labor_x000a_Parts_x000a_Labor+Parts" sqref="DO3" xr:uid="{B39DF8B5-3FDD-5940-BADF-66D6EDC62538}">
      <formula1>0</formula1>
      <formula2>0</formula2>
    </dataValidation>
    <dataValidation type="list" allowBlank="1" showInputMessage="1" sqref="DO5:DO1041" xr:uid="{12022C8C-E871-6241-9AD2-7FE6A5AC5C54}">
      <formula1>INDIRECT(SUBSTITUTE(A4,"-","_")&amp;"mfg_warranty_description_type")</formula1>
      <formula2>0</formula2>
    </dataValidation>
    <dataValidation allowBlank="1" showInputMessage="1" prompt="A text string, 1,000 characters maximum in length." sqref="DP3" xr:uid="{45B1AC49-D86A-7146-BEFE-0604EDC40975}">
      <formula1>0</formula1>
      <formula2>0</formula2>
    </dataValidation>
    <dataValidation allowBlank="1" showInputMessage="1" prompt="The unit of measure used to describe the weight of the product without shipping material." sqref="DR3" xr:uid="{72B82BB7-695C-4449-B173-E73C64E77135}">
      <formula1>0</formula1>
      <formula2>0</formula2>
    </dataValidation>
    <dataValidation type="list" allowBlank="1" showInputMessage="1" sqref="DR4:DR1041" xr:uid="{5822AC41-1E72-FA4F-AF92-644025412636}">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70C7E77A-2F0D-254E-96EC-2C01936A379C}">
      <formula1>0</formula1>
      <formula2>0</formula2>
    </dataValidation>
    <dataValidation type="list" allowBlank="1" showInputMessage="1" sqref="DS5:DS1041" xr:uid="{38A9A9F0-22A3-E04D-90E9-83B1B036AD6E}">
      <formula1>INDIRECT(SUBSTITUTE(A4,"-","_")&amp;"cpsia_cautionary_statement")</formula1>
      <formula2>0</formula2>
    </dataValidation>
    <dataValidation allowBlank="1" showInputMessage="1" prompt="An alphanumeric string; 1 character minimum in length and 250 characters maximum in length." sqref="DT3" xr:uid="{7DD1FB48-C112-734A-867A-FE618C8B90C4}">
      <formula1>0</formula1>
      <formula2>0</formula2>
    </dataValidation>
    <dataValidation allowBlank="1" showInputMessage="1" prompt="Number up to 10 digits and 2 decimal points long." sqref="DU3" xr:uid="{502D7C28-59BB-B142-AE5D-03F9EEA205B3}">
      <formula1>0</formula1>
      <formula2>0</formula2>
    </dataValidation>
    <dataValidation allowBlank="1" showInputMessage="1" prompt="Unit of measure used to describe the battery weight" sqref="DV3" xr:uid="{84FF55C7-A551-804D-8FF6-2D7CB8C2FECE}">
      <formula1>0</formula1>
      <formula2>0</formula2>
    </dataValidation>
    <dataValidation type="list" allowBlank="1" showInputMessage="1" sqref="DV4:DV1041" xr:uid="{A6F77F38-B986-CB4A-BA5E-EB687D45C389}">
      <formula1>INDIRECT(SUBSTITUTE(A4,"-","_")&amp;"battery_weight_unit_of_measure")</formula1>
      <formula2>0</formula2>
    </dataValidation>
    <dataValidation allowBlank="1" showInputMessage="1" prompt="Indicate unit of measure if Lithium Battery Energy Content is populated" sqref="DW3" xr:uid="{6C9C2118-B328-9049-8FF4-F9A33D238AED}">
      <formula1>0</formula1>
      <formula2>0</formula2>
    </dataValidation>
    <dataValidation type="list" allowBlank="1" showInputMessage="1" sqref="DW4:DW1041" xr:uid="{7C939A88-A6AF-674F-8A4F-10465A6682FE}">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279F3247-B05C-0E4F-A3E5-823CEA390385}">
      <formula1>0</formula1>
      <formula2>0</formula2>
    </dataValidation>
    <dataValidation type="list" allowBlank="1" showInputMessage="1" sqref="DX4:DX1041" xr:uid="{B220B208-A183-874D-8160-C332DC8A43A1}">
      <formula1>INDIRECT(SUBSTITUTE(A4,"-","_")&amp;"lithium_battery_weight_unit_of_measure")</formula1>
      <formula2>0</formula2>
    </dataValidation>
    <dataValidation allowBlank="1" showInputMessage="1" prompt="Please select the applicable response from the dropdown." sqref="DY3:EC3" xr:uid="{A1B338C0-9E74-DC4E-A59C-A42065C24D78}">
      <formula1>0</formula1>
      <formula2>0</formula2>
    </dataValidation>
    <dataValidation type="list" allowBlank="1" showInputMessage="1" sqref="DY108:DY1041" xr:uid="{6F1C29AB-5DD2-0140-B550-975246C5B696}">
      <formula1>INDIRECT(SUBSTITUTE(A4,"-","_")&amp;"supplier_declared_dg_hz_regulation1")</formula1>
      <formula2>0</formula2>
    </dataValidation>
    <dataValidation type="list" allowBlank="1" showInputMessage="1" sqref="DZ5:DZ1041" xr:uid="{5A289093-8652-384D-BABC-DAE1016B7E22}">
      <formula1>INDIRECT(SUBSTITUTE(A4,"-","_")&amp;"supplier_declared_dg_hz_regulation2")</formula1>
      <formula2>0</formula2>
    </dataValidation>
    <dataValidation type="list" allowBlank="1" showInputMessage="1" sqref="EA5:EA1041" xr:uid="{DFCA8491-DCBA-4F44-AA48-35957F7D4F2C}">
      <formula1>INDIRECT(SUBSTITUTE(A4,"-","_")&amp;"supplier_declared_dg_hz_regulation3")</formula1>
      <formula2>0</formula2>
    </dataValidation>
    <dataValidation type="list" allowBlank="1" showInputMessage="1" sqref="EB5:EB1041" xr:uid="{E4C30254-30CA-E44B-9E77-D1B210E57E8A}">
      <formula1>INDIRECT(SUBSTITUTE(A4,"-","_")&amp;"supplier_declared_dg_hz_regulation4")</formula1>
      <formula2>0</formula2>
    </dataValidation>
    <dataValidation type="list" allowBlank="1" showInputMessage="1" sqref="EC5:EC1041" xr:uid="{5B292FD9-430E-EF4D-8179-6D37DF6290C9}">
      <formula1>INDIRECT(SUBSTITUTE(A4,"-","_")&amp;"supplier_declared_dg_hz_regulation5")</formula1>
      <formula2>0</formula2>
    </dataValidation>
    <dataValidation allowBlank="1" showInputMessage="1" prompt="Hazmat United Nationals Regulatory ID" sqref="ED3" xr:uid="{A95E5CCD-A1CD-7347-A867-43882BB5ACB4}">
      <formula1>0</formula1>
      <formula2>0</formula2>
    </dataValidation>
    <dataValidation allowBlank="1" showInputMessage="1" prompt="Holds link to the externally hosted SDS (Safety Data Sheet) for an item" sqref="EE3" xr:uid="{704AB9A5-C6B8-1D4E-AB92-B0E7D1814324}">
      <formula1>0</formula1>
      <formula2>0</formula2>
    </dataValidation>
    <dataValidation allowBlank="1" showInputMessage="1" prompt="Indicates the volume capacity of a product." sqref="EG3" xr:uid="{0D3AB6FB-5946-334A-B282-A1A520CBE367}">
      <formula1>0</formula1>
      <formula2>0</formula2>
    </dataValidation>
    <dataValidation type="list" allowBlank="1" showInputMessage="1" sqref="EG4:EG1041" xr:uid="{1DB658B0-E8EF-A243-A88F-7A27F43ED33B}">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1185D43F-3EAD-204A-8FE9-87B8B57CA520}">
      <formula1>0</formula1>
      <formula2>0</formula2>
    </dataValidation>
    <dataValidation allowBlank="1" showInputMessage="1" prompt="Global Harmonized System (GHS) CLP classification system." sqref="EJ3:EL3" xr:uid="{AD25920A-EE4F-1147-9EE7-E88076437F71}">
      <formula1>0</formula1>
      <formula2>0</formula2>
    </dataValidation>
    <dataValidation type="list" allowBlank="1" showInputMessage="1" sqref="EJ4:EJ1041" xr:uid="{75100D04-1CF6-C749-AE4A-A1B08F18A2DD}">
      <formula1>INDIRECT(SUBSTITUTE(A4,"-","_")&amp;"ghs_classification_class1")</formula1>
      <formula2>0</formula2>
    </dataValidation>
    <dataValidation type="list" allowBlank="1" showInputMessage="1" sqref="EK4:EK1041" xr:uid="{7B54EF24-B104-5F47-8C69-F6E8ACA36FB8}">
      <formula1>INDIRECT(SUBSTITUTE(A4,"-","_")&amp;"ghs_classification_class2")</formula1>
      <formula2>0</formula2>
    </dataValidation>
    <dataValidation type="list" allowBlank="1" showInputMessage="1" sqref="EL4:EL1041" xr:uid="{AC97FDF0-86A7-7446-8E37-4FBB82FEB3C5}">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1AE5A22A-B4D7-144C-A517-349E84E096EA}">
      <formula1>0</formula1>
      <formula2>0</formula2>
    </dataValidation>
    <dataValidation type="list" allowBlank="1" showInputMessage="1" sqref="EM4:EM1041" xr:uid="{1B93A4F5-FC01-AC49-BCBB-DD9AB70986CA}">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9E2BEE71-843C-E447-AF1B-5BF86CDE02BA}">
      <formula1>0</formula1>
      <formula2>0</formula2>
    </dataValidation>
    <dataValidation type="list" allowBlank="1" showInputMessage="1" sqref="EN4:EN1041" xr:uid="{4355341C-B7AC-E840-B518-61FE100D035F}">
      <formula1>INDIRECT(SUBSTITUTE(A4,"-","_")&amp;"california_proposition_65_chemical_names1")</formula1>
      <formula2>0</formula2>
    </dataValidation>
    <dataValidation type="list" allowBlank="1" showInputMessage="1" sqref="EO4:EO1041" xr:uid="{84A5F7BC-0F1F-3244-9B83-76C68D37C35F}">
      <formula1>INDIRECT(SUBSTITUTE(A4,"-","_")&amp;"california_proposition_65_chemical_names2")</formula1>
      <formula2>0</formula2>
    </dataValidation>
    <dataValidation type="list" allowBlank="1" showInputMessage="1" sqref="EP4:EP1041" xr:uid="{FAA89B09-3B67-BA4F-B1EC-F4D197D3B67A}">
      <formula1>INDIRECT(SUBSTITUTE(A4,"-","_")&amp;"california_proposition_65_chemical_names3")</formula1>
      <formula2>0</formula2>
    </dataValidation>
    <dataValidation type="list" allowBlank="1" showInputMessage="1" sqref="EQ4:EQ1041" xr:uid="{D3BE08C1-67B2-5347-B372-5317B2CE9D9D}">
      <formula1>INDIRECT(SUBSTITUTE(A4,"-","_")&amp;"california_proposition_65_chemical_names4")</formula1>
      <formula2>0</formula2>
    </dataValidation>
    <dataValidation type="list" allowBlank="1" showInputMessage="1" sqref="ER4:ER1041" xr:uid="{B5466CF5-3462-5342-9B84-2540CA755ADE}">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11641E8D-3B63-334F-B309-B6CE0004B530}">
      <formula1>0</formula1>
      <formula2>0</formula2>
    </dataValidation>
    <dataValidation allowBlank="1" showInputMessage="1" prompt="The maximum quantity of the product that a customer may purchase in one order" sqref="ET3" xr:uid="{1DF7A9D4-4E9B-7248-BF0F-9036380BC1DD}">
      <formula1>0</formula1>
      <formula2>0</formula2>
    </dataValidation>
    <dataValidation allowBlank="1" showInputMessage="1" prompt="Manufacturer's suggested retail price. This is not the price that Amazon customers will pay for your product." sqref="EU3" xr:uid="{2AD25453-541C-1E44-A754-9F53B37119B8}">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B7A52593-8D88-3B4B-B42A-E309E17D95A1}">
      <formula1>0</formula1>
      <formula2>0</formula2>
    </dataValidation>
    <dataValidation type="list" allowBlank="1" showInputMessage="1" sqref="EV4:EV1041" xr:uid="{AD57A974-E896-C34B-9712-2B2976957BC5}">
      <formula1>INDIRECT(SUBSTITUTE(A4,"-","_")&amp;"condition_type")</formula1>
      <formula2>0</formula2>
    </dataValidation>
    <dataValidation allowBlank="1" showInputMessage="1" prompt="A text string with a maximum of 1,000 characters. The Condition Note field doesn’t allow special characters." sqref="EW3" xr:uid="{A59A0768-690F-4643-BA5B-2869837B3E2B}">
      <formula1>0</formula1>
      <formula2>0</formula2>
    </dataValidation>
    <dataValidation allowBlank="1" showInputMessage="1" prompt="You can place your listings on sale by entering a sale price (expressed in local currency) along with start and end dates." sqref="EX3" xr:uid="{6099E930-AB9C-2347-ABC8-A9BBA04071B4}">
      <formula1>0</formula1>
      <formula2>0</formula2>
    </dataValidation>
    <dataValidation allowBlank="1" showInputMessage="1" prompt="The date that the sale price will begin to override the product's standard price; the sale price will be displayed after 0:00AM of Sale From Date." sqref="EY3" xr:uid="{BE0F12CD-6BC0-EC40-A1EF-042B2A05978B}">
      <formula1>0</formula1>
      <formula2>0</formula2>
    </dataValidation>
    <dataValidation allowBlank="1" showInputMessage="1" prompt="The last date that the sale price will override the item's standard price; the product's standard price will be displayed after 0:00AM of Sale End Date." sqref="EZ3" xr:uid="{3490CD8E-88C6-8644-BD62-A9919D71513D}">
      <formula1>0</formula1>
      <formula2>0</formula2>
    </dataValidation>
    <dataValidation allowBlank="1" showInputMessage="1" prompt="The number of items that are included in the product" sqref="FA3" xr:uid="{D096BA21-5130-724A-9638-72F566358F62}">
      <formula1>0</formula1>
      <formula2>0</formula2>
    </dataValidation>
    <dataValidation allowBlank="1" showInputMessage="1" prompt="Enter the product tax code supplied to you by Amazon.com." sqref="FB3" xr:uid="{27E81FFA-76DD-F148-A87B-405603D342C1}">
      <formula1>0</formula1>
      <formula2>0</formula2>
    </dataValidation>
    <dataValidation type="list" allowBlank="1" showInputMessage="1" sqref="FB4:FB1041" xr:uid="{63EAE6D9-D613-9649-8273-9181D28EE7F7}">
      <formula1>INDIRECT(SUBSTITUTE(A4,"-","_")&amp;"product_tax_code")</formula1>
      <formula2>0</formula2>
    </dataValidation>
    <dataValidation allowBlank="1" showInputMessage="1" prompt="A date in this format: yyyy/mm/dd." sqref="FC3" xr:uid="{03FD69F3-5FA7-FE47-B6D0-E86747C6E8E0}">
      <formula1>0</formula1>
      <formula2>0</formula2>
    </dataValidation>
    <dataValidation allowBlank="1" showInputMessage="1" prompt="Date in this format: yyyy-mm-dd" sqref="FD3" xr:uid="{64FAADA8-94EB-B44C-B601-E22B47093EB1}">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94D83EA6-4731-B545-B8C2-E5BD839E9E20}">
      <formula1>0</formula1>
      <formula2>0</formula2>
    </dataValidation>
    <dataValidation allowBlank="1" showInputMessage="1" prompt="A date in this format: yyyy-mm-dd." sqref="FF3 FL3" xr:uid="{69AA2BAF-7477-CF40-BCD1-D5FD7396251A}">
      <formula1>0</formula1>
      <formula2>0</formula2>
    </dataValidation>
    <dataValidation allowBlank="1" showInputMessage="1" prompt="Select: True or False" sqref="FI3" xr:uid="{21FD8214-392E-B243-813E-06E163AFD17B}">
      <formula1>0</formula1>
      <formula2>0</formula2>
    </dataValidation>
    <dataValidation allowBlank="1" showInputMessage="1" prompt="Select: true or false." sqref="FJ3" xr:uid="{71A8E409-F363-EB48-A39F-FDB9B7F4D851}">
      <formula1>0</formula1>
      <formula2>0</formula2>
    </dataValidation>
    <dataValidation type="list" allowBlank="1" showInputMessage="1" sqref="FJ205:FJ1041" xr:uid="{D8025954-792D-FB40-87A8-A76C6B4C7A25}">
      <formula1>INDIRECT(SUBSTITUTE(A4,"-","_")&amp;"is_discontinued_by_manufacturer")</formula1>
      <formula2>0</formula2>
    </dataValidation>
    <dataValidation allowBlank="1" showInputMessage="1" prompt="An alphanumeric string; 500 characters maximum in length." sqref="FK3" xr:uid="{6FD04F6C-9A8C-F249-9A4F-D24DB000A699}">
      <formula1>0</formula1>
      <formula2>0</formula2>
    </dataValidation>
    <dataValidation allowBlank="1" showInputMessage="1" prompt="This is the date when you can deliver a pre-orderable product (one that has never been available prior to this date) to a customer." sqref="FN3" xr:uid="{69498AFC-DDE7-B34F-82B8-05986F514418}">
      <formula1>0</formula1>
      <formula2>0</formula2>
    </dataValidation>
    <dataValidation allowBlank="1" showInputMessage="1" prompt="The price at which the merchant offers the product to registered business buyers for sale, expressed in U.S. dollars. " sqref="FO3" xr:uid="{0E28032B-9BAB-D941-95F2-2FA130C42530}">
      <formula1>0</formula1>
      <formula2>0</formula2>
    </dataValidation>
    <dataValidation allowBlank="1" showInputMessage="1" prompt="The unit of measure the discount will be expressed in. Either Fixed price in U.S. dollars or Percent Off" sqref="FP3" xr:uid="{34BAC688-59CB-324E-8333-C1858F99AA33}">
      <formula1>0</formula1>
      <formula2>0</formula2>
    </dataValidation>
    <dataValidation type="list" allowBlank="1" showInputMessage="1" sqref="FP4:FP1041" xr:uid="{65B04B7C-06C8-4C40-86F9-1F10598FCBC0}">
      <formula1>INDIRECT(SUBSTITUTE(A4,"-","_")&amp;"quantity_price_type")</formula1>
      <formula2>0</formula2>
    </dataValidation>
    <dataValidation allowBlank="1" showInputMessage="1" prompt="The minimum purchase quantity necessary to receive the associated Fixed price or Percent Off price" sqref="FQ3 FS3 FU3 FW3 FY3" xr:uid="{E10B5D91-5F79-AC47-A880-761F2D0E5A3C}">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89489418-8D72-C743-B09F-5C7338B2109A}">
      <formula1>0</formula1>
      <formula2>0</formula2>
    </dataValidation>
    <dataValidation allowBlank="1" showInputMessage="1" prompt="The unit of measure the discount will be expressed in either Fixed price in U.S. dollars or Percent Off." sqref="GA3" xr:uid="{387863BB-A2B0-3746-8A30-C7DC2A677E34}">
      <formula1>0</formula1>
      <formula2>0</formula2>
    </dataValidation>
    <dataValidation type="list" allowBlank="1" showInputMessage="1" sqref="GA4:GA1041" xr:uid="{6EC6980A-1979-9442-8B96-8F954D4E54C9}">
      <formula1>INDIRECT(SUBSTITUTE(A4,"-","_")&amp;"progressive_discount_type")</formula1>
      <formula2>0</formula2>
    </dataValidation>
    <dataValidation allowBlank="1" showInputMessage="1" prompt="A alpha-numeric 13 digit code. Code identifying standard material items of supply as defined by NATO" sqref="GB3" xr:uid="{ADA01CBD-89C9-774F-AA9E-8C69924DAF44}">
      <formula1>0</formula1>
      <formula2>0</formula2>
    </dataValidation>
    <dataValidation allowBlank="1" showInputMessage="1" prompt="An 8 digit code A numeric code classifying products according to the UNSPSC system" sqref="GC3" xr:uid="{675CF8CB-3005-C643-8717-CB29832C1FD5}">
      <formula1>0</formula1>
      <formula2>0</formula2>
    </dataValidation>
    <dataValidation allowBlank="1" showInputMessage="1" prompt="The minimum purchase quantity necessary to receive the associated Fixed price or Percent Off price." sqref="GD3 GG3 GI3" xr:uid="{E9E5D96C-4BC1-8B40-B6E1-F886C24DBEF5}">
      <formula1>0</formula1>
      <formula2>0</formula2>
    </dataValidation>
    <dataValidation allowBlank="1" showInputMessage="1" prompt="The Fixed price or Percent Off discount at which the merchant offers the product for sale if the buyer is purchasing at least the associated quantity." sqref="GE3 GH3 GJ3" xr:uid="{48F1A287-9C51-004C-8F45-89E2682BDFC9}">
      <formula1>0</formula1>
      <formula2>0</formula2>
    </dataValidation>
    <dataValidation allowBlank="1" showInputMessage="1" prompt="&quot;&quot;delete business_price&quot;&quot; (without the quotes)" sqref="GF3" xr:uid="{98B0DB67-F034-8242-B29A-C6ABCA208724}">
      <formula1>0</formula1>
      <formula2>0</formula2>
    </dataValidation>
    <dataValidation type="list" allowBlank="1" showInputMessage="1" sqref="GF4:GF1041" xr:uid="{EE4BECC4-978E-A54C-BFBA-4C85B8F9CF6F}">
      <formula1>INDIRECT(SUBSTITUTE(A4,"-","_")&amp;"pricing_action")</formula1>
      <formula2>0</formula2>
    </dataValidation>
    <dataValidation type="list" allowBlank="1" showInputMessage="1" sqref="H4:I11 H14:I1041 I12 I13" xr:uid="{FB3D52C9-14FA-EE42-A2A1-2D87DB69AC3B}">
      <formula1>INDIRECT(SUBSTITUTE(A4,"-","_")&amp;"item_type")</formula1>
      <formula2>0</formula2>
    </dataValidation>
    <dataValidation type="list" allowBlank="1" showInputMessage="1" sqref="H13" xr:uid="{840D04C4-10E4-FC4A-9BD1-D09B22CE0AA8}">
      <formula1>INDIRECT(SUBSTITUTE(A12,"-","_")&amp;"item_type")</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388</v>
      </c>
    </row>
    <row r="3" spans="1:2" x14ac:dyDescent="0.15">
      <c r="B3" s="40" t="s">
        <v>586</v>
      </c>
    </row>
    <row r="4" spans="1:2" x14ac:dyDescent="0.15">
      <c r="B4" s="40" t="s">
        <v>587</v>
      </c>
    </row>
    <row r="5" spans="1:2" x14ac:dyDescent="0.15">
      <c r="B5" s="40" t="s">
        <v>588</v>
      </c>
    </row>
    <row r="6" spans="1:2" x14ac:dyDescent="0.15">
      <c r="A6" t="s">
        <v>435</v>
      </c>
      <c r="B6" s="40" t="s">
        <v>589</v>
      </c>
    </row>
    <row r="7" spans="1:2" x14ac:dyDescent="0.15">
      <c r="B7" s="40" t="s">
        <v>590</v>
      </c>
    </row>
    <row r="8" spans="1:2" x14ac:dyDescent="0.15">
      <c r="A8" t="s">
        <v>40</v>
      </c>
      <c r="B8" s="40" t="s">
        <v>591</v>
      </c>
    </row>
    <row r="9" spans="1:2" x14ac:dyDescent="0.15">
      <c r="A9" t="s">
        <v>439</v>
      </c>
      <c r="B9" s="40" t="s">
        <v>592</v>
      </c>
    </row>
    <row r="10" spans="1:2" x14ac:dyDescent="0.15">
      <c r="B10" t="s">
        <v>593</v>
      </c>
    </row>
    <row r="11" spans="1:2" x14ac:dyDescent="0.15">
      <c r="B11" t="s">
        <v>594</v>
      </c>
    </row>
    <row r="14" spans="1:2" x14ac:dyDescent="0.15">
      <c r="B14" s="40" t="s">
        <v>595</v>
      </c>
    </row>
    <row r="20" spans="2:2" x14ac:dyDescent="0.15">
      <c r="B20" s="43" t="s">
        <v>596</v>
      </c>
    </row>
    <row r="21" spans="2:2" x14ac:dyDescent="0.15">
      <c r="B21" s="43" t="s">
        <v>597</v>
      </c>
    </row>
    <row r="22" spans="2:2" x14ac:dyDescent="0.15">
      <c r="B22" s="43" t="s">
        <v>598</v>
      </c>
    </row>
    <row r="23" spans="2:2" x14ac:dyDescent="0.15">
      <c r="B23" s="43" t="s">
        <v>603</v>
      </c>
    </row>
    <row r="24" spans="2:2" x14ac:dyDescent="0.15">
      <c r="B24" s="43" t="s">
        <v>599</v>
      </c>
    </row>
    <row r="25" spans="2:2" x14ac:dyDescent="0.15">
      <c r="B25" s="43" t="s">
        <v>604</v>
      </c>
    </row>
    <row r="26" spans="2:2" x14ac:dyDescent="0.15">
      <c r="B26" s="43" t="s">
        <v>605</v>
      </c>
    </row>
    <row r="27" spans="2:2" x14ac:dyDescent="0.15">
      <c r="B27" s="43" t="s">
        <v>606</v>
      </c>
    </row>
    <row r="28" spans="2:2" x14ac:dyDescent="0.15">
      <c r="B28" s="43" t="s">
        <v>607</v>
      </c>
    </row>
    <row r="29" spans="2:2" x14ac:dyDescent="0.15">
      <c r="B29" s="43" t="s">
        <v>600</v>
      </c>
    </row>
    <row r="30" spans="2:2" x14ac:dyDescent="0.15">
      <c r="B30" s="43" t="s">
        <v>608</v>
      </c>
    </row>
    <row r="31" spans="2:2" x14ac:dyDescent="0.15">
      <c r="B31" s="43" t="s">
        <v>601</v>
      </c>
    </row>
    <row r="32" spans="2:2" x14ac:dyDescent="0.15">
      <c r="B32" s="43" t="s">
        <v>609</v>
      </c>
    </row>
    <row r="33" spans="2:4" x14ac:dyDescent="0.15">
      <c r="B33" s="43" t="s">
        <v>610</v>
      </c>
    </row>
    <row r="34" spans="2:4" x14ac:dyDescent="0.15">
      <c r="B34" s="43" t="s">
        <v>611</v>
      </c>
      <c r="D34" s="40"/>
    </row>
    <row r="35" spans="2:4" x14ac:dyDescent="0.15">
      <c r="B35" s="43" t="s">
        <v>527</v>
      </c>
      <c r="D35" s="40"/>
    </row>
    <row r="36" spans="2:4" x14ac:dyDescent="0.15">
      <c r="B36" s="43" t="s">
        <v>602</v>
      </c>
      <c r="D36" s="40"/>
    </row>
    <row r="37" spans="2:4" x14ac:dyDescent="0.15">
      <c r="B37" s="43" t="s">
        <v>398</v>
      </c>
      <c r="D37" s="40"/>
    </row>
    <row r="38" spans="2:4" x14ac:dyDescent="0.15">
      <c r="B38" s="43" t="s">
        <v>612</v>
      </c>
      <c r="D38" s="40"/>
    </row>
    <row r="39" spans="2:4" x14ac:dyDescent="0.15">
      <c r="B39" s="43" t="s">
        <v>380</v>
      </c>
      <c r="D39" s="40"/>
    </row>
  </sheetData>
  <conditionalFormatting sqref="B3:B7">
    <cfRule type="expression" dxfId="29" priority="1">
      <formula>IF(LEN(B3)&gt;0,1,0)</formula>
    </cfRule>
    <cfRule type="expression" dxfId="28" priority="2">
      <formula>IF(VLOOKUP($AH$3,#NAME?,MATCH($A2,#NAME?,0)+1,0)&gt;0,1,0)</formula>
    </cfRule>
    <cfRule type="expression" dxfId="27" priority="3">
      <formula>IF(VLOOKUP($AH$3,#NAME?,MATCH($A2,#NAME?,0)+1,0)&gt;0,1,0)</formula>
    </cfRule>
    <cfRule type="expression" dxfId="26" priority="4">
      <formula>IF(VLOOKUP($AH$3,#NAME?,MATCH($A2,#NAME?,0)+1,0)&gt;0,1,0)</formula>
    </cfRule>
    <cfRule type="expression" dxfId="2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584</v>
      </c>
    </row>
    <row r="3" spans="1:2" x14ac:dyDescent="0.15">
      <c r="B3" s="40" t="s">
        <v>632</v>
      </c>
    </row>
    <row r="4" spans="1:2" x14ac:dyDescent="0.15">
      <c r="B4" s="40" t="s">
        <v>633</v>
      </c>
    </row>
    <row r="5" spans="1:2" x14ac:dyDescent="0.15">
      <c r="B5" s="40" t="s">
        <v>634</v>
      </c>
    </row>
    <row r="6" spans="1:2" x14ac:dyDescent="0.15">
      <c r="A6" t="s">
        <v>435</v>
      </c>
      <c r="B6" s="40" t="s">
        <v>635</v>
      </c>
    </row>
    <row r="7" spans="1:2" x14ac:dyDescent="0.15">
      <c r="B7" s="40" t="s">
        <v>636</v>
      </c>
    </row>
    <row r="8" spans="1:2" x14ac:dyDescent="0.15">
      <c r="A8" t="s">
        <v>40</v>
      </c>
      <c r="B8" s="40" t="s">
        <v>637</v>
      </c>
    </row>
    <row r="9" spans="1:2" x14ac:dyDescent="0.15">
      <c r="A9" t="s">
        <v>439</v>
      </c>
      <c r="B9" s="40" t="s">
        <v>638</v>
      </c>
    </row>
    <row r="10" spans="1:2" x14ac:dyDescent="0.15">
      <c r="B10" t="s">
        <v>639</v>
      </c>
    </row>
    <row r="11" spans="1:2" x14ac:dyDescent="0.15">
      <c r="B11" t="s">
        <v>640</v>
      </c>
    </row>
    <row r="14" spans="1:2" x14ac:dyDescent="0.15">
      <c r="B14" s="40" t="s">
        <v>641</v>
      </c>
    </row>
    <row r="20" spans="2:2" x14ac:dyDescent="0.15">
      <c r="B20" s="59" t="s">
        <v>617</v>
      </c>
    </row>
    <row r="21" spans="2:2" x14ac:dyDescent="0.15">
      <c r="B21" s="59" t="s">
        <v>618</v>
      </c>
    </row>
    <row r="22" spans="2:2" x14ac:dyDescent="0.15">
      <c r="B22" s="59" t="s">
        <v>619</v>
      </c>
    </row>
    <row r="23" spans="2:2" x14ac:dyDescent="0.15">
      <c r="B23" s="59" t="s">
        <v>620</v>
      </c>
    </row>
    <row r="24" spans="2:2" x14ac:dyDescent="0.15">
      <c r="B24" s="59" t="s">
        <v>613</v>
      </c>
    </row>
    <row r="25" spans="2:2" x14ac:dyDescent="0.15">
      <c r="B25" s="59" t="s">
        <v>614</v>
      </c>
    </row>
    <row r="26" spans="2:2" x14ac:dyDescent="0.15">
      <c r="B26" s="59" t="s">
        <v>621</v>
      </c>
    </row>
    <row r="27" spans="2:2" x14ac:dyDescent="0.15">
      <c r="B27" s="59" t="s">
        <v>622</v>
      </c>
    </row>
    <row r="28" spans="2:2" x14ac:dyDescent="0.15">
      <c r="B28" s="59" t="s">
        <v>623</v>
      </c>
    </row>
    <row r="29" spans="2:2" x14ac:dyDescent="0.15">
      <c r="B29" s="59" t="s">
        <v>624</v>
      </c>
    </row>
    <row r="30" spans="2:2" x14ac:dyDescent="0.15">
      <c r="B30" s="59" t="s">
        <v>625</v>
      </c>
    </row>
    <row r="31" spans="2:2" x14ac:dyDescent="0.15">
      <c r="B31" s="59" t="s">
        <v>626</v>
      </c>
    </row>
    <row r="32" spans="2:2" x14ac:dyDescent="0.15">
      <c r="B32" s="59" t="s">
        <v>627</v>
      </c>
    </row>
    <row r="33" spans="2:4" x14ac:dyDescent="0.15">
      <c r="B33" s="59" t="s">
        <v>615</v>
      </c>
    </row>
    <row r="34" spans="2:4" x14ac:dyDescent="0.15">
      <c r="B34" s="59" t="s">
        <v>628</v>
      </c>
      <c r="D34" s="40"/>
    </row>
    <row r="35" spans="2:4" x14ac:dyDescent="0.15">
      <c r="B35" s="59" t="s">
        <v>395</v>
      </c>
      <c r="D35" s="40"/>
    </row>
    <row r="36" spans="2:4" x14ac:dyDescent="0.15">
      <c r="B36" s="59" t="s">
        <v>629</v>
      </c>
      <c r="D36" s="40"/>
    </row>
    <row r="37" spans="2:4" x14ac:dyDescent="0.15">
      <c r="B37" s="59" t="s">
        <v>616</v>
      </c>
      <c r="D37" s="40"/>
    </row>
    <row r="38" spans="2:4" x14ac:dyDescent="0.15">
      <c r="B38" s="59" t="s">
        <v>630</v>
      </c>
      <c r="D38" s="40"/>
    </row>
    <row r="39" spans="2:4" x14ac:dyDescent="0.15">
      <c r="B39" s="59" t="s">
        <v>631</v>
      </c>
      <c r="D39" s="40"/>
    </row>
  </sheetData>
  <conditionalFormatting sqref="B3:B7">
    <cfRule type="expression" dxfId="24" priority="1">
      <formula>IF(LEN(B3)&gt;0,1,0)</formula>
    </cfRule>
    <cfRule type="expression" dxfId="23" priority="2">
      <formula>IF(VLOOKUP($AH$3,#NAME?,MATCH($A2,#NAME?,0)+1,0)&gt;0,1,0)</formula>
    </cfRule>
    <cfRule type="expression" dxfId="22" priority="3">
      <formula>IF(VLOOKUP($AH$3,#NAME?,MATCH($A2,#NAME?,0)+1,0)&gt;0,1,0)</formula>
    </cfRule>
    <cfRule type="expression" dxfId="21" priority="4">
      <formula>IF(VLOOKUP($AH$3,#NAME?,MATCH($A2,#NAME?,0)+1,0)&gt;0,1,0)</formula>
    </cfRule>
    <cfRule type="expression" dxfId="2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585</v>
      </c>
    </row>
    <row r="3" spans="1:2" x14ac:dyDescent="0.15">
      <c r="B3" s="40" t="s">
        <v>660</v>
      </c>
    </row>
    <row r="4" spans="1:2" x14ac:dyDescent="0.15">
      <c r="B4" s="40" t="s">
        <v>661</v>
      </c>
    </row>
    <row r="5" spans="1:2" x14ac:dyDescent="0.15">
      <c r="B5" s="40" t="s">
        <v>662</v>
      </c>
    </row>
    <row r="6" spans="1:2" x14ac:dyDescent="0.15">
      <c r="A6" t="s">
        <v>435</v>
      </c>
      <c r="B6" s="40" t="s">
        <v>663</v>
      </c>
    </row>
    <row r="7" spans="1:2" x14ac:dyDescent="0.15">
      <c r="B7" s="40" t="s">
        <v>664</v>
      </c>
    </row>
    <row r="8" spans="1:2" x14ac:dyDescent="0.15">
      <c r="A8" t="s">
        <v>40</v>
      </c>
      <c r="B8" s="40" t="s">
        <v>665</v>
      </c>
    </row>
    <row r="9" spans="1:2" x14ac:dyDescent="0.15">
      <c r="A9" t="s">
        <v>439</v>
      </c>
      <c r="B9" s="40" t="s">
        <v>666</v>
      </c>
    </row>
    <row r="10" spans="1:2" x14ac:dyDescent="0.15">
      <c r="B10" t="s">
        <v>667</v>
      </c>
    </row>
    <row r="11" spans="1:2" x14ac:dyDescent="0.15">
      <c r="B11" t="s">
        <v>668</v>
      </c>
    </row>
    <row r="14" spans="1:2" x14ac:dyDescent="0.15">
      <c r="B14" s="40" t="s">
        <v>669</v>
      </c>
    </row>
    <row r="20" spans="2:2" x14ac:dyDescent="0.15">
      <c r="B20" s="43" t="s">
        <v>642</v>
      </c>
    </row>
    <row r="21" spans="2:2" x14ac:dyDescent="0.15">
      <c r="B21" s="43" t="s">
        <v>643</v>
      </c>
    </row>
    <row r="22" spans="2:2" x14ac:dyDescent="0.15">
      <c r="B22" s="43" t="s">
        <v>644</v>
      </c>
    </row>
    <row r="23" spans="2:2" x14ac:dyDescent="0.15">
      <c r="B23" s="43" t="s">
        <v>645</v>
      </c>
    </row>
    <row r="24" spans="2:2" x14ac:dyDescent="0.15">
      <c r="B24" s="43" t="s">
        <v>646</v>
      </c>
    </row>
    <row r="25" spans="2:2" x14ac:dyDescent="0.15">
      <c r="B25" s="43" t="s">
        <v>647</v>
      </c>
    </row>
    <row r="26" spans="2:2" x14ac:dyDescent="0.15">
      <c r="B26" s="43" t="s">
        <v>648</v>
      </c>
    </row>
    <row r="27" spans="2:2" x14ac:dyDescent="0.15">
      <c r="B27" s="43" t="s">
        <v>649</v>
      </c>
    </row>
    <row r="28" spans="2:2" x14ac:dyDescent="0.15">
      <c r="B28" s="43" t="s">
        <v>650</v>
      </c>
    </row>
    <row r="29" spans="2:2" x14ac:dyDescent="0.15">
      <c r="B29" s="43" t="s">
        <v>651</v>
      </c>
    </row>
    <row r="30" spans="2:2" x14ac:dyDescent="0.15">
      <c r="B30" s="43" t="s">
        <v>652</v>
      </c>
    </row>
    <row r="31" spans="2:2" x14ac:dyDescent="0.15">
      <c r="B31" s="43" t="s">
        <v>653</v>
      </c>
    </row>
    <row r="32" spans="2:2" x14ac:dyDescent="0.15">
      <c r="B32" s="43" t="s">
        <v>654</v>
      </c>
    </row>
    <row r="33" spans="2:4" x14ac:dyDescent="0.15">
      <c r="B33" s="43" t="s">
        <v>655</v>
      </c>
    </row>
    <row r="34" spans="2:4" x14ac:dyDescent="0.15">
      <c r="B34" s="43" t="s">
        <v>656</v>
      </c>
      <c r="D34" s="40"/>
    </row>
    <row r="35" spans="2:4" x14ac:dyDescent="0.15">
      <c r="B35" s="43" t="s">
        <v>527</v>
      </c>
      <c r="D35" s="40"/>
    </row>
    <row r="36" spans="2:4" x14ac:dyDescent="0.15">
      <c r="B36" s="43" t="s">
        <v>657</v>
      </c>
      <c r="D36" s="40"/>
    </row>
    <row r="37" spans="2:4" x14ac:dyDescent="0.15">
      <c r="B37" s="43" t="s">
        <v>398</v>
      </c>
      <c r="D37" s="40"/>
    </row>
    <row r="38" spans="2:4" x14ac:dyDescent="0.15">
      <c r="B38" s="43" t="s">
        <v>658</v>
      </c>
      <c r="D38" s="40"/>
    </row>
    <row r="39" spans="2:4" x14ac:dyDescent="0.15">
      <c r="B39" s="43" t="s">
        <v>659</v>
      </c>
      <c r="D39" s="40"/>
    </row>
  </sheetData>
  <conditionalFormatting sqref="B3:B7">
    <cfRule type="expression" dxfId="19" priority="1">
      <formula>IF(LEN(B3)&gt;0,1,0)</formula>
    </cfRule>
    <cfRule type="expression" dxfId="18" priority="2">
      <formula>IF(VLOOKUP($AH$3,#NAME?,MATCH($A2,#NAME?,0)+1,0)&gt;0,1,0)</formula>
    </cfRule>
    <cfRule type="expression" dxfId="17" priority="3">
      <formula>IF(VLOOKUP($AH$3,#NAME?,MATCH($A2,#NAME?,0)+1,0)&gt;0,1,0)</formula>
    </cfRule>
    <cfRule type="expression" dxfId="16" priority="4">
      <formula>IF(VLOOKUP($AH$3,#NAME?,MATCH($A2,#NAME?,0)+1,0)&gt;0,1,0)</formula>
    </cfRule>
    <cfRule type="expression" dxfId="1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345</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2" t="s">
        <v>346</v>
      </c>
      <c r="F1" s="62"/>
      <c r="G1" s="62"/>
      <c r="H1" s="39"/>
      <c r="I1" s="39"/>
    </row>
    <row r="2" spans="1:22" ht="14" x14ac:dyDescent="0.15">
      <c r="A2" s="37" t="s">
        <v>347</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348</v>
      </c>
      <c r="B3" s="40" t="s">
        <v>725</v>
      </c>
      <c r="C3" s="37" t="s">
        <v>349</v>
      </c>
      <c r="D3" s="37" t="s">
        <v>350</v>
      </c>
      <c r="E3" s="37" t="s">
        <v>351</v>
      </c>
      <c r="F3" s="37" t="s">
        <v>352</v>
      </c>
      <c r="G3" s="37" t="s">
        <v>353</v>
      </c>
      <c r="H3" s="37" t="s">
        <v>354</v>
      </c>
      <c r="I3" s="37" t="s">
        <v>355</v>
      </c>
      <c r="J3" s="37" t="s">
        <v>356</v>
      </c>
      <c r="K3" s="37" t="s">
        <v>357</v>
      </c>
      <c r="L3" s="37" t="s">
        <v>358</v>
      </c>
      <c r="M3" s="37" t="s">
        <v>359</v>
      </c>
      <c r="N3" s="37" t="s">
        <v>360</v>
      </c>
      <c r="O3" s="37" t="s">
        <v>361</v>
      </c>
      <c r="V3" t="s">
        <v>362</v>
      </c>
    </row>
    <row r="4" spans="1:22" ht="28" x14ac:dyDescent="0.15">
      <c r="A4" s="37" t="s">
        <v>363</v>
      </c>
      <c r="B4" s="41"/>
      <c r="C4" s="42" t="b">
        <f>FALSE()</f>
        <v>0</v>
      </c>
      <c r="D4" s="42" t="b">
        <f>TRUE()</f>
        <v>1</v>
      </c>
      <c r="E4" s="36">
        <v>5714401465010</v>
      </c>
      <c r="F4" s="36" t="s">
        <v>670</v>
      </c>
      <c r="G4" s="43" t="s">
        <v>364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717</v>
      </c>
      <c r="L4" s="46" t="b">
        <f>TRUE()</f>
        <v>1</v>
      </c>
      <c r="M4" s="47" t="str">
        <f t="shared" ref="M4:M43" si="0">IF(ISBLANK(K4),"",IF(L4, "https://raw.githubusercontent.com/PatrickVibild/TellusAmazonPictures/master/pictures/"&amp;K4&amp;"/1.jpg","https://download.lenovo.com/Images/Parts/"&amp;K4&amp;"/"&amp;K4&amp;"_A.jpg"))</f>
        <v>https://raw.githubusercontent.com/PatrickVibild/TellusAmazonPictures/master/pictures/Lenovo/T460S/RG/DE/1.jpg</v>
      </c>
      <c r="N4" s="47" t="str">
        <f t="shared" ref="N4:N43" si="1">IF(ISBLANK(K4),"",IF(L4, "https://raw.githubusercontent.com/PatrickVibild/TellusAmazonPictures/master/pictures/"&amp;K4&amp;"/2.jpg","https://download.lenovo.com/Images/Parts/"&amp;K4&amp;"/"&amp;K4&amp;"_B.jpg"))</f>
        <v>https://raw.githubusercontent.com/PatrickVibild/TellusAmazonPictures/master/pictures/Lenovo/T460S/RG/DE/2.jpg</v>
      </c>
      <c r="O4" s="48" t="str">
        <f t="shared" ref="O4:O43" si="2">IF(ISBLANK(K4),"",IF(L4, "https://raw.githubusercontent.com/PatrickVibild/TellusAmazonPictures/master/pictures/"&amp;K4&amp;"/3.jpg","https://download.lenovo.com/Images/Parts/"&amp;K4&amp;"/"&amp;K4&amp;"_details.jpg"))</f>
        <v>https://raw.githubusercontent.com/PatrickVibild/TellusAmazonPictures/master/pictures/Lenovo/T460S/RG/DE/3.jpg</v>
      </c>
      <c r="P4" t="str">
        <f t="shared" ref="P4:P43" si="3">IF(ISBLANK(K4),"",IF(L4, "https://raw.githubusercontent.com/PatrickVibild/TellusAmazonPictures/master/pictures/"&amp;K4&amp;"/4.jpg", ""))</f>
        <v>https://raw.githubusercontent.com/PatrickVibild/TellusAmazonPictures/master/pictures/Lenovo/T460S/RG/DE/4.jpg</v>
      </c>
      <c r="Q4" t="str">
        <f t="shared" ref="Q4:Q43" si="4">IF(ISBLANK(K4),"",IF(L4, "https://raw.githubusercontent.com/PatrickVibild/TellusAmazonPictures/master/pictures/"&amp;K4&amp;"/5.jpg", ""))</f>
        <v>https://raw.githubusercontent.com/PatrickVibild/TellusAmazonPictures/master/pictures/Lenovo/T460S/RG/DE/5.jpg</v>
      </c>
      <c r="R4" t="str">
        <f t="shared" ref="R4:R43" si="5">IF(ISBLANK(K4),"",IF(L4, "https://raw.githubusercontent.com/PatrickVibild/TellusAmazonPictures/master/pictures/"&amp;K4&amp;"/6.jpg", ""))</f>
        <v>https://raw.githubusercontent.com/PatrickVibild/TellusAmazonPictures/master/pictures/Lenovo/T460S/RG/DE/6.jpg</v>
      </c>
      <c r="S4" t="str">
        <f t="shared" ref="S4:S43" si="6">IF(ISBLANK(K4),"",IF(L4, "https://raw.githubusercontent.com/PatrickVibild/TellusAmazonPictures/master/pictures/"&amp;K4&amp;"/7.jpg", ""))</f>
        <v>https://raw.githubusercontent.com/PatrickVibild/TellusAmazonPictures/master/pictures/Lenovo/T460S/RG/DE/7.jpg</v>
      </c>
      <c r="T4" t="str">
        <f t="shared" ref="T4:T43" si="7">IF(ISBLANK(K4),"",IF(L4, "https://raw.githubusercontent.com/PatrickVibild/TellusAmazonPictures/master/pictures/"&amp;K4&amp;"/8.jpg",""))</f>
        <v>https://raw.githubusercontent.com/PatrickVibild/TellusAmazonPictures/master/pictures/Lenovo/T460S/RG/DE/8.jpg</v>
      </c>
      <c r="U4" t="str">
        <f t="shared" ref="U4:U43" si="8">IF(ISBLANK(K4),"",IF(L4, "https://raw.githubusercontent.com/PatrickVibild/TellusAmazonPictures/master/pictures/"&amp;K4&amp;"/9.jpg", ""))</f>
        <v>https://raw.githubusercontent.com/PatrickVibild/TellusAmazonPictures/master/pictures/Lenovo/T460S/RG/DE/9.jpg</v>
      </c>
      <c r="V4" s="43">
        <f>MATCH(G4,options!$D$1:$D$20,0)</f>
        <v>1</v>
      </c>
    </row>
    <row r="5" spans="1:22" ht="28" x14ac:dyDescent="0.15">
      <c r="A5" s="37" t="s">
        <v>365</v>
      </c>
      <c r="B5" s="41">
        <v>44</v>
      </c>
      <c r="C5" s="42" t="b">
        <f>FALSE()</f>
        <v>0</v>
      </c>
      <c r="D5" s="42" t="b">
        <f>TRUE()</f>
        <v>1</v>
      </c>
      <c r="E5" s="36">
        <v>5714401465027</v>
      </c>
      <c r="F5" s="36" t="s">
        <v>671</v>
      </c>
      <c r="G5" s="43" t="s">
        <v>366</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718</v>
      </c>
      <c r="L5" s="46" t="b">
        <f>TRUE()</f>
        <v>1</v>
      </c>
      <c r="M5" s="47" t="str">
        <f t="shared" si="0"/>
        <v>https://raw.githubusercontent.com/PatrickVibild/TellusAmazonPictures/master/pictures/Lenovo/T460S/RG/FR/1.jpg</v>
      </c>
      <c r="N5" s="47" t="str">
        <f t="shared" si="1"/>
        <v>https://raw.githubusercontent.com/PatrickVibild/TellusAmazonPictures/master/pictures/Lenovo/T460S/RG/FR/2.jpg</v>
      </c>
      <c r="O5" s="48" t="str">
        <f t="shared" si="2"/>
        <v>https://raw.githubusercontent.com/PatrickVibild/TellusAmazonPictures/master/pictures/Lenovo/T460S/RG/FR/3.jpg</v>
      </c>
      <c r="P5" t="str">
        <f t="shared" si="3"/>
        <v>https://raw.githubusercontent.com/PatrickVibild/TellusAmazonPictures/master/pictures/Lenovo/T460S/RG/FR/4.jpg</v>
      </c>
      <c r="Q5" t="str">
        <f t="shared" si="4"/>
        <v>https://raw.githubusercontent.com/PatrickVibild/TellusAmazonPictures/master/pictures/Lenovo/T460S/RG/FR/5.jpg</v>
      </c>
      <c r="R5" t="str">
        <f t="shared" si="5"/>
        <v>https://raw.githubusercontent.com/PatrickVibild/TellusAmazonPictures/master/pictures/Lenovo/T460S/RG/FR/6.jpg</v>
      </c>
      <c r="S5" t="str">
        <f t="shared" si="6"/>
        <v>https://raw.githubusercontent.com/PatrickVibild/TellusAmazonPictures/master/pictures/Lenovo/T460S/RG/FR/7.jpg</v>
      </c>
      <c r="T5" t="str">
        <f t="shared" si="7"/>
        <v>https://raw.githubusercontent.com/PatrickVibild/TellusAmazonPictures/master/pictures/Lenovo/T460S/RG/FR/8.jpg</v>
      </c>
      <c r="U5" t="str">
        <f t="shared" si="8"/>
        <v>https://raw.githubusercontent.com/PatrickVibild/TellusAmazonPictures/master/pictures/Lenovo/T460S/RG/FR/9.jpg</v>
      </c>
      <c r="V5" s="43">
        <f>MATCH(G5,options!$D$1:$D$20,0)</f>
        <v>2</v>
      </c>
    </row>
    <row r="6" spans="1:22" ht="28" x14ac:dyDescent="0.15">
      <c r="A6" s="37" t="s">
        <v>367</v>
      </c>
      <c r="B6" s="49" t="s">
        <v>408</v>
      </c>
      <c r="C6" s="42" t="b">
        <f>FALSE()</f>
        <v>0</v>
      </c>
      <c r="D6" s="42" t="b">
        <f>TRUE()</f>
        <v>1</v>
      </c>
      <c r="E6" s="36">
        <v>5714401465034</v>
      </c>
      <c r="F6" s="36" t="s">
        <v>672</v>
      </c>
      <c r="G6" s="43" t="s">
        <v>369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719</v>
      </c>
      <c r="L6" s="46" t="b">
        <f>TRUE()</f>
        <v>1</v>
      </c>
      <c r="M6" s="47" t="str">
        <f t="shared" si="0"/>
        <v>https://raw.githubusercontent.com/PatrickVibild/TellusAmazonPictures/master/pictures/Lenovo/T460S/RG/IT/1.jpg</v>
      </c>
      <c r="N6" s="47" t="str">
        <f t="shared" si="1"/>
        <v>https://raw.githubusercontent.com/PatrickVibild/TellusAmazonPictures/master/pictures/Lenovo/T460S/RG/IT/2.jpg</v>
      </c>
      <c r="O6" s="48" t="str">
        <f t="shared" si="2"/>
        <v>https://raw.githubusercontent.com/PatrickVibild/TellusAmazonPictures/master/pictures/Lenovo/T460S/RG/IT/3.jpg</v>
      </c>
      <c r="P6" t="str">
        <f t="shared" si="3"/>
        <v>https://raw.githubusercontent.com/PatrickVibild/TellusAmazonPictures/master/pictures/Lenovo/T460S/RG/IT/4.jpg</v>
      </c>
      <c r="Q6" t="str">
        <f t="shared" si="4"/>
        <v>https://raw.githubusercontent.com/PatrickVibild/TellusAmazonPictures/master/pictures/Lenovo/T460S/RG/IT/5.jpg</v>
      </c>
      <c r="R6" t="str">
        <f t="shared" si="5"/>
        <v>https://raw.githubusercontent.com/PatrickVibild/TellusAmazonPictures/master/pictures/Lenovo/T460S/RG/IT/6.jpg</v>
      </c>
      <c r="S6" t="str">
        <f t="shared" si="6"/>
        <v>https://raw.githubusercontent.com/PatrickVibild/TellusAmazonPictures/master/pictures/Lenovo/T460S/RG/IT/7.jpg</v>
      </c>
      <c r="T6" t="str">
        <f t="shared" si="7"/>
        <v>https://raw.githubusercontent.com/PatrickVibild/TellusAmazonPictures/master/pictures/Lenovo/T460S/RG/IT/8.jpg</v>
      </c>
      <c r="U6" t="str">
        <f t="shared" si="8"/>
        <v>https://raw.githubusercontent.com/PatrickVibild/TellusAmazonPictures/master/pictures/Lenovo/T460S/RG/IT/9.jpg</v>
      </c>
      <c r="V6" s="43">
        <f>MATCH(G6,options!$D$1:$D$20,0)</f>
        <v>3</v>
      </c>
    </row>
    <row r="7" spans="1:22" ht="28" x14ac:dyDescent="0.15">
      <c r="A7" s="37" t="s">
        <v>370</v>
      </c>
      <c r="B7" s="50" t="str">
        <f>IF(B6=options!C1,"32","41")</f>
        <v>32</v>
      </c>
      <c r="C7" s="42" t="b">
        <f>FALSE()</f>
        <v>0</v>
      </c>
      <c r="D7" s="42" t="b">
        <f>TRUE()</f>
        <v>1</v>
      </c>
      <c r="E7" s="36">
        <v>5714401465041</v>
      </c>
      <c r="F7" s="36" t="s">
        <v>673</v>
      </c>
      <c r="G7" s="43" t="s">
        <v>371</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720</v>
      </c>
      <c r="L7" s="46" t="b">
        <v>1</v>
      </c>
      <c r="M7" s="47" t="str">
        <f t="shared" si="0"/>
        <v>https://raw.githubusercontent.com/PatrickVibild/TellusAmazonPictures/master/pictures/Lenovo/T460S/RG/ES/1.jpg</v>
      </c>
      <c r="N7" s="47" t="str">
        <f t="shared" si="1"/>
        <v>https://raw.githubusercontent.com/PatrickVibild/TellusAmazonPictures/master/pictures/Lenovo/T460S/RG/ES/2.jpg</v>
      </c>
      <c r="O7" s="48" t="str">
        <f t="shared" si="2"/>
        <v>https://raw.githubusercontent.com/PatrickVibild/TellusAmazonPictures/master/pictures/Lenovo/T460S/RG/ES/3.jpg</v>
      </c>
      <c r="P7" t="str">
        <f t="shared" si="3"/>
        <v>https://raw.githubusercontent.com/PatrickVibild/TellusAmazonPictures/master/pictures/Lenovo/T460S/RG/ES/4.jpg</v>
      </c>
      <c r="Q7" t="str">
        <f t="shared" si="4"/>
        <v>https://raw.githubusercontent.com/PatrickVibild/TellusAmazonPictures/master/pictures/Lenovo/T460S/RG/ES/5.jpg</v>
      </c>
      <c r="R7" t="str">
        <f t="shared" si="5"/>
        <v>https://raw.githubusercontent.com/PatrickVibild/TellusAmazonPictures/master/pictures/Lenovo/T460S/RG/ES/6.jpg</v>
      </c>
      <c r="S7" t="str">
        <f t="shared" si="6"/>
        <v>https://raw.githubusercontent.com/PatrickVibild/TellusAmazonPictures/master/pictures/Lenovo/T460S/RG/ES/7.jpg</v>
      </c>
      <c r="T7" t="str">
        <f t="shared" si="7"/>
        <v>https://raw.githubusercontent.com/PatrickVibild/TellusAmazonPictures/master/pictures/Lenovo/T460S/RG/ES/8.jpg</v>
      </c>
      <c r="U7" t="str">
        <f t="shared" si="8"/>
        <v>https://raw.githubusercontent.com/PatrickVibild/TellusAmazonPictures/master/pictures/Lenovo/T460S/RG/ES/9.jpg</v>
      </c>
      <c r="V7" s="43">
        <f>MATCH(G7,options!$D$1:$D$20,0)</f>
        <v>4</v>
      </c>
    </row>
    <row r="8" spans="1:22" ht="28" x14ac:dyDescent="0.15">
      <c r="A8" s="37" t="s">
        <v>372</v>
      </c>
      <c r="B8" s="50" t="str">
        <f>IF(B6=options!C1,"18","17")</f>
        <v>18</v>
      </c>
      <c r="C8" s="42" t="b">
        <f>FALSE()</f>
        <v>0</v>
      </c>
      <c r="D8" s="42" t="b">
        <f>TRUE()</f>
        <v>1</v>
      </c>
      <c r="E8" s="36">
        <v>5714401465058</v>
      </c>
      <c r="F8" s="36" t="s">
        <v>674</v>
      </c>
      <c r="G8" s="43" t="s">
        <v>373</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721</v>
      </c>
      <c r="L8" s="46" t="b">
        <f>TRUE()</f>
        <v>1</v>
      </c>
      <c r="M8" s="47" t="str">
        <f t="shared" si="0"/>
        <v>https://raw.githubusercontent.com/PatrickVibild/TellusAmazonPictures/master/pictures/Lenovo/T460S/RG/UK/1.jpg</v>
      </c>
      <c r="N8" s="47" t="str">
        <f t="shared" si="1"/>
        <v>https://raw.githubusercontent.com/PatrickVibild/TellusAmazonPictures/master/pictures/Lenovo/T460S/RG/UK/2.jpg</v>
      </c>
      <c r="O8" s="48" t="str">
        <f t="shared" si="2"/>
        <v>https://raw.githubusercontent.com/PatrickVibild/TellusAmazonPictures/master/pictures/Lenovo/T460S/RG/UK/3.jpg</v>
      </c>
      <c r="P8" t="str">
        <f t="shared" si="3"/>
        <v>https://raw.githubusercontent.com/PatrickVibild/TellusAmazonPictures/master/pictures/Lenovo/T460S/RG/UK/4.jpg</v>
      </c>
      <c r="Q8" t="str">
        <f t="shared" si="4"/>
        <v>https://raw.githubusercontent.com/PatrickVibild/TellusAmazonPictures/master/pictures/Lenovo/T460S/RG/UK/5.jpg</v>
      </c>
      <c r="R8" t="str">
        <f t="shared" si="5"/>
        <v>https://raw.githubusercontent.com/PatrickVibild/TellusAmazonPictures/master/pictures/Lenovo/T460S/RG/UK/6.jpg</v>
      </c>
      <c r="S8" t="str">
        <f t="shared" si="6"/>
        <v>https://raw.githubusercontent.com/PatrickVibild/TellusAmazonPictures/master/pictures/Lenovo/T460S/RG/UK/7.jpg</v>
      </c>
      <c r="T8" t="str">
        <f t="shared" si="7"/>
        <v>https://raw.githubusercontent.com/PatrickVibild/TellusAmazonPictures/master/pictures/Lenovo/T460S/RG/UK/8.jpg</v>
      </c>
      <c r="U8" t="str">
        <f t="shared" si="8"/>
        <v>https://raw.githubusercontent.com/PatrickVibild/TellusAmazonPictures/master/pictures/Lenovo/T460S/RG/UK/9.jpg</v>
      </c>
      <c r="V8" s="43">
        <f>MATCH(G8,options!$D$1:$D$20,0)</f>
        <v>5</v>
      </c>
    </row>
    <row r="9" spans="1:22" ht="28" x14ac:dyDescent="0.15">
      <c r="A9" s="37" t="s">
        <v>374</v>
      </c>
      <c r="B9" s="50" t="str">
        <f>IF(B6=options!C1,"2","5")</f>
        <v>2</v>
      </c>
      <c r="C9" s="42" t="b">
        <f>FALSE()</f>
        <v>0</v>
      </c>
      <c r="D9" s="42" t="b">
        <f>FALSE()</f>
        <v>0</v>
      </c>
      <c r="E9" s="36">
        <v>5714401465065</v>
      </c>
      <c r="F9" s="36" t="s">
        <v>675</v>
      </c>
      <c r="G9" s="43" t="s">
        <v>375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722</v>
      </c>
      <c r="L9" s="46" t="b">
        <f>TRUE()</f>
        <v>1</v>
      </c>
      <c r="M9" s="47" t="str">
        <f t="shared" si="0"/>
        <v>https://raw.githubusercontent.com/PatrickVibild/TellusAmazonPictures/master/pictures/Lenovo/T460S/RG/NOR/1.jpg</v>
      </c>
      <c r="N9" s="47" t="str">
        <f t="shared" si="1"/>
        <v>https://raw.githubusercontent.com/PatrickVibild/TellusAmazonPictures/master/pictures/Lenovo/T460S/RG/NOR/2.jpg</v>
      </c>
      <c r="O9" s="48" t="str">
        <f t="shared" si="2"/>
        <v>https://raw.githubusercontent.com/PatrickVibild/TellusAmazonPictures/master/pictures/Lenovo/T460S/RG/NOR/3.jpg</v>
      </c>
      <c r="P9" t="str">
        <f t="shared" si="3"/>
        <v>https://raw.githubusercontent.com/PatrickVibild/TellusAmazonPictures/master/pictures/Lenovo/T460S/RG/NOR/4.jpg</v>
      </c>
      <c r="Q9" t="str">
        <f t="shared" si="4"/>
        <v>https://raw.githubusercontent.com/PatrickVibild/TellusAmazonPictures/master/pictures/Lenovo/T460S/RG/NOR/5.jpg</v>
      </c>
      <c r="R9" t="str">
        <f t="shared" si="5"/>
        <v>https://raw.githubusercontent.com/PatrickVibild/TellusAmazonPictures/master/pictures/Lenovo/T460S/RG/NOR/6.jpg</v>
      </c>
      <c r="S9" t="str">
        <f t="shared" si="6"/>
        <v>https://raw.githubusercontent.com/PatrickVibild/TellusAmazonPictures/master/pictures/Lenovo/T460S/RG/NOR/7.jpg</v>
      </c>
      <c r="T9" t="str">
        <f t="shared" si="7"/>
        <v>https://raw.githubusercontent.com/PatrickVibild/TellusAmazonPictures/master/pictures/Lenovo/T460S/RG/NOR/8.jpg</v>
      </c>
      <c r="U9" t="str">
        <f t="shared" si="8"/>
        <v>https://raw.githubusercontent.com/PatrickVibild/TellusAmazonPictures/master/pictures/Lenovo/T460S/RG/NOR/9.jpg</v>
      </c>
      <c r="V9" s="43">
        <f>MATCH(G9,options!$D$1:$D$20,0)</f>
        <v>6</v>
      </c>
    </row>
    <row r="10" spans="1:22" ht="14" x14ac:dyDescent="0.15">
      <c r="A10" t="s">
        <v>376</v>
      </c>
      <c r="B10" s="51"/>
      <c r="C10" s="42" t="b">
        <f>FALSE()</f>
        <v>0</v>
      </c>
      <c r="D10" s="42" t="b">
        <f>FALSE()</f>
        <v>0</v>
      </c>
      <c r="E10" s="36">
        <v>5714401465072</v>
      </c>
      <c r="F10" s="36" t="s">
        <v>676</v>
      </c>
      <c r="G10" s="43" t="s">
        <v>377</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700</v>
      </c>
      <c r="L10" s="46" t="b">
        <f>FALSE()</f>
        <v>0</v>
      </c>
      <c r="M10" s="47" t="str">
        <f t="shared" si="0"/>
        <v>https://download.lenovo.com/Images/Parts/01YR094/01YR094_A.jpg</v>
      </c>
      <c r="N10" s="47" t="str">
        <f t="shared" si="1"/>
        <v>https://download.lenovo.com/Images/Parts/01YR094/01YR094_B.jpg</v>
      </c>
      <c r="O10" s="48" t="str">
        <f t="shared" si="2"/>
        <v>https://download.lenovo.com/Images/Parts/01YR094/01YR094_details.jpg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378</v>
      </c>
      <c r="B11" s="52">
        <v>150</v>
      </c>
      <c r="C11" s="42" t="b">
        <f>FALSE()</f>
        <v>0</v>
      </c>
      <c r="D11" s="42" t="b">
        <f>FALSE()</f>
        <v>0</v>
      </c>
      <c r="E11" s="36">
        <v>5714401465089</v>
      </c>
      <c r="F11" s="36" t="s">
        <v>677</v>
      </c>
      <c r="G11" s="43" t="s">
        <v>379</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L11" s="46" t="b">
        <f>FALSE()</f>
        <v>0</v>
      </c>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5714401465096</v>
      </c>
      <c r="F12" s="36" t="s">
        <v>678</v>
      </c>
      <c r="G12" s="43" t="s">
        <v>380</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701</v>
      </c>
      <c r="L12" s="46" t="b">
        <f>FALSE()</f>
        <v>0</v>
      </c>
      <c r="M12" s="47" t="str">
        <f t="shared" si="0"/>
        <v>https://download.lenovo.com/Images/Parts/01YR096/01YR096_A.jpg</v>
      </c>
      <c r="N12" s="47" t="str">
        <f t="shared" si="1"/>
        <v>https://download.lenovo.com/Images/Parts/01YR096/01YR096_B.jpg</v>
      </c>
      <c r="O12" s="48" t="str">
        <f t="shared" si="2"/>
        <v>https://download.lenovo.com/Images/Parts/01YR096/01YR096_details.jpg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381</v>
      </c>
      <c r="B13" s="60" t="s">
        <v>726</v>
      </c>
      <c r="C13" s="42" t="b">
        <f>FALSE()</f>
        <v>0</v>
      </c>
      <c r="D13" s="42" t="b">
        <f>FALSE()</f>
        <v>0</v>
      </c>
      <c r="E13" s="36">
        <v>5714401465102</v>
      </c>
      <c r="F13" s="36" t="s">
        <v>679</v>
      </c>
      <c r="G13" s="43" t="s">
        <v>382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702</v>
      </c>
      <c r="L13" s="46" t="b">
        <f>FALSE()</f>
        <v>0</v>
      </c>
      <c r="M13" s="47" t="str">
        <f t="shared" si="0"/>
        <v>https://download.lenovo.com/Images/Parts/01YR097/01YR097_A.jpg</v>
      </c>
      <c r="N13" s="47" t="str">
        <f t="shared" si="1"/>
        <v>https://download.lenovo.com/Images/Parts/01YR097/01YR097_B.jpg</v>
      </c>
      <c r="O13" s="48" t="str">
        <f t="shared" si="2"/>
        <v>https://download.lenovo.com/Images/Parts/01YR097/01YR097_details.jpg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383</v>
      </c>
      <c r="B14" s="60">
        <v>5714401465997</v>
      </c>
      <c r="C14" s="42" t="b">
        <f>FALSE()</f>
        <v>0</v>
      </c>
      <c r="D14" s="42" t="b">
        <f>FALSE()</f>
        <v>0</v>
      </c>
      <c r="E14" s="36">
        <v>5714401465119</v>
      </c>
      <c r="F14" s="36" t="s">
        <v>680</v>
      </c>
      <c r="G14" s="43" t="s">
        <v>384</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703</v>
      </c>
      <c r="L14" s="46" t="b">
        <f>FALSE()</f>
        <v>0</v>
      </c>
      <c r="M14" s="47" t="str">
        <f t="shared" si="0"/>
        <v>https://download.lenovo.com/Images/Parts/01YR103/01YR103_A.jpg</v>
      </c>
      <c r="N14" s="47" t="str">
        <f t="shared" si="1"/>
        <v>https://download.lenovo.com/Images/Parts/01YR103/01YR103_B.jpg</v>
      </c>
      <c r="O14" s="48" t="str">
        <f t="shared" si="2"/>
        <v>https://download.lenovo.com/Images/Parts/01YR103/01YR103_details.jpg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t="b">
        <f>FALSE()</f>
        <v>0</v>
      </c>
      <c r="D15" s="42" t="b">
        <f>FALSE()</f>
        <v>0</v>
      </c>
      <c r="E15" s="36">
        <v>5714401465126</v>
      </c>
      <c r="F15" s="36" t="s">
        <v>681</v>
      </c>
      <c r="G15" s="43" t="s">
        <v>385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694</v>
      </c>
      <c r="L15" s="46" t="b">
        <f>FALSE()</f>
        <v>0</v>
      </c>
      <c r="M15" s="47" t="str">
        <f t="shared" si="0"/>
        <v>https://download.lenovo.com/Images/Parts/01YT119/01YT119_A.jpg</v>
      </c>
      <c r="N15" s="47" t="str">
        <f t="shared" si="1"/>
        <v>https://download.lenovo.com/Images/Parts/01YT119/01YT119_B.jpg</v>
      </c>
      <c r="O15" s="48" t="str">
        <f t="shared" si="2"/>
        <v>https://download.lenovo.com/Images/Parts/01YT119/01YT119_details.jpg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386</v>
      </c>
      <c r="B16" s="38" t="s">
        <v>583</v>
      </c>
      <c r="C16" s="42" t="b">
        <f>FALSE()</f>
        <v>0</v>
      </c>
      <c r="D16" s="42" t="b">
        <f>FALSE()</f>
        <v>0</v>
      </c>
      <c r="E16" s="36">
        <v>5714401465133</v>
      </c>
      <c r="F16" s="36" t="s">
        <v>682</v>
      </c>
      <c r="G16" s="43" t="s">
        <v>387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704</v>
      </c>
      <c r="L16" s="46" t="b">
        <f>FALSE()</f>
        <v>0</v>
      </c>
      <c r="M16" s="47" t="str">
        <f t="shared" si="0"/>
        <v>https://download.lenovo.com/Images/Parts/01YT162/01YT162_A.jpg</v>
      </c>
      <c r="N16" s="47" t="str">
        <f t="shared" si="1"/>
        <v>https://download.lenovo.com/Images/Parts/01YT162/01YT162_B.jpg</v>
      </c>
      <c r="O16" s="48" t="str">
        <f t="shared" si="2"/>
        <v>https://download.lenovo.com/Images/Parts/01YT162/01YT162_details.jpg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1"/>
      <c r="C17" s="42" t="b">
        <f>FALSE()</f>
        <v>0</v>
      </c>
      <c r="D17" s="42" t="b">
        <f>FALSE()</f>
        <v>0</v>
      </c>
      <c r="E17" s="36">
        <v>5714401465140</v>
      </c>
      <c r="F17" s="36" t="s">
        <v>683</v>
      </c>
      <c r="G17" s="43" t="s">
        <v>388</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389</v>
      </c>
      <c r="B18" s="52">
        <v>5</v>
      </c>
      <c r="C18" s="42" t="b">
        <f>FALSE()</f>
        <v>0</v>
      </c>
      <c r="D18" s="42" t="b">
        <f>FALSE()</f>
        <v>0</v>
      </c>
      <c r="E18" s="36">
        <v>5714401465157</v>
      </c>
      <c r="F18" s="36" t="s">
        <v>684</v>
      </c>
      <c r="G18" s="43" t="s">
        <v>390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705</v>
      </c>
      <c r="L18" s="46" t="b">
        <f>FALSE()</f>
        <v>0</v>
      </c>
      <c r="M18" s="47" t="str">
        <f t="shared" si="0"/>
        <v>https://download.lenovo.com/Images/Parts/01YR110/01YR110_A.jpg</v>
      </c>
      <c r="N18" s="47" t="str">
        <f t="shared" si="1"/>
        <v>https://download.lenovo.com/Images/Parts/01YR110/01YR110_B.jpg</v>
      </c>
      <c r="O18" s="48" t="str">
        <f t="shared" si="2"/>
        <v>https://download.lenovo.com/Images/Parts/01YR110/01YR110_details.jpg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t="b">
        <f>FALSE()</f>
        <v>0</v>
      </c>
      <c r="D19" s="42" t="b">
        <f>FALSE()</f>
        <v>0</v>
      </c>
      <c r="E19" s="36">
        <v>5714401465164</v>
      </c>
      <c r="F19" s="36" t="s">
        <v>685</v>
      </c>
      <c r="G19" s="43" t="s">
        <v>391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706</v>
      </c>
      <c r="L19" s="46" t="b">
        <f>FALSE()</f>
        <v>0</v>
      </c>
      <c r="M19" s="47" t="str">
        <f t="shared" si="0"/>
        <v>https://download.lenovo.com/Images/Parts/01YR114/01YR114_A.jpg</v>
      </c>
      <c r="N19" s="47" t="str">
        <f t="shared" si="1"/>
        <v>https://download.lenovo.com/Images/Parts/01YR114/01YR114_B.jpg</v>
      </c>
      <c r="O19" s="48" t="str">
        <f t="shared" si="2"/>
        <v>https://download.lenovo.com/Images/Parts/01YR114/01YR114_details.jpg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392</v>
      </c>
      <c r="B20" s="53" t="s">
        <v>411</v>
      </c>
      <c r="C20" s="42" t="b">
        <f>FALSE()</f>
        <v>0</v>
      </c>
      <c r="D20" s="42" t="b">
        <f>FALSE()</f>
        <v>0</v>
      </c>
      <c r="E20" s="36">
        <v>5714401465171</v>
      </c>
      <c r="F20" s="36" t="s">
        <v>686</v>
      </c>
      <c r="G20" s="43" t="s">
        <v>394</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707</v>
      </c>
      <c r="L20" s="46" t="b">
        <f>FALSE()</f>
        <v>0</v>
      </c>
      <c r="M20" s="47" t="str">
        <f t="shared" si="0"/>
        <v>https://download.lenovo.com/Images/Parts/01YR115/01YR115_A.jpg</v>
      </c>
      <c r="N20" s="47" t="str">
        <f t="shared" si="1"/>
        <v>https://download.lenovo.com/Images/Parts/01YR115/01YR115_B.jpg</v>
      </c>
      <c r="O20" s="48" t="str">
        <f t="shared" si="2"/>
        <v>https://download.lenovo.com/Images/Parts/01YR115/01YR115_details.jpg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t="b">
        <f>FALSE()</f>
        <v>0</v>
      </c>
      <c r="D21" s="42" t="b">
        <f>FALSE()</f>
        <v>0</v>
      </c>
      <c r="E21" s="36">
        <v>5714401465188</v>
      </c>
      <c r="F21" s="36" t="s">
        <v>687</v>
      </c>
      <c r="G21" s="43" t="s">
        <v>395</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723</v>
      </c>
      <c r="L21" s="46" t="b">
        <f>TRUE()</f>
        <v>1</v>
      </c>
      <c r="M21" s="47" t="str">
        <f t="shared" si="0"/>
        <v>https://raw.githubusercontent.com/PatrickVibild/TellusAmazonPictures/master/pictures/Lenovo/T460S/RG/USI/1.jpg</v>
      </c>
      <c r="N21" s="47" t="str">
        <f t="shared" si="1"/>
        <v>https://raw.githubusercontent.com/PatrickVibild/TellusAmazonPictures/master/pictures/Lenovo/T460S/RG/USI/2.jpg</v>
      </c>
      <c r="O21" s="48" t="str">
        <f t="shared" si="2"/>
        <v>https://raw.githubusercontent.com/PatrickVibild/TellusAmazonPictures/master/pictures/Lenovo/T460S/RG/USI/3.jpg</v>
      </c>
      <c r="P21" t="str">
        <f t="shared" si="3"/>
        <v>https://raw.githubusercontent.com/PatrickVibild/TellusAmazonPictures/master/pictures/Lenovo/T460S/RG/USI/4.jpg</v>
      </c>
      <c r="Q21" t="str">
        <f t="shared" si="4"/>
        <v>https://raw.githubusercontent.com/PatrickVibild/TellusAmazonPictures/master/pictures/Lenovo/T460S/RG/USI/5.jpg</v>
      </c>
      <c r="R21" t="str">
        <f t="shared" si="5"/>
        <v>https://raw.githubusercontent.com/PatrickVibild/TellusAmazonPictures/master/pictures/Lenovo/T460S/RG/USI/6.jpg</v>
      </c>
      <c r="S21" t="str">
        <f t="shared" si="6"/>
        <v>https://raw.githubusercontent.com/PatrickVibild/TellusAmazonPictures/master/pictures/Lenovo/T460S/RG/USI/7.jpg</v>
      </c>
      <c r="T21" t="str">
        <f t="shared" si="7"/>
        <v>https://raw.githubusercontent.com/PatrickVibild/TellusAmazonPictures/master/pictures/Lenovo/T460S/RG/USI/8.jpg</v>
      </c>
      <c r="U21" t="str">
        <f t="shared" si="8"/>
        <v>https://raw.githubusercontent.com/PatrickVibild/TellusAmazonPictures/master/pictures/Lenovo/T460S/RG/USI/9.jpg</v>
      </c>
      <c r="V21" s="43">
        <f>MATCH(G21,options!$D$1:$D$20,0)</f>
        <v>16</v>
      </c>
    </row>
    <row r="22" spans="1:22" ht="14" x14ac:dyDescent="0.15">
      <c r="B22" s="51"/>
      <c r="C22" s="42" t="b">
        <f>FALSE()</f>
        <v>0</v>
      </c>
      <c r="D22" s="42" t="b">
        <f>FALSE()</f>
        <v>0</v>
      </c>
      <c r="E22" s="36">
        <v>5714401465195</v>
      </c>
      <c r="F22" s="36" t="s">
        <v>688</v>
      </c>
      <c r="G22" s="43" t="s">
        <v>396</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708</v>
      </c>
      <c r="L22" s="46" t="b">
        <f>FALSE()</f>
        <v>0</v>
      </c>
      <c r="M22" s="47" t="str">
        <f t="shared" si="0"/>
        <v>https://download.lenovo.com/Images/Parts/01YT165/01YT165_A.jpg</v>
      </c>
      <c r="N22" s="47" t="str">
        <f t="shared" si="1"/>
        <v>https://download.lenovo.com/Images/Parts/01YT165/01YT165_B.jpg</v>
      </c>
      <c r="O22" s="48" t="str">
        <f t="shared" si="2"/>
        <v>https://download.lenovo.com/Images/Parts/01YT165/01YT165_details.jpg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397</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5714401465201</v>
      </c>
      <c r="F23" s="36" t="s">
        <v>689</v>
      </c>
      <c r="G23" s="43" t="s">
        <v>398</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724</v>
      </c>
      <c r="L23" s="46" t="b">
        <f>TRUE()</f>
        <v>1</v>
      </c>
      <c r="M23" s="47" t="str">
        <f t="shared" si="0"/>
        <v>https://raw.githubusercontent.com/PatrickVibild/TellusAmazonPictures/master/pictures/Lenovo/T460S/RG/US/1.jpg</v>
      </c>
      <c r="N23" s="47" t="str">
        <f t="shared" si="1"/>
        <v>https://raw.githubusercontent.com/PatrickVibild/TellusAmazonPictures/master/pictures/Lenovo/T460S/RG/US/2.jpg</v>
      </c>
      <c r="O23" s="48" t="str">
        <f t="shared" si="2"/>
        <v>https://raw.githubusercontent.com/PatrickVibild/TellusAmazonPictures/master/pictures/Lenovo/T460S/RG/US/3.jpg</v>
      </c>
      <c r="P23" t="str">
        <f t="shared" si="3"/>
        <v>https://raw.githubusercontent.com/PatrickVibild/TellusAmazonPictures/master/pictures/Lenovo/T460S/RG/US/4.jpg</v>
      </c>
      <c r="Q23" t="str">
        <f t="shared" si="4"/>
        <v>https://raw.githubusercontent.com/PatrickVibild/TellusAmazonPictures/master/pictures/Lenovo/T460S/RG/US/5.jpg</v>
      </c>
      <c r="R23" t="str">
        <f t="shared" si="5"/>
        <v>https://raw.githubusercontent.com/PatrickVibild/TellusAmazonPictures/master/pictures/Lenovo/T460S/RG/US/6.jpg</v>
      </c>
      <c r="S23" t="str">
        <f t="shared" si="6"/>
        <v>https://raw.githubusercontent.com/PatrickVibild/TellusAmazonPictures/master/pictures/Lenovo/T460S/RG/US/7.jpg</v>
      </c>
      <c r="T23" t="str">
        <f t="shared" si="7"/>
        <v>https://raw.githubusercontent.com/PatrickVibild/TellusAmazonPictures/master/pictures/Lenovo/T460S/RG/US/8.jpg</v>
      </c>
      <c r="U23" t="str">
        <f t="shared" si="8"/>
        <v>https://raw.githubusercontent.com/PatrickVibild/TellusAmazonPictures/master/pictures/Lenovo/T460S/RG/US/9.jpg</v>
      </c>
      <c r="V23" s="43">
        <f>MATCH(G23,options!$D$1:$D$20,0)</f>
        <v>18</v>
      </c>
    </row>
    <row r="24" spans="1:22" ht="42" x14ac:dyDescent="0.15">
      <c r="A24" s="37" t="s">
        <v>399</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364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709</v>
      </c>
      <c r="L24" s="46" t="b">
        <f>TRUE()</f>
        <v>1</v>
      </c>
      <c r="M24" s="47" t="str">
        <f t="shared" si="0"/>
        <v>https://raw.githubusercontent.com/PatrickVibild/TellusAmazonPictures/master/pictures/Lenovo/T460S/BL/DE/1.jpg</v>
      </c>
      <c r="N24" s="47" t="str">
        <f t="shared" si="1"/>
        <v>https://raw.githubusercontent.com/PatrickVibild/TellusAmazonPictures/master/pictures/Lenovo/T460S/BL/DE/2.jpg</v>
      </c>
      <c r="O24" s="48" t="str">
        <f t="shared" si="2"/>
        <v>https://raw.githubusercontent.com/PatrickVibild/TellusAmazonPictures/master/pictures/Lenovo/T460S/BL/DE/3.jpg</v>
      </c>
      <c r="P24" t="str">
        <f t="shared" si="3"/>
        <v>https://raw.githubusercontent.com/PatrickVibild/TellusAmazonPictures/master/pictures/Lenovo/T460S/BL/DE/4.jpg</v>
      </c>
      <c r="Q24" t="str">
        <f t="shared" si="4"/>
        <v>https://raw.githubusercontent.com/PatrickVibild/TellusAmazonPictures/master/pictures/Lenovo/T460S/BL/DE/5.jpg</v>
      </c>
      <c r="R24" t="str">
        <f t="shared" si="5"/>
        <v>https://raw.githubusercontent.com/PatrickVibild/TellusAmazonPictures/master/pictures/Lenovo/T460S/BL/DE/6.jpg</v>
      </c>
      <c r="S24" t="str">
        <f t="shared" si="6"/>
        <v>https://raw.githubusercontent.com/PatrickVibild/TellusAmazonPictures/master/pictures/Lenovo/T460S/BL/DE/7.jpg</v>
      </c>
      <c r="T24" t="str">
        <f t="shared" si="7"/>
        <v>https://raw.githubusercontent.com/PatrickVibild/TellusAmazonPictures/master/pictures/Lenovo/T460S/BL/DE/8.jpg</v>
      </c>
      <c r="U24" t="str">
        <f t="shared" si="8"/>
        <v>https://raw.githubusercontent.com/PatrickVibild/TellusAmazonPictures/master/pictures/Lenovo/T460S/BL/DE/9.jpg</v>
      </c>
      <c r="V24" s="43">
        <f>MATCH(G24,options!$D$1:$D$20,0)</f>
        <v>1</v>
      </c>
    </row>
    <row r="25" spans="1:22" ht="42" x14ac:dyDescent="0.15">
      <c r="A25" s="37" t="s">
        <v>400</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366</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710</v>
      </c>
      <c r="L25" s="46" t="b">
        <f>TRUE()</f>
        <v>1</v>
      </c>
      <c r="M25" s="47" t="str">
        <f t="shared" si="0"/>
        <v>https://raw.githubusercontent.com/PatrickVibild/TellusAmazonPictures/master/pictures/Lenovo/T460S/BL/FR/1.jpg</v>
      </c>
      <c r="N25" s="47" t="str">
        <f t="shared" si="1"/>
        <v>https://raw.githubusercontent.com/PatrickVibild/TellusAmazonPictures/master/pictures/Lenovo/T460S/BL/FR/2.jpg</v>
      </c>
      <c r="O25" s="48" t="str">
        <f t="shared" si="2"/>
        <v>https://raw.githubusercontent.com/PatrickVibild/TellusAmazonPictures/master/pictures/Lenovo/T460S/BL/FR/3.jpg</v>
      </c>
      <c r="P25" t="str">
        <f t="shared" si="3"/>
        <v>https://raw.githubusercontent.com/PatrickVibild/TellusAmazonPictures/master/pictures/Lenovo/T460S/BL/FR/4.jpg</v>
      </c>
      <c r="Q25" t="str">
        <f t="shared" si="4"/>
        <v>https://raw.githubusercontent.com/PatrickVibild/TellusAmazonPictures/master/pictures/Lenovo/T460S/BL/FR/5.jpg</v>
      </c>
      <c r="R25" t="str">
        <f t="shared" si="5"/>
        <v>https://raw.githubusercontent.com/PatrickVibild/TellusAmazonPictures/master/pictures/Lenovo/T460S/BL/FR/6.jpg</v>
      </c>
      <c r="S25" t="str">
        <f t="shared" si="6"/>
        <v>https://raw.githubusercontent.com/PatrickVibild/TellusAmazonPictures/master/pictures/Lenovo/T460S/BL/FR/7.jpg</v>
      </c>
      <c r="T25" t="str">
        <f t="shared" si="7"/>
        <v>https://raw.githubusercontent.com/PatrickVibild/TellusAmazonPictures/master/pictures/Lenovo/T460S/BL/FR/8.jpg</v>
      </c>
      <c r="U25" t="str">
        <f t="shared" si="8"/>
        <v>https://raw.githubusercontent.com/PatrickVibild/TellusAmazonPictures/master/pictures/Lenovo/T460S/BL/FR/9.jpg</v>
      </c>
      <c r="V25" s="43">
        <f>MATCH(G25,options!$D$1:$D$20,0)</f>
        <v>2</v>
      </c>
    </row>
    <row r="26" spans="1:22" ht="28" x14ac:dyDescent="0.15">
      <c r="A26" s="37" t="s">
        <v>401</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369</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711</v>
      </c>
      <c r="L26" s="46" t="b">
        <f>TRUE()</f>
        <v>1</v>
      </c>
      <c r="M26" s="47" t="str">
        <f t="shared" si="0"/>
        <v>https://raw.githubusercontent.com/PatrickVibild/TellusAmazonPictures/master/pictures/Lenovo/T460S/BL/IT/1.jpg</v>
      </c>
      <c r="N26" s="47" t="str">
        <f t="shared" si="1"/>
        <v>https://raw.githubusercontent.com/PatrickVibild/TellusAmazonPictures/master/pictures/Lenovo/T460S/BL/IT/2.jpg</v>
      </c>
      <c r="O26" s="48" t="str">
        <f t="shared" si="2"/>
        <v>https://raw.githubusercontent.com/PatrickVibild/TellusAmazonPictures/master/pictures/Lenovo/T460S/BL/IT/3.jpg</v>
      </c>
      <c r="P26" t="str">
        <f t="shared" si="3"/>
        <v>https://raw.githubusercontent.com/PatrickVibild/TellusAmazonPictures/master/pictures/Lenovo/T460S/BL/IT/4.jpg</v>
      </c>
      <c r="Q26" t="str">
        <f t="shared" si="4"/>
        <v>https://raw.githubusercontent.com/PatrickVibild/TellusAmazonPictures/master/pictures/Lenovo/T460S/BL/IT/5.jpg</v>
      </c>
      <c r="R26" t="str">
        <f t="shared" si="5"/>
        <v>https://raw.githubusercontent.com/PatrickVibild/TellusAmazonPictures/master/pictures/Lenovo/T460S/BL/IT/6.jpg</v>
      </c>
      <c r="S26" t="str">
        <f t="shared" si="6"/>
        <v>https://raw.githubusercontent.com/PatrickVibild/TellusAmazonPictures/master/pictures/Lenovo/T460S/BL/IT/7.jpg</v>
      </c>
      <c r="T26" t="str">
        <f t="shared" si="7"/>
        <v>https://raw.githubusercontent.com/PatrickVibild/TellusAmazonPictures/master/pictures/Lenovo/T460S/BL/IT/8.jpg</v>
      </c>
      <c r="U26" t="str">
        <f t="shared" si="8"/>
        <v>https://raw.githubusercontent.com/PatrickVibild/TellusAmazonPictures/master/pictures/Lenovo/T460S/BL/IT/9.jpg</v>
      </c>
      <c r="V26" s="43">
        <f>MATCH(G26,options!$D$1:$D$20,0)</f>
        <v>3</v>
      </c>
    </row>
    <row r="27" spans="1:22" ht="42" x14ac:dyDescent="0.15">
      <c r="A27" s="37" t="s">
        <v>400</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371</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712</v>
      </c>
      <c r="L27" s="46" t="b">
        <f>FALSE()</f>
        <v>0</v>
      </c>
      <c r="M27" s="47" t="str">
        <f t="shared" si="0"/>
        <v>https://download.lenovo.com/Images/Parts/Lenovo/T460S/BL/ES/Lenovo/T460S/BL/ES_A.jpg</v>
      </c>
      <c r="N27" s="47" t="str">
        <f t="shared" si="1"/>
        <v>https://download.lenovo.com/Images/Parts/Lenovo/T460S/BL/ES/Lenovo/T460S/BL/ES_B.jpg</v>
      </c>
      <c r="O27" s="48" t="str">
        <f t="shared" si="2"/>
        <v>https://download.lenovo.com/Images/Parts/Lenovo/T460S/BL/ES/Lenovo/T460S/BL/ES_details.jpg</v>
      </c>
      <c r="P27" t="str">
        <f t="shared" si="3"/>
        <v/>
      </c>
      <c r="Q27" t="str">
        <f t="shared" si="4"/>
        <v/>
      </c>
      <c r="R27" t="str">
        <f t="shared" si="5"/>
        <v/>
      </c>
      <c r="S27" t="str">
        <f t="shared" si="6"/>
        <v/>
      </c>
      <c r="T27" t="str">
        <f t="shared" si="7"/>
        <v/>
      </c>
      <c r="U27" t="str">
        <f t="shared" si="8"/>
        <v/>
      </c>
      <c r="V27" s="43">
        <f>MATCH(G27,options!$D$1:$D$20,0)</f>
        <v>4</v>
      </c>
    </row>
    <row r="28" spans="1:22" ht="28" x14ac:dyDescent="0.15">
      <c r="B28" s="54"/>
      <c r="C28" s="42"/>
      <c r="D28" s="42"/>
      <c r="E28" s="36"/>
      <c r="F28" s="36"/>
      <c r="G28" s="43" t="s">
        <v>373</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713</v>
      </c>
      <c r="L28" s="46" t="b">
        <f>TRUE()</f>
        <v>1</v>
      </c>
      <c r="M28" s="47" t="str">
        <f t="shared" si="0"/>
        <v>https://raw.githubusercontent.com/PatrickVibild/TellusAmazonPictures/master/pictures/Lenovo/T460S/BL/UK/1.jpg</v>
      </c>
      <c r="N28" s="47" t="str">
        <f t="shared" si="1"/>
        <v>https://raw.githubusercontent.com/PatrickVibild/TellusAmazonPictures/master/pictures/Lenovo/T460S/BL/UK/2.jpg</v>
      </c>
      <c r="O28" s="48" t="str">
        <f t="shared" si="2"/>
        <v>https://raw.githubusercontent.com/PatrickVibild/TellusAmazonPictures/master/pictures/Lenovo/T460S/BL/UK/3.jpg</v>
      </c>
      <c r="P28" t="str">
        <f t="shared" si="3"/>
        <v>https://raw.githubusercontent.com/PatrickVibild/TellusAmazonPictures/master/pictures/Lenovo/T460S/BL/UK/4.jpg</v>
      </c>
      <c r="Q28" t="str">
        <f t="shared" si="4"/>
        <v>https://raw.githubusercontent.com/PatrickVibild/TellusAmazonPictures/master/pictures/Lenovo/T460S/BL/UK/5.jpg</v>
      </c>
      <c r="R28" t="str">
        <f t="shared" si="5"/>
        <v>https://raw.githubusercontent.com/PatrickVibild/TellusAmazonPictures/master/pictures/Lenovo/T460S/BL/UK/6.jpg</v>
      </c>
      <c r="S28" t="str">
        <f t="shared" si="6"/>
        <v>https://raw.githubusercontent.com/PatrickVibild/TellusAmazonPictures/master/pictures/Lenovo/T460S/BL/UK/7.jpg</v>
      </c>
      <c r="T28" t="str">
        <f t="shared" si="7"/>
        <v>https://raw.githubusercontent.com/PatrickVibild/TellusAmazonPictures/master/pictures/Lenovo/T460S/BL/UK/8.jpg</v>
      </c>
      <c r="U28" t="str">
        <f t="shared" si="8"/>
        <v>https://raw.githubusercontent.com/PatrickVibild/TellusAmazonPictures/master/pictures/Lenovo/T460S/BL/UK/9.jpg</v>
      </c>
      <c r="V28" s="43">
        <f>MATCH(G28,options!$D$1:$D$20,0)</f>
        <v>5</v>
      </c>
    </row>
    <row r="29" spans="1:22" ht="42" x14ac:dyDescent="0.15">
      <c r="A29" s="37" t="s">
        <v>402</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375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714</v>
      </c>
      <c r="L29" s="46" t="b">
        <f>TRUE()</f>
        <v>1</v>
      </c>
      <c r="M29" s="47" t="str">
        <f t="shared" si="0"/>
        <v>https://raw.githubusercontent.com/PatrickVibild/TellusAmazonPictures/master/pictures/Lenovo/T460S/BL/NOR/1.jpg</v>
      </c>
      <c r="N29" s="47" t="str">
        <f t="shared" si="1"/>
        <v>https://raw.githubusercontent.com/PatrickVibild/TellusAmazonPictures/master/pictures/Lenovo/T460S/BL/NOR/2.jpg</v>
      </c>
      <c r="O29" s="48" t="str">
        <f t="shared" si="2"/>
        <v>https://raw.githubusercontent.com/PatrickVibild/TellusAmazonPictures/master/pictures/Lenovo/T460S/BL/NOR/3.jpg</v>
      </c>
      <c r="P29" t="str">
        <f t="shared" si="3"/>
        <v>https://raw.githubusercontent.com/PatrickVibild/TellusAmazonPictures/master/pictures/Lenovo/T460S/BL/NOR/4.jpg</v>
      </c>
      <c r="Q29" t="str">
        <f t="shared" si="4"/>
        <v>https://raw.githubusercontent.com/PatrickVibild/TellusAmazonPictures/master/pictures/Lenovo/T460S/BL/NOR/5.jpg</v>
      </c>
      <c r="R29" t="str">
        <f t="shared" si="5"/>
        <v>https://raw.githubusercontent.com/PatrickVibild/TellusAmazonPictures/master/pictures/Lenovo/T460S/BL/NOR/6.jpg</v>
      </c>
      <c r="S29" t="str">
        <f t="shared" si="6"/>
        <v>https://raw.githubusercontent.com/PatrickVibild/TellusAmazonPictures/master/pictures/Lenovo/T460S/BL/NOR/7.jpg</v>
      </c>
      <c r="T29" t="str">
        <f t="shared" si="7"/>
        <v>https://raw.githubusercontent.com/PatrickVibild/TellusAmazonPictures/master/pictures/Lenovo/T460S/BL/NOR/8.jpg</v>
      </c>
      <c r="U29" t="str">
        <f t="shared" si="8"/>
        <v>https://raw.githubusercontent.com/PatrickVibild/TellusAmazonPictures/master/pictures/Lenovo/T460S/BL/NOR/9.jpg</v>
      </c>
      <c r="V29" s="43">
        <f>MATCH(G29,options!$D$1:$D$20,0)</f>
        <v>6</v>
      </c>
    </row>
    <row r="30" spans="1:22" ht="14" x14ac:dyDescent="0.15">
      <c r="B30" s="54"/>
      <c r="C30" s="42"/>
      <c r="D30" s="42"/>
      <c r="E30" s="36"/>
      <c r="F30" s="36"/>
      <c r="G30" s="43" t="s">
        <v>377</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690</v>
      </c>
      <c r="L30" s="46" t="b">
        <f>FALSE()</f>
        <v>0</v>
      </c>
      <c r="M30" s="47" t="str">
        <f t="shared" si="0"/>
        <v>https://download.lenovo.com/Images/Parts/01YR052/01YR052_A.jpg</v>
      </c>
      <c r="N30" s="47" t="str">
        <f t="shared" si="1"/>
        <v>https://download.lenovo.com/Images/Parts/01YR052/01YR052_B.jpg</v>
      </c>
      <c r="O30" s="48" t="str">
        <f t="shared" si="2"/>
        <v>https://download.lenovo.com/Images/Parts/01YR052/01YR052_details.jpg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403</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379</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380</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691</v>
      </c>
      <c r="L32" s="46" t="b">
        <f>FALSE()</f>
        <v>0</v>
      </c>
      <c r="M32" s="47" t="str">
        <f t="shared" si="0"/>
        <v>https://download.lenovo.com/Images/Parts/01YT108/01YT108_A.jpg</v>
      </c>
      <c r="N32" s="47" t="str">
        <f t="shared" si="1"/>
        <v>https://download.lenovo.com/Images/Parts/01YT108/01YT108_B.jpg</v>
      </c>
      <c r="O32" s="48" t="str">
        <f t="shared" si="2"/>
        <v>https://download.lenovo.com/Images/Parts/01YT108/01YT108_details.jpg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404</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692</v>
      </c>
      <c r="L33" s="46" t="b">
        <f>FALSE()</f>
        <v>0</v>
      </c>
      <c r="M33" s="47" t="str">
        <f t="shared" si="0"/>
        <v>https://download.lenovo.com/Images/Parts/01YR055/01YR055_A.jpg</v>
      </c>
      <c r="N33" s="47" t="str">
        <f t="shared" si="1"/>
        <v>https://download.lenovo.com/Images/Parts/01YR055/01YR055_B.jpg</v>
      </c>
      <c r="O33" s="48" t="str">
        <f t="shared" si="2"/>
        <v>https://download.lenovo.com/Images/Parts/01YR055/01YR055_details.jpg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384</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693</v>
      </c>
      <c r="L34" s="46" t="b">
        <f>FALSE()</f>
        <v>0</v>
      </c>
      <c r="M34" s="47" t="str">
        <f t="shared" si="0"/>
        <v>https://download.lenovo.com/Images/Parts/01YT115/01YT115_A.jpg</v>
      </c>
      <c r="N34" s="47" t="str">
        <f t="shared" si="1"/>
        <v>https://download.lenovo.com/Images/Parts/01YT115/01YT115_B.jpg</v>
      </c>
      <c r="O34" s="48" t="str">
        <f t="shared" si="2"/>
        <v>https://download.lenovo.com/Images/Parts/01YT115/01YT115_details.jpg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385</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694</v>
      </c>
      <c r="L35" s="46" t="b">
        <f>FALSE()</f>
        <v>0</v>
      </c>
      <c r="M35" s="47" t="str">
        <f t="shared" si="0"/>
        <v>https://download.lenovo.com/Images/Parts/01YT119/01YT119_A.jpg</v>
      </c>
      <c r="N35" s="47" t="str">
        <f t="shared" si="1"/>
        <v>https://download.lenovo.com/Images/Parts/01YT119/01YT119_B.jpg</v>
      </c>
      <c r="O35" s="48" t="str">
        <f t="shared" si="2"/>
        <v>https://download.lenovo.com/Images/Parts/01YT119/01YT119_details.jpg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405</v>
      </c>
      <c r="B36" s="53" t="s">
        <v>406</v>
      </c>
      <c r="C36" s="42"/>
      <c r="D36" s="42"/>
      <c r="E36" s="36"/>
      <c r="F36" s="36"/>
      <c r="G36" s="43" t="s">
        <v>387</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695</v>
      </c>
      <c r="L36" s="46" t="b">
        <f>FALSE()</f>
        <v>0</v>
      </c>
      <c r="M36" s="47" t="str">
        <f t="shared" si="0"/>
        <v>https://download.lenovo.com/Images/Parts/01YT120/01YT120_A.jpg</v>
      </c>
      <c r="N36" s="47" t="str">
        <f t="shared" si="1"/>
        <v>https://download.lenovo.com/Images/Parts/01YT120/01YT120_B.jpg</v>
      </c>
      <c r="O36" s="48" t="str">
        <f t="shared" si="2"/>
        <v>https://download.lenovo.com/Images/Parts/01YT120/01YT120_details.jpg</v>
      </c>
      <c r="P36" t="str">
        <f t="shared" si="3"/>
        <v/>
      </c>
      <c r="Q36" t="str">
        <f t="shared" si="4"/>
        <v/>
      </c>
      <c r="R36" t="str">
        <f t="shared" si="5"/>
        <v/>
      </c>
      <c r="S36" t="str">
        <f t="shared" si="6"/>
        <v/>
      </c>
      <c r="T36" t="str">
        <f t="shared" si="7"/>
        <v/>
      </c>
      <c r="U36" t="str">
        <f t="shared" si="8"/>
        <v/>
      </c>
      <c r="V36" s="43">
        <f>MATCH(G36,options!$D$1:$D$20,0)</f>
        <v>11</v>
      </c>
    </row>
    <row r="37" spans="1:22" ht="14" x14ac:dyDescent="0.15">
      <c r="A37" t="s">
        <v>407</v>
      </c>
      <c r="B37" s="53" t="s">
        <v>398</v>
      </c>
      <c r="C37" s="42"/>
      <c r="D37" s="42"/>
      <c r="E37" s="36"/>
      <c r="F37" s="36"/>
      <c r="G37" s="43" t="s">
        <v>388</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0"/>
        <v/>
      </c>
      <c r="N37" s="47" t="str">
        <f t="shared" si="1"/>
        <v/>
      </c>
      <c r="O37" s="48" t="str">
        <f t="shared" si="2"/>
        <v/>
      </c>
      <c r="P37" t="str">
        <f t="shared" si="3"/>
        <v/>
      </c>
      <c r="Q37" t="str">
        <f t="shared" si="4"/>
        <v/>
      </c>
      <c r="R37" t="str">
        <f t="shared" si="5"/>
        <v/>
      </c>
      <c r="S37" t="str">
        <f t="shared" si="6"/>
        <v/>
      </c>
      <c r="T37" t="str">
        <f t="shared" si="7"/>
        <v/>
      </c>
      <c r="U37" t="str">
        <f t="shared" si="8"/>
        <v/>
      </c>
      <c r="V37" s="43">
        <f>MATCH(G37,options!$D$1:$D$20,0)</f>
        <v>12</v>
      </c>
    </row>
    <row r="38" spans="1:22" ht="14" x14ac:dyDescent="0.15">
      <c r="C38" s="42"/>
      <c r="D38" s="42"/>
      <c r="E38" s="36"/>
      <c r="F38" s="36"/>
      <c r="G38" s="43" t="s">
        <v>390</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696</v>
      </c>
      <c r="L38" s="46" t="b">
        <f>FALSE()</f>
        <v>0</v>
      </c>
      <c r="M38" s="47" t="str">
        <f t="shared" si="0"/>
        <v>https://download.lenovo.com/Images/Parts/01YT122/01YT122_A.jpg</v>
      </c>
      <c r="N38" s="47" t="str">
        <f t="shared" si="1"/>
        <v>https://download.lenovo.com/Images/Parts/01YT122/01YT122_B.jpg</v>
      </c>
      <c r="O38" s="48" t="str">
        <f t="shared" si="2"/>
        <v>https://download.lenovo.com/Images/Parts/01YT122/01YT122_details.jpg</v>
      </c>
      <c r="P38" t="str">
        <f t="shared" si="3"/>
        <v/>
      </c>
      <c r="Q38" t="str">
        <f t="shared" si="4"/>
        <v/>
      </c>
      <c r="R38" t="str">
        <f t="shared" si="5"/>
        <v/>
      </c>
      <c r="S38" t="str">
        <f t="shared" si="6"/>
        <v/>
      </c>
      <c r="T38" t="str">
        <f t="shared" si="7"/>
        <v/>
      </c>
      <c r="U38" t="str">
        <f t="shared" si="8"/>
        <v/>
      </c>
      <c r="V38" s="43">
        <f>MATCH(G38,options!$D$1:$D$20,0)</f>
        <v>13</v>
      </c>
    </row>
    <row r="39" spans="1:22" ht="14" x14ac:dyDescent="0.15">
      <c r="C39" s="42"/>
      <c r="D39" s="42"/>
      <c r="E39" s="36"/>
      <c r="F39" s="36"/>
      <c r="G39" s="43" t="s">
        <v>391</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697</v>
      </c>
      <c r="L39" s="46" t="b">
        <f>FALSE()</f>
        <v>0</v>
      </c>
      <c r="M39" s="47" t="str">
        <f t="shared" si="0"/>
        <v>https://download.lenovo.com/Images/Parts/01YR072/01YR072_A.jpg</v>
      </c>
      <c r="N39" s="47" t="str">
        <f t="shared" si="1"/>
        <v>https://download.lenovo.com/Images/Parts/01YR072/01YR072_B.jpg</v>
      </c>
      <c r="O39" s="48" t="str">
        <f t="shared" si="2"/>
        <v>https://download.lenovo.com/Images/Parts/01YR072/01YR072_details.jpg</v>
      </c>
      <c r="P39" t="str">
        <f t="shared" si="3"/>
        <v/>
      </c>
      <c r="Q39" t="str">
        <f t="shared" si="4"/>
        <v/>
      </c>
      <c r="R39" t="str">
        <f t="shared" si="5"/>
        <v/>
      </c>
      <c r="S39" t="str">
        <f t="shared" si="6"/>
        <v/>
      </c>
      <c r="T39" t="str">
        <f t="shared" si="7"/>
        <v/>
      </c>
      <c r="U39" t="str">
        <f t="shared" si="8"/>
        <v/>
      </c>
      <c r="V39" s="43">
        <f>MATCH(G39,options!$D$1:$D$20,0)</f>
        <v>14</v>
      </c>
    </row>
    <row r="40" spans="1:22" ht="14" x14ac:dyDescent="0.15">
      <c r="C40" s="42"/>
      <c r="D40" s="42"/>
      <c r="E40" s="36"/>
      <c r="F40" s="36"/>
      <c r="G40" s="43" t="s">
        <v>394</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698</v>
      </c>
      <c r="L40" s="46" t="b">
        <f>FALSE()</f>
        <v>0</v>
      </c>
      <c r="M40" s="47" t="str">
        <f t="shared" si="0"/>
        <v>https://download.lenovo.com/Images/Parts/01YT127/01YT127_A.jpg</v>
      </c>
      <c r="N40" s="47" t="str">
        <f t="shared" si="1"/>
        <v>https://download.lenovo.com/Images/Parts/01YT127/01YT127_B.jpg</v>
      </c>
      <c r="O40" s="48" t="str">
        <f t="shared" si="2"/>
        <v>https://download.lenovo.com/Images/Parts/01YT127/01YT127_details.jpg</v>
      </c>
      <c r="P40" t="str">
        <f t="shared" si="3"/>
        <v/>
      </c>
      <c r="Q40" t="str">
        <f t="shared" si="4"/>
        <v/>
      </c>
      <c r="R40" t="str">
        <f t="shared" si="5"/>
        <v/>
      </c>
      <c r="S40" t="str">
        <f t="shared" si="6"/>
        <v/>
      </c>
      <c r="T40" t="str">
        <f t="shared" si="7"/>
        <v/>
      </c>
      <c r="U40" t="str">
        <f t="shared" si="8"/>
        <v/>
      </c>
      <c r="V40" s="43">
        <f>MATCH(G40,options!$D$1:$D$20,0)</f>
        <v>15</v>
      </c>
    </row>
    <row r="41" spans="1:22" ht="28" x14ac:dyDescent="0.15">
      <c r="C41" s="42"/>
      <c r="D41" s="42"/>
      <c r="E41" s="36"/>
      <c r="F41" s="36"/>
      <c r="G41" s="43" t="s">
        <v>395</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715</v>
      </c>
      <c r="L41" s="46" t="b">
        <f>TRUE()</f>
        <v>1</v>
      </c>
      <c r="M41" s="47" t="str">
        <f t="shared" si="0"/>
        <v>https://raw.githubusercontent.com/PatrickVibild/TellusAmazonPictures/master/pictures/Lenovo/T460S/BL/USI/1.jpg</v>
      </c>
      <c r="N41" s="47" t="str">
        <f t="shared" si="1"/>
        <v>https://raw.githubusercontent.com/PatrickVibild/TellusAmazonPictures/master/pictures/Lenovo/T460S/BL/USI/2.jpg</v>
      </c>
      <c r="O41" s="48" t="str">
        <f t="shared" si="2"/>
        <v>https://raw.githubusercontent.com/PatrickVibild/TellusAmazonPictures/master/pictures/Lenovo/T460S/BL/USI/3.jpg</v>
      </c>
      <c r="P41" t="str">
        <f t="shared" si="3"/>
        <v>https://raw.githubusercontent.com/PatrickVibild/TellusAmazonPictures/master/pictures/Lenovo/T460S/BL/USI/4.jpg</v>
      </c>
      <c r="Q41" t="str">
        <f t="shared" si="4"/>
        <v>https://raw.githubusercontent.com/PatrickVibild/TellusAmazonPictures/master/pictures/Lenovo/T460S/BL/USI/5.jpg</v>
      </c>
      <c r="R41" t="str">
        <f t="shared" si="5"/>
        <v>https://raw.githubusercontent.com/PatrickVibild/TellusAmazonPictures/master/pictures/Lenovo/T460S/BL/USI/6.jpg</v>
      </c>
      <c r="S41" t="str">
        <f t="shared" si="6"/>
        <v>https://raw.githubusercontent.com/PatrickVibild/TellusAmazonPictures/master/pictures/Lenovo/T460S/BL/USI/7.jpg</v>
      </c>
      <c r="T41" t="str">
        <f t="shared" si="7"/>
        <v>https://raw.githubusercontent.com/PatrickVibild/TellusAmazonPictures/master/pictures/Lenovo/T460S/BL/USI/8.jpg</v>
      </c>
      <c r="U41" t="str">
        <f t="shared" si="8"/>
        <v>https://raw.githubusercontent.com/PatrickVibild/TellusAmazonPictures/master/pictures/Lenovo/T460S/BL/USI/9.jpg</v>
      </c>
      <c r="V41" s="43">
        <f>MATCH(G41,options!$D$1:$D$20,0)</f>
        <v>16</v>
      </c>
    </row>
    <row r="42" spans="1:22" ht="14" x14ac:dyDescent="0.15">
      <c r="C42" s="42"/>
      <c r="D42" s="42"/>
      <c r="E42" s="36"/>
      <c r="F42" s="36"/>
      <c r="G42" s="43" t="s">
        <v>396</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699</v>
      </c>
      <c r="L42" s="46" t="b">
        <f>FALSE()</f>
        <v>0</v>
      </c>
      <c r="M42" s="47" t="str">
        <f t="shared" si="0"/>
        <v>https://download.lenovo.com/Images/Parts/01YR069/01YR069_A.jpg</v>
      </c>
      <c r="N42" s="47" t="str">
        <f t="shared" si="1"/>
        <v>https://download.lenovo.com/Images/Parts/01YR069/01YR069_B.jpg</v>
      </c>
      <c r="O42" s="48" t="str">
        <f t="shared" si="2"/>
        <v>https://download.lenovo.com/Images/Parts/01YR069/01YR069_details.jpg</v>
      </c>
      <c r="P42" t="str">
        <f t="shared" si="3"/>
        <v/>
      </c>
      <c r="Q42" t="str">
        <f t="shared" si="4"/>
        <v/>
      </c>
      <c r="R42" t="str">
        <f t="shared" si="5"/>
        <v/>
      </c>
      <c r="S42" t="str">
        <f t="shared" si="6"/>
        <v/>
      </c>
      <c r="T42" t="str">
        <f t="shared" si="7"/>
        <v/>
      </c>
      <c r="U42" t="str">
        <f t="shared" si="8"/>
        <v/>
      </c>
      <c r="V42" s="43">
        <f>MATCH(G42,options!$D$1:$D$20,0)</f>
        <v>17</v>
      </c>
    </row>
    <row r="43" spans="1:22" ht="28" x14ac:dyDescent="0.15">
      <c r="C43" s="42"/>
      <c r="D43" s="42"/>
      <c r="E43" s="36"/>
      <c r="F43" s="36"/>
      <c r="G43" s="43" t="s">
        <v>398</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716</v>
      </c>
      <c r="L43" s="46" t="b">
        <f>TRUE()</f>
        <v>1</v>
      </c>
      <c r="M43" s="47" t="str">
        <f t="shared" si="0"/>
        <v>https://raw.githubusercontent.com/PatrickVibild/TellusAmazonPictures/master/pictures/Lenovo/T460S/BL/US/1.jpg</v>
      </c>
      <c r="N43" s="47" t="str">
        <f t="shared" si="1"/>
        <v>https://raw.githubusercontent.com/PatrickVibild/TellusAmazonPictures/master/pictures/Lenovo/T460S/BL/US/2.jpg</v>
      </c>
      <c r="O43" s="48" t="str">
        <f t="shared" si="2"/>
        <v>https://raw.githubusercontent.com/PatrickVibild/TellusAmazonPictures/master/pictures/Lenovo/T460S/BL/US/3.jpg</v>
      </c>
      <c r="P43" t="str">
        <f t="shared" si="3"/>
        <v>https://raw.githubusercontent.com/PatrickVibild/TellusAmazonPictures/master/pictures/Lenovo/T460S/BL/US/4.jpg</v>
      </c>
      <c r="Q43" t="str">
        <f t="shared" si="4"/>
        <v>https://raw.githubusercontent.com/PatrickVibild/TellusAmazonPictures/master/pictures/Lenovo/T460S/BL/US/5.jpg</v>
      </c>
      <c r="R43" t="str">
        <f t="shared" si="5"/>
        <v>https://raw.githubusercontent.com/PatrickVibild/TellusAmazonPictures/master/pictures/Lenovo/T460S/BL/US/6.jpg</v>
      </c>
      <c r="S43" t="str">
        <f t="shared" si="6"/>
        <v>https://raw.githubusercontent.com/PatrickVibild/TellusAmazonPictures/master/pictures/Lenovo/T460S/BL/US/7.jpg</v>
      </c>
      <c r="T43" t="str">
        <f t="shared" si="7"/>
        <v>https://raw.githubusercontent.com/PatrickVibild/TellusAmazonPictures/master/pictures/Lenovo/T460S/BL/US/8.jpg</v>
      </c>
      <c r="U43" t="str">
        <f t="shared" si="8"/>
        <v>https://raw.githubusercontent.com/PatrickVibild/TellusAmazonPictures/master/pictures/Lenovo/T460S/BL/US/9.jpg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ref="M44:M67" si="9">IF(ISBLANK(K44),"",IF(L44, "https://raw.githubusercontent.com/PatrickVibild/TellusAmazonPictures/master/pictures/"&amp;K44&amp;"/1.jpg","https://download.lenovo.com/Images/Parts/"&amp;K44&amp;"/"&amp;K44&amp;"_A.jpg"))</f>
        <v/>
      </c>
      <c r="N44" s="47" t="str">
        <f t="shared" ref="N44:N67" si="10">IF(ISBLANK(K44),"",IF(L44, "https://raw.githubusercontent.com/PatrickVibild/TellusAmazonPictures/master/pictures/"&amp;K44&amp;"/2.jpg","https://download.lenovo.com/Images/Parts/"&amp;K44&amp;"/"&amp;K44&amp;"_B.jpg"))</f>
        <v/>
      </c>
      <c r="O44" s="48" t="str">
        <f t="shared" ref="O44:O67" si="11">IF(ISBLANK(K44),"",IF(L44, "https://raw.githubusercontent.com/PatrickVibild/TellusAmazonPictures/master/pictures/"&amp;K44&amp;"/3.jpg","https://download.lenovo.com/Images/Parts/"&amp;K44&amp;"/"&amp;K44&amp;"_details.jpg"))</f>
        <v/>
      </c>
      <c r="P44" t="str">
        <f t="shared" ref="P44:P67" si="12">IF(ISBLANK(K44),"",IF(L44, "https://raw.githubusercontent.com/PatrickVibild/TellusAmazonPictures/master/pictures/"&amp;K44&amp;"/4.jpg", ""))</f>
        <v/>
      </c>
      <c r="Q44" t="str">
        <f t="shared" ref="Q44:Q67" si="13">IF(ISBLANK(K44),"",IF(L44, "https://raw.githubusercontent.com/PatrickVibild/TellusAmazonPictures/master/pictures/"&amp;K44&amp;"/5.jpg", ""))</f>
        <v/>
      </c>
      <c r="R44" t="str">
        <f t="shared" ref="R44:R62" si="14">IF(ISBLANK(K44),"",IF(L44, "https://raw.githubusercontent.com/PatrickVibild/TellusAmazonPictures/master/pictures/"&amp;K44&amp;"/6.jpg", ""))</f>
        <v/>
      </c>
      <c r="S44" t="str">
        <f t="shared" ref="S44:S67" si="15">IF(ISBLANK(K44),"",IF(L44, "https://raw.githubusercontent.com/PatrickVibild/TellusAmazonPictures/master/pictures/"&amp;K44&amp;"/7.jpg", ""))</f>
        <v/>
      </c>
      <c r="T44" t="str">
        <f t="shared" ref="T44:T67" si="16">IF(ISBLANK(K44),"",IF(L44, "https://raw.githubusercontent.com/PatrickVibild/TellusAmazonPictures/master/pictures/"&amp;K44&amp;"/8.jpg",""))</f>
        <v/>
      </c>
      <c r="U44" t="str">
        <f t="shared" ref="U44:U67" si="17">IF(ISBLANK(K44),"",IF(L44, "https://raw.githubusercontent.com/PatrickVibild/TellusAmazonPictures/master/pictures/"&amp;K44&amp;"/9.jpg", ""))</f>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ht="28"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s="36" t="s">
        <v>709</v>
      </c>
      <c r="S63" t="str">
        <f t="shared" si="15"/>
        <v/>
      </c>
      <c r="T63" t="str">
        <f t="shared" si="16"/>
        <v/>
      </c>
      <c r="U63" t="str">
        <f t="shared" si="17"/>
        <v/>
      </c>
      <c r="V63" s="43" t="e">
        <f>MATCH(G63,options!$D$1:$D$20,0)</f>
        <v>#N/A</v>
      </c>
    </row>
    <row r="64" spans="5:22" ht="28"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s="36" t="s">
        <v>710</v>
      </c>
      <c r="S64" t="str">
        <f t="shared" si="15"/>
        <v/>
      </c>
      <c r="T64" t="str">
        <f t="shared" si="16"/>
        <v/>
      </c>
      <c r="U64" t="str">
        <f t="shared" si="17"/>
        <v/>
      </c>
      <c r="V64" s="43" t="e">
        <f>MATCH(G64,options!$D$1:$D$20,0)</f>
        <v>#N/A</v>
      </c>
    </row>
    <row r="65" spans="5:22" ht="28"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s="36" t="s">
        <v>711</v>
      </c>
      <c r="S65" t="str">
        <f t="shared" si="15"/>
        <v/>
      </c>
      <c r="T65" t="str">
        <f t="shared" si="16"/>
        <v/>
      </c>
      <c r="U65" t="str">
        <f t="shared" si="17"/>
        <v/>
      </c>
      <c r="V65" s="43" t="e">
        <f>MATCH(G65,options!$D$1:$D$20,0)</f>
        <v>#N/A</v>
      </c>
    </row>
    <row r="66" spans="5:22" ht="28"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s="36" t="s">
        <v>712</v>
      </c>
      <c r="S66" t="str">
        <f t="shared" si="15"/>
        <v/>
      </c>
      <c r="T66" t="str">
        <f t="shared" si="16"/>
        <v/>
      </c>
      <c r="U66" t="str">
        <f t="shared" si="17"/>
        <v/>
      </c>
      <c r="V66" s="43" t="e">
        <f>MATCH(G66,options!$D$1:$D$20,0)</f>
        <v>#N/A</v>
      </c>
    </row>
    <row r="67" spans="5:22" ht="28"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s="36" t="s">
        <v>713</v>
      </c>
      <c r="S67" t="str">
        <f t="shared" si="15"/>
        <v/>
      </c>
      <c r="T67" t="str">
        <f t="shared" si="16"/>
        <v/>
      </c>
      <c r="U67" t="str">
        <f t="shared" si="17"/>
        <v/>
      </c>
      <c r="V67" s="43" t="e">
        <f>MATCH(G67,options!$D$1:$D$20,0)</f>
        <v>#N/A</v>
      </c>
    </row>
    <row r="68" spans="5:22" ht="28"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s="36" t="s">
        <v>714</v>
      </c>
      <c r="S68" t="str">
        <f t="shared" ref="S68:S103" si="23">IF(ISBLANK(K68),"",IF(L68, "https://raw.githubusercontent.com/PatrickVibild/TellusAmazonPictures/master/pictures/"&amp;K68&amp;"/7.jpg", ""))</f>
        <v/>
      </c>
      <c r="T68" t="str">
        <f t="shared" ref="T68:T103" si="24">IF(ISBLANK(K68),"",IF(L68, "https://raw.githubusercontent.com/PatrickVibild/TellusAmazonPictures/master/pictures/"&amp;K68&amp;"/8.jpg",""))</f>
        <v/>
      </c>
      <c r="U68" t="str">
        <f t="shared" ref="U68:U103" si="25">IF(ISBLANK(K68),"",IF(L68, "https://raw.githubusercontent.com/PatrickVibild/TellusAmazonPictures/master/pictures/"&amp;K68&amp;"/9.jpg", ""))</f>
        <v/>
      </c>
      <c r="V68" s="43" t="e">
        <f>MATCH(G68,options!$D$1:$D$20,0)</f>
        <v>#N/A</v>
      </c>
    </row>
    <row r="69" spans="5:22" ht="14"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s="36" t="s">
        <v>690</v>
      </c>
      <c r="S69" t="str">
        <f t="shared" si="23"/>
        <v/>
      </c>
      <c r="T69" t="str">
        <f t="shared" si="24"/>
        <v/>
      </c>
      <c r="U69" t="str">
        <f t="shared" si="25"/>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s="36"/>
      <c r="S70" t="str">
        <f t="shared" si="23"/>
        <v/>
      </c>
      <c r="T70" t="str">
        <f t="shared" si="24"/>
        <v/>
      </c>
      <c r="U70" t="str">
        <f t="shared" si="25"/>
        <v/>
      </c>
      <c r="V70" s="43" t="e">
        <f>MATCH(G70,options!$D$1:$D$20,0)</f>
        <v>#N/A</v>
      </c>
    </row>
    <row r="71" spans="5:22" ht="14"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s="36" t="s">
        <v>691</v>
      </c>
      <c r="S71" t="str">
        <f t="shared" si="23"/>
        <v/>
      </c>
      <c r="T71" t="str">
        <f t="shared" si="24"/>
        <v/>
      </c>
      <c r="U71" t="str">
        <f t="shared" si="25"/>
        <v/>
      </c>
      <c r="V71" s="43" t="e">
        <f>MATCH(G71,options!$D$1:$D$20,0)</f>
        <v>#N/A</v>
      </c>
    </row>
    <row r="72" spans="5:22" ht="14"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s="36" t="s">
        <v>692</v>
      </c>
      <c r="S72" t="str">
        <f t="shared" si="23"/>
        <v/>
      </c>
      <c r="T72" t="str">
        <f t="shared" si="24"/>
        <v/>
      </c>
      <c r="U72" t="str">
        <f t="shared" si="25"/>
        <v/>
      </c>
      <c r="V72" s="43" t="e">
        <f>MATCH(G72,options!$D$1:$D$20,0)</f>
        <v>#N/A</v>
      </c>
    </row>
    <row r="73" spans="5:22" ht="14"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s="36" t="s">
        <v>693</v>
      </c>
      <c r="S73" t="str">
        <f t="shared" si="23"/>
        <v/>
      </c>
      <c r="T73" t="str">
        <f t="shared" si="24"/>
        <v/>
      </c>
      <c r="U73" t="str">
        <f t="shared" si="25"/>
        <v/>
      </c>
      <c r="V73" s="43" t="e">
        <f>MATCH(G73,options!$D$1:$D$20,0)</f>
        <v>#N/A</v>
      </c>
    </row>
    <row r="74" spans="5:22" ht="14"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s="36" t="s">
        <v>694</v>
      </c>
      <c r="S74" t="str">
        <f t="shared" si="23"/>
        <v/>
      </c>
      <c r="T74" t="str">
        <f t="shared" si="24"/>
        <v/>
      </c>
      <c r="U74" t="str">
        <f t="shared" si="25"/>
        <v/>
      </c>
      <c r="V74" s="43" t="e">
        <f>MATCH(G74,options!$D$1:$D$20,0)</f>
        <v>#N/A</v>
      </c>
    </row>
    <row r="75" spans="5:22" ht="14"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s="36" t="s">
        <v>695</v>
      </c>
      <c r="S75" t="str">
        <f t="shared" si="23"/>
        <v/>
      </c>
      <c r="T75" t="str">
        <f t="shared" si="24"/>
        <v/>
      </c>
      <c r="U75" t="str">
        <f t="shared" si="25"/>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s="36"/>
      <c r="S76" t="str">
        <f t="shared" si="23"/>
        <v/>
      </c>
      <c r="T76" t="str">
        <f t="shared" si="24"/>
        <v/>
      </c>
      <c r="U76" t="str">
        <f t="shared" si="25"/>
        <v/>
      </c>
      <c r="V76" s="43" t="e">
        <f>MATCH(G76,options!$D$1:$D$20,0)</f>
        <v>#N/A</v>
      </c>
    </row>
    <row r="77" spans="5:22" ht="14"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s="36" t="s">
        <v>696</v>
      </c>
      <c r="S77" t="str">
        <f t="shared" si="23"/>
        <v/>
      </c>
      <c r="T77" t="str">
        <f t="shared" si="24"/>
        <v/>
      </c>
      <c r="U77" t="str">
        <f t="shared" si="25"/>
        <v/>
      </c>
      <c r="V77" s="43" t="e">
        <f>MATCH(G77,options!$D$1:$D$20,0)</f>
        <v>#N/A</v>
      </c>
    </row>
    <row r="78" spans="5:22" ht="14"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s="36" t="s">
        <v>697</v>
      </c>
      <c r="S78" t="str">
        <f t="shared" si="23"/>
        <v/>
      </c>
      <c r="T78" t="str">
        <f t="shared" si="24"/>
        <v/>
      </c>
      <c r="U78" t="str">
        <f t="shared" si="25"/>
        <v/>
      </c>
      <c r="V78" s="43" t="e">
        <f>MATCH(G78,options!$D$1:$D$20,0)</f>
        <v>#N/A</v>
      </c>
    </row>
    <row r="79" spans="5:22" ht="14"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s="36" t="s">
        <v>698</v>
      </c>
      <c r="S79" t="str">
        <f t="shared" si="23"/>
        <v/>
      </c>
      <c r="T79" t="str">
        <f t="shared" si="24"/>
        <v/>
      </c>
      <c r="U79" t="str">
        <f t="shared" si="25"/>
        <v/>
      </c>
      <c r="V79" s="43" t="e">
        <f>MATCH(G79,options!$D$1:$D$20,0)</f>
        <v>#N/A</v>
      </c>
    </row>
    <row r="80" spans="5:22" ht="28"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s="36" t="s">
        <v>715</v>
      </c>
      <c r="S80" t="str">
        <f t="shared" si="23"/>
        <v/>
      </c>
      <c r="T80" t="str">
        <f t="shared" si="24"/>
        <v/>
      </c>
      <c r="U80" t="str">
        <f t="shared" si="25"/>
        <v/>
      </c>
      <c r="V80" s="43" t="e">
        <f>MATCH(G80,options!$D$1:$D$20,0)</f>
        <v>#N/A</v>
      </c>
    </row>
    <row r="81" spans="5:22" ht="14"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s="36" t="s">
        <v>699</v>
      </c>
      <c r="S81" t="str">
        <f t="shared" si="23"/>
        <v/>
      </c>
      <c r="T81" t="str">
        <f t="shared" si="24"/>
        <v/>
      </c>
      <c r="U81" t="str">
        <f t="shared" si="25"/>
        <v/>
      </c>
      <c r="V81" s="43" t="e">
        <f>MATCH(G81,options!$D$1:$D$20,0)</f>
        <v>#N/A</v>
      </c>
    </row>
    <row r="82" spans="5:22" ht="28"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s="36" t="s">
        <v>716</v>
      </c>
      <c r="S82" t="str">
        <f t="shared" si="23"/>
        <v/>
      </c>
      <c r="T82" t="str">
        <f t="shared" si="24"/>
        <v/>
      </c>
      <c r="U82" t="str">
        <f t="shared" si="25"/>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ref="R83:R103" si="26">IF(ISBLANK(K83),"",IF(L83, "https://raw.githubusercontent.com/PatrickVibild/TellusAmazonPictures/master/pictures/"&amp;K83&amp;"/6.jpg", ""))</f>
        <v/>
      </c>
      <c r="S83" t="str">
        <f t="shared" si="23"/>
        <v/>
      </c>
      <c r="T83" t="str">
        <f t="shared" si="24"/>
        <v/>
      </c>
      <c r="U83" t="str">
        <f t="shared" si="25"/>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6"/>
        <v/>
      </c>
      <c r="S84" t="str">
        <f t="shared" si="23"/>
        <v/>
      </c>
      <c r="T84" t="str">
        <f t="shared" si="24"/>
        <v/>
      </c>
      <c r="U84" t="str">
        <f t="shared" si="25"/>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6"/>
        <v/>
      </c>
      <c r="S85" t="str">
        <f t="shared" si="23"/>
        <v/>
      </c>
      <c r="T85" t="str">
        <f t="shared" si="24"/>
        <v/>
      </c>
      <c r="U85" t="str">
        <f t="shared" si="25"/>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6"/>
        <v/>
      </c>
      <c r="S86" t="str">
        <f t="shared" si="23"/>
        <v/>
      </c>
      <c r="T86" t="str">
        <f t="shared" si="24"/>
        <v/>
      </c>
      <c r="U86" t="str">
        <f t="shared" si="25"/>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6"/>
        <v/>
      </c>
      <c r="S87" t="str">
        <f t="shared" si="23"/>
        <v/>
      </c>
      <c r="T87" t="str">
        <f t="shared" si="24"/>
        <v/>
      </c>
      <c r="U87" t="str">
        <f t="shared" si="25"/>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6"/>
        <v/>
      </c>
      <c r="S88" t="str">
        <f t="shared" si="23"/>
        <v/>
      </c>
      <c r="T88" t="str">
        <f t="shared" si="24"/>
        <v/>
      </c>
      <c r="U88" t="str">
        <f t="shared" si="25"/>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6"/>
        <v/>
      </c>
      <c r="S89" t="str">
        <f t="shared" si="23"/>
        <v/>
      </c>
      <c r="T89" t="str">
        <f t="shared" si="24"/>
        <v/>
      </c>
      <c r="U89" t="str">
        <f t="shared" si="25"/>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6"/>
        <v/>
      </c>
      <c r="S90" t="str">
        <f t="shared" si="23"/>
        <v/>
      </c>
      <c r="T90" t="str">
        <f t="shared" si="24"/>
        <v/>
      </c>
      <c r="U90" t="str">
        <f t="shared" si="25"/>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6"/>
        <v/>
      </c>
      <c r="S91" t="str">
        <f t="shared" si="23"/>
        <v/>
      </c>
      <c r="T91" t="str">
        <f t="shared" si="24"/>
        <v/>
      </c>
      <c r="U91" t="str">
        <f t="shared" si="25"/>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6"/>
        <v/>
      </c>
      <c r="S92" t="str">
        <f t="shared" si="23"/>
        <v/>
      </c>
      <c r="T92" t="str">
        <f t="shared" si="24"/>
        <v/>
      </c>
      <c r="U92" t="str">
        <f t="shared" si="25"/>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6"/>
        <v/>
      </c>
      <c r="S93" t="str">
        <f t="shared" si="23"/>
        <v/>
      </c>
      <c r="T93" t="str">
        <f t="shared" si="24"/>
        <v/>
      </c>
      <c r="U93" t="str">
        <f t="shared" si="25"/>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6"/>
        <v/>
      </c>
      <c r="S94" t="str">
        <f t="shared" si="23"/>
        <v/>
      </c>
      <c r="T94" t="str">
        <f t="shared" si="24"/>
        <v/>
      </c>
      <c r="U94" t="str">
        <f t="shared" si="25"/>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6"/>
        <v/>
      </c>
      <c r="S95" t="str">
        <f t="shared" si="23"/>
        <v/>
      </c>
      <c r="T95" t="str">
        <f t="shared" si="24"/>
        <v/>
      </c>
      <c r="U95" t="str">
        <f t="shared" si="25"/>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6"/>
        <v/>
      </c>
      <c r="S96" t="str">
        <f t="shared" si="23"/>
        <v/>
      </c>
      <c r="T96" t="str">
        <f t="shared" si="24"/>
        <v/>
      </c>
      <c r="U96" t="str">
        <f t="shared" si="25"/>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6"/>
        <v/>
      </c>
      <c r="S97" t="str">
        <f t="shared" si="23"/>
        <v/>
      </c>
      <c r="T97" t="str">
        <f t="shared" si="24"/>
        <v/>
      </c>
      <c r="U97" t="str">
        <f t="shared" si="25"/>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6"/>
        <v/>
      </c>
      <c r="S98" t="str">
        <f t="shared" si="23"/>
        <v/>
      </c>
      <c r="T98" t="str">
        <f t="shared" si="24"/>
        <v/>
      </c>
      <c r="U98" t="str">
        <f t="shared" si="25"/>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6"/>
        <v/>
      </c>
      <c r="S99" t="str">
        <f t="shared" si="23"/>
        <v/>
      </c>
      <c r="T99" t="str">
        <f t="shared" si="24"/>
        <v/>
      </c>
      <c r="U99" t="str">
        <f t="shared" si="25"/>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6"/>
        <v/>
      </c>
      <c r="S100" t="str">
        <f t="shared" si="23"/>
        <v/>
      </c>
      <c r="T100" t="str">
        <f t="shared" si="24"/>
        <v/>
      </c>
      <c r="U100" t="str">
        <f t="shared" si="25"/>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6"/>
        <v/>
      </c>
      <c r="S101" t="str">
        <f t="shared" si="23"/>
        <v/>
      </c>
      <c r="T101" t="str">
        <f t="shared" si="24"/>
        <v/>
      </c>
      <c r="U101" t="str">
        <f t="shared" si="25"/>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6"/>
        <v/>
      </c>
      <c r="S102" t="str">
        <f t="shared" si="23"/>
        <v/>
      </c>
      <c r="T102" t="str">
        <f t="shared" si="24"/>
        <v/>
      </c>
      <c r="U102" t="str">
        <f t="shared" si="25"/>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6"/>
        <v/>
      </c>
      <c r="S103" t="str">
        <f t="shared" si="23"/>
        <v/>
      </c>
      <c r="T103" t="str">
        <f t="shared" si="24"/>
        <v/>
      </c>
      <c r="U103" t="str">
        <f t="shared" si="25"/>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393</v>
      </c>
      <c r="B1" s="42" t="b">
        <f>TRUE()</f>
        <v>1</v>
      </c>
      <c r="C1" t="s">
        <v>408</v>
      </c>
      <c r="D1" s="43" t="s">
        <v>364</v>
      </c>
      <c r="E1" t="s">
        <v>409</v>
      </c>
      <c r="F1" t="s">
        <v>406</v>
      </c>
      <c r="G1" t="s">
        <v>410</v>
      </c>
    </row>
    <row r="2" spans="1:7" x14ac:dyDescent="0.15">
      <c r="A2" t="s">
        <v>411</v>
      </c>
      <c r="B2" s="42" t="b">
        <f>FALSE()</f>
        <v>0</v>
      </c>
      <c r="C2" t="s">
        <v>368</v>
      </c>
      <c r="D2" s="43" t="s">
        <v>366</v>
      </c>
      <c r="E2" t="s">
        <v>412</v>
      </c>
      <c r="F2" t="s">
        <v>366</v>
      </c>
      <c r="G2" t="s">
        <v>398</v>
      </c>
    </row>
    <row r="3" spans="1:7" x14ac:dyDescent="0.15">
      <c r="A3" t="s">
        <v>413</v>
      </c>
      <c r="D3" s="43" t="s">
        <v>369</v>
      </c>
      <c r="E3" t="s">
        <v>414</v>
      </c>
      <c r="F3" t="s">
        <v>364</v>
      </c>
    </row>
    <row r="4" spans="1:7" x14ac:dyDescent="0.15">
      <c r="D4" s="43" t="s">
        <v>371</v>
      </c>
      <c r="E4" t="s">
        <v>415</v>
      </c>
      <c r="F4" t="s">
        <v>369</v>
      </c>
    </row>
    <row r="5" spans="1:7" x14ac:dyDescent="0.15">
      <c r="D5" s="43" t="s">
        <v>373</v>
      </c>
      <c r="E5" t="s">
        <v>416</v>
      </c>
      <c r="F5" t="s">
        <v>371</v>
      </c>
    </row>
    <row r="6" spans="1:7" x14ac:dyDescent="0.15">
      <c r="D6" s="43" t="s">
        <v>375</v>
      </c>
      <c r="E6" t="s">
        <v>417</v>
      </c>
      <c r="F6" t="s">
        <v>385</v>
      </c>
    </row>
    <row r="7" spans="1:7" x14ac:dyDescent="0.15">
      <c r="D7" s="43" t="s">
        <v>377</v>
      </c>
      <c r="E7" t="s">
        <v>418</v>
      </c>
      <c r="F7" t="s">
        <v>388</v>
      </c>
    </row>
    <row r="8" spans="1:7" x14ac:dyDescent="0.15">
      <c r="D8" s="43" t="s">
        <v>379</v>
      </c>
      <c r="E8" t="s">
        <v>419</v>
      </c>
      <c r="F8" t="s">
        <v>584</v>
      </c>
    </row>
    <row r="9" spans="1:7" x14ac:dyDescent="0.15">
      <c r="D9" s="43" t="s">
        <v>382</v>
      </c>
      <c r="E9" t="s">
        <v>420</v>
      </c>
      <c r="F9" t="s">
        <v>585</v>
      </c>
    </row>
    <row r="10" spans="1:7" x14ac:dyDescent="0.15">
      <c r="D10" s="43" t="s">
        <v>385</v>
      </c>
      <c r="E10" t="s">
        <v>421</v>
      </c>
    </row>
    <row r="11" spans="1:7" x14ac:dyDescent="0.15">
      <c r="D11" s="43" t="s">
        <v>387</v>
      </c>
      <c r="E11" t="s">
        <v>422</v>
      </c>
    </row>
    <row r="12" spans="1:7" x14ac:dyDescent="0.15">
      <c r="D12" s="43" t="s">
        <v>388</v>
      </c>
      <c r="E12" t="s">
        <v>423</v>
      </c>
    </row>
    <row r="13" spans="1:7" x14ac:dyDescent="0.15">
      <c r="D13" s="43" t="s">
        <v>390</v>
      </c>
      <c r="E13" t="s">
        <v>424</v>
      </c>
    </row>
    <row r="14" spans="1:7" x14ac:dyDescent="0.15">
      <c r="D14" s="43" t="s">
        <v>391</v>
      </c>
      <c r="E14" t="s">
        <v>425</v>
      </c>
    </row>
    <row r="15" spans="1:7" x14ac:dyDescent="0.15">
      <c r="D15" s="43" t="s">
        <v>394</v>
      </c>
      <c r="E15" t="s">
        <v>426</v>
      </c>
    </row>
    <row r="16" spans="1:7" x14ac:dyDescent="0.15">
      <c r="D16" s="43" t="s">
        <v>395</v>
      </c>
      <c r="E16" s="57" t="s">
        <v>427</v>
      </c>
    </row>
    <row r="17" spans="4:5" x14ac:dyDescent="0.15">
      <c r="D17" s="43" t="s">
        <v>396</v>
      </c>
      <c r="E17" t="s">
        <v>428</v>
      </c>
    </row>
    <row r="18" spans="4:5" x14ac:dyDescent="0.15">
      <c r="D18" s="43" t="s">
        <v>398</v>
      </c>
      <c r="E18" t="s">
        <v>429</v>
      </c>
    </row>
    <row r="19" spans="4:5" x14ac:dyDescent="0.15">
      <c r="D19" s="43" t="s">
        <v>384</v>
      </c>
      <c r="E19" t="s">
        <v>430</v>
      </c>
    </row>
    <row r="20" spans="4:5" x14ac:dyDescent="0.15">
      <c r="D20" s="43" t="s">
        <v>380</v>
      </c>
      <c r="E20" t="s">
        <v>431</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406</v>
      </c>
    </row>
    <row r="3" spans="1:2" x14ac:dyDescent="0.15">
      <c r="B3" s="40" t="s">
        <v>432</v>
      </c>
    </row>
    <row r="4" spans="1:2" x14ac:dyDescent="0.15">
      <c r="B4" s="40" t="s">
        <v>433</v>
      </c>
    </row>
    <row r="5" spans="1:2" x14ac:dyDescent="0.15">
      <c r="B5" s="40" t="s">
        <v>434</v>
      </c>
    </row>
    <row r="6" spans="1:2" x14ac:dyDescent="0.15">
      <c r="A6" t="s">
        <v>435</v>
      </c>
      <c r="B6" s="40" t="s">
        <v>436</v>
      </c>
    </row>
    <row r="7" spans="1:2" x14ac:dyDescent="0.15">
      <c r="B7" s="40" t="s">
        <v>437</v>
      </c>
    </row>
    <row r="8" spans="1:2" x14ac:dyDescent="0.15">
      <c r="A8" t="s">
        <v>40</v>
      </c>
      <c r="B8" s="40" t="s">
        <v>438</v>
      </c>
    </row>
    <row r="9" spans="1:2" x14ac:dyDescent="0.15">
      <c r="A9" t="s">
        <v>439</v>
      </c>
      <c r="B9" s="40" t="s">
        <v>440</v>
      </c>
    </row>
    <row r="10" spans="1:2" x14ac:dyDescent="0.15">
      <c r="B10" t="s">
        <v>441</v>
      </c>
    </row>
    <row r="11" spans="1:2" x14ac:dyDescent="0.15">
      <c r="B11" t="s">
        <v>442</v>
      </c>
    </row>
    <row r="14" spans="1:2" x14ac:dyDescent="0.15">
      <c r="B14" s="40" t="s">
        <v>443</v>
      </c>
    </row>
    <row r="20" spans="2:2" x14ac:dyDescent="0.15">
      <c r="B20" s="43" t="s">
        <v>364</v>
      </c>
    </row>
    <row r="21" spans="2:2" x14ac:dyDescent="0.15">
      <c r="B21" s="43" t="s">
        <v>366</v>
      </c>
    </row>
    <row r="22" spans="2:2" x14ac:dyDescent="0.15">
      <c r="B22" s="43" t="s">
        <v>369</v>
      </c>
    </row>
    <row r="23" spans="2:2" x14ac:dyDescent="0.15">
      <c r="B23" s="43" t="s">
        <v>371</v>
      </c>
    </row>
    <row r="24" spans="2:2" x14ac:dyDescent="0.15">
      <c r="B24" s="43" t="s">
        <v>373</v>
      </c>
    </row>
    <row r="25" spans="2:2" x14ac:dyDescent="0.15">
      <c r="B25" s="43" t="s">
        <v>375</v>
      </c>
    </row>
    <row r="26" spans="2:2" x14ac:dyDescent="0.15">
      <c r="B26" s="43" t="s">
        <v>377</v>
      </c>
    </row>
    <row r="27" spans="2:2" x14ac:dyDescent="0.15">
      <c r="B27" s="43" t="s">
        <v>379</v>
      </c>
    </row>
    <row r="28" spans="2:2" x14ac:dyDescent="0.15">
      <c r="B28" s="43" t="s">
        <v>382</v>
      </c>
    </row>
    <row r="29" spans="2:2" x14ac:dyDescent="0.15">
      <c r="B29" s="43" t="s">
        <v>385</v>
      </c>
    </row>
    <row r="30" spans="2:2" x14ac:dyDescent="0.15">
      <c r="B30" s="43" t="s">
        <v>387</v>
      </c>
    </row>
    <row r="31" spans="2:2" x14ac:dyDescent="0.15">
      <c r="B31" s="43" t="s">
        <v>388</v>
      </c>
    </row>
    <row r="32" spans="2:2" x14ac:dyDescent="0.15">
      <c r="B32" s="43" t="s">
        <v>390</v>
      </c>
    </row>
    <row r="33" spans="2:4" x14ac:dyDescent="0.15">
      <c r="B33" s="43" t="s">
        <v>391</v>
      </c>
    </row>
    <row r="34" spans="2:4" x14ac:dyDescent="0.15">
      <c r="B34" s="43" t="s">
        <v>394</v>
      </c>
      <c r="D34" s="40"/>
    </row>
    <row r="35" spans="2:4" x14ac:dyDescent="0.15">
      <c r="B35" s="43" t="s">
        <v>395</v>
      </c>
      <c r="D35" s="40"/>
    </row>
    <row r="36" spans="2:4" x14ac:dyDescent="0.15">
      <c r="B36" s="43" t="s">
        <v>396</v>
      </c>
      <c r="D36" s="40"/>
    </row>
    <row r="37" spans="2:4" x14ac:dyDescent="0.15">
      <c r="B37" s="43" t="s">
        <v>398</v>
      </c>
      <c r="D37" s="40"/>
    </row>
    <row r="38" spans="2:4" x14ac:dyDescent="0.15">
      <c r="B38" s="43" t="s">
        <v>384</v>
      </c>
      <c r="D38" s="40"/>
    </row>
    <row r="39" spans="2:4" x14ac:dyDescent="0.15">
      <c r="B39" s="43" t="s">
        <v>380</v>
      </c>
      <c r="D39" s="40"/>
    </row>
  </sheetData>
  <conditionalFormatting sqref="B3:B7">
    <cfRule type="expression" dxfId="39" priority="2">
      <formula>IF(LEN(B3)&gt;0,1,0)</formula>
    </cfRule>
    <cfRule type="expression" dxfId="38" priority="3">
      <formula>IF(VLOOKUP($AH$3,#NAME?,MATCH($A2,#NAME?,0)+1,0)&gt;0,1,0)</formula>
    </cfRule>
    <cfRule type="expression" dxfId="37" priority="4">
      <formula>IF(VLOOKUP($AH$3,#NAME?,MATCH($A2,#NAME?,0)+1,0)&gt;0,1,0)</formula>
    </cfRule>
    <cfRule type="expression" dxfId="36" priority="5">
      <formula>IF(VLOOKUP($AH$3,#NAME?,MATCH($A2,#NAME?,0)+1,0)&gt;0,1,0)</formula>
    </cfRule>
    <cfRule type="expression" dxfId="3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364</v>
      </c>
    </row>
    <row r="3" spans="1:2" ht="16" x14ac:dyDescent="0.2">
      <c r="B3" s="58" t="s">
        <v>444</v>
      </c>
    </row>
    <row r="4" spans="1:2" ht="16" x14ac:dyDescent="0.2">
      <c r="B4" s="58" t="s">
        <v>445</v>
      </c>
    </row>
    <row r="5" spans="1:2" ht="16" x14ac:dyDescent="0.2">
      <c r="B5" s="58" t="s">
        <v>446</v>
      </c>
    </row>
    <row r="6" spans="1:2" ht="16" x14ac:dyDescent="0.2">
      <c r="B6" s="58" t="s">
        <v>447</v>
      </c>
    </row>
    <row r="7" spans="1:2" ht="16" x14ac:dyDescent="0.2">
      <c r="B7" s="58" t="s">
        <v>448</v>
      </c>
    </row>
    <row r="8" spans="1:2" x14ac:dyDescent="0.15">
      <c r="A8" t="s">
        <v>449</v>
      </c>
      <c r="B8" t="s">
        <v>450</v>
      </c>
    </row>
    <row r="9" spans="1:2" x14ac:dyDescent="0.15">
      <c r="A9" t="s">
        <v>451</v>
      </c>
      <c r="B9" t="s">
        <v>452</v>
      </c>
    </row>
    <row r="10" spans="1:2" x14ac:dyDescent="0.15">
      <c r="B10" t="s">
        <v>453</v>
      </c>
    </row>
    <row r="11" spans="1:2" x14ac:dyDescent="0.15">
      <c r="B11" t="s">
        <v>454</v>
      </c>
    </row>
    <row r="14" spans="1:2" x14ac:dyDescent="0.15">
      <c r="B14" t="s">
        <v>455</v>
      </c>
    </row>
    <row r="20" spans="2:2" x14ac:dyDescent="0.15">
      <c r="B20" t="s">
        <v>456</v>
      </c>
    </row>
    <row r="21" spans="2:2" x14ac:dyDescent="0.15">
      <c r="B21" t="s">
        <v>457</v>
      </c>
    </row>
    <row r="22" spans="2:2" x14ac:dyDescent="0.15">
      <c r="B22" t="s">
        <v>458</v>
      </c>
    </row>
    <row r="23" spans="2:2" x14ac:dyDescent="0.15">
      <c r="B23" t="s">
        <v>459</v>
      </c>
    </row>
    <row r="24" spans="2:2" x14ac:dyDescent="0.15">
      <c r="B24" t="s">
        <v>373</v>
      </c>
    </row>
    <row r="25" spans="2:2" x14ac:dyDescent="0.15">
      <c r="B25" t="s">
        <v>460</v>
      </c>
    </row>
    <row r="26" spans="2:2" x14ac:dyDescent="0.15">
      <c r="B26" t="s">
        <v>461</v>
      </c>
    </row>
    <row r="27" spans="2:2" x14ac:dyDescent="0.15">
      <c r="B27" t="s">
        <v>462</v>
      </c>
    </row>
    <row r="28" spans="2:2" x14ac:dyDescent="0.15">
      <c r="B28" t="s">
        <v>463</v>
      </c>
    </row>
    <row r="29" spans="2:2" x14ac:dyDescent="0.15">
      <c r="B29" t="s">
        <v>464</v>
      </c>
    </row>
    <row r="30" spans="2:2" x14ac:dyDescent="0.15">
      <c r="B30" t="s">
        <v>465</v>
      </c>
    </row>
    <row r="31" spans="2:2" x14ac:dyDescent="0.15">
      <c r="B31" t="s">
        <v>466</v>
      </c>
    </row>
    <row r="32" spans="2:2" x14ac:dyDescent="0.15">
      <c r="B32" t="s">
        <v>467</v>
      </c>
    </row>
    <row r="33" spans="2:2" x14ac:dyDescent="0.15">
      <c r="B33" t="s">
        <v>468</v>
      </c>
    </row>
    <row r="34" spans="2:2" x14ac:dyDescent="0.15">
      <c r="B34" t="s">
        <v>469</v>
      </c>
    </row>
    <row r="35" spans="2:2" x14ac:dyDescent="0.15">
      <c r="B35" t="s">
        <v>395</v>
      </c>
    </row>
    <row r="36" spans="2:2" x14ac:dyDescent="0.15">
      <c r="B36" t="s">
        <v>470</v>
      </c>
    </row>
    <row r="37" spans="2:2" x14ac:dyDescent="0.15">
      <c r="B37" t="s">
        <v>471</v>
      </c>
    </row>
    <row r="38" spans="2:2" x14ac:dyDescent="0.15">
      <c r="B38" t="s">
        <v>472</v>
      </c>
    </row>
    <row r="39" spans="2:2" x14ac:dyDescent="0.15">
      <c r="B39" t="s">
        <v>473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371</v>
      </c>
    </row>
    <row r="3" spans="1:2" x14ac:dyDescent="0.15">
      <c r="B3" s="40" t="s">
        <v>474</v>
      </c>
    </row>
    <row r="4" spans="1:2" x14ac:dyDescent="0.15">
      <c r="B4" s="40" t="s">
        <v>475</v>
      </c>
    </row>
    <row r="5" spans="1:2" x14ac:dyDescent="0.15">
      <c r="B5" s="40" t="s">
        <v>476</v>
      </c>
    </row>
    <row r="6" spans="1:2" x14ac:dyDescent="0.15">
      <c r="B6" s="40" t="s">
        <v>477</v>
      </c>
    </row>
    <row r="7" spans="1:2" x14ac:dyDescent="0.15">
      <c r="B7" s="40" t="s">
        <v>478</v>
      </c>
    </row>
    <row r="8" spans="1:2" x14ac:dyDescent="0.15">
      <c r="A8" t="s">
        <v>449</v>
      </c>
      <c r="B8" s="40" t="s">
        <v>479</v>
      </c>
    </row>
    <row r="9" spans="1:2" x14ac:dyDescent="0.15">
      <c r="A9" t="s">
        <v>451</v>
      </c>
      <c r="B9" s="40" t="s">
        <v>480</v>
      </c>
    </row>
    <row r="10" spans="1:2" x14ac:dyDescent="0.15">
      <c r="B10" s="40" t="s">
        <v>481</v>
      </c>
    </row>
    <row r="11" spans="1:2" x14ac:dyDescent="0.15">
      <c r="B11" s="40" t="s">
        <v>482</v>
      </c>
    </row>
    <row r="12" spans="1:2" x14ac:dyDescent="0.15">
      <c r="B12" s="40"/>
    </row>
    <row r="13" spans="1:2" x14ac:dyDescent="0.15">
      <c r="B13" s="40"/>
    </row>
    <row r="14" spans="1:2" x14ac:dyDescent="0.15">
      <c r="B14" s="40" t="s">
        <v>483</v>
      </c>
    </row>
    <row r="15" spans="1:2" x14ac:dyDescent="0.15">
      <c r="B15" s="40"/>
    </row>
    <row r="20" spans="2:2" x14ac:dyDescent="0.15">
      <c r="B20" t="s">
        <v>484</v>
      </c>
    </row>
    <row r="21" spans="2:2" x14ac:dyDescent="0.15">
      <c r="B21" t="s">
        <v>485</v>
      </c>
    </row>
    <row r="22" spans="2:2" x14ac:dyDescent="0.15">
      <c r="B22" t="s">
        <v>486</v>
      </c>
    </row>
    <row r="23" spans="2:2" x14ac:dyDescent="0.15">
      <c r="B23" t="s">
        <v>487</v>
      </c>
    </row>
    <row r="24" spans="2:2" x14ac:dyDescent="0.15">
      <c r="B24" t="s">
        <v>488</v>
      </c>
    </row>
    <row r="25" spans="2:2" x14ac:dyDescent="0.15">
      <c r="B25" t="s">
        <v>489</v>
      </c>
    </row>
    <row r="26" spans="2:2" x14ac:dyDescent="0.15">
      <c r="B26" t="s">
        <v>490</v>
      </c>
    </row>
    <row r="27" spans="2:2" x14ac:dyDescent="0.15">
      <c r="B27" t="s">
        <v>491</v>
      </c>
    </row>
    <row r="28" spans="2:2" x14ac:dyDescent="0.15">
      <c r="B28" t="s">
        <v>492</v>
      </c>
    </row>
    <row r="29" spans="2:2" x14ac:dyDescent="0.15">
      <c r="B29" t="s">
        <v>493</v>
      </c>
    </row>
    <row r="30" spans="2:2" x14ac:dyDescent="0.15">
      <c r="B30" t="s">
        <v>494</v>
      </c>
    </row>
    <row r="31" spans="2:2" x14ac:dyDescent="0.15">
      <c r="B31" t="s">
        <v>495</v>
      </c>
    </row>
    <row r="32" spans="2:2" x14ac:dyDescent="0.15">
      <c r="B32" t="s">
        <v>496</v>
      </c>
    </row>
    <row r="33" spans="2:2" x14ac:dyDescent="0.15">
      <c r="B33" t="s">
        <v>497</v>
      </c>
    </row>
    <row r="34" spans="2:2" x14ac:dyDescent="0.15">
      <c r="B34" t="s">
        <v>498</v>
      </c>
    </row>
    <row r="35" spans="2:2" x14ac:dyDescent="0.15">
      <c r="B35" t="s">
        <v>499</v>
      </c>
    </row>
    <row r="36" spans="2:2" x14ac:dyDescent="0.15">
      <c r="B36" t="s">
        <v>500</v>
      </c>
    </row>
    <row r="37" spans="2:2" x14ac:dyDescent="0.15">
      <c r="B37" t="s">
        <v>398</v>
      </c>
    </row>
    <row r="38" spans="2:2" x14ac:dyDescent="0.15">
      <c r="B38" t="s">
        <v>501</v>
      </c>
    </row>
    <row r="39" spans="2:2" x14ac:dyDescent="0.15">
      <c r="B39" t="s">
        <v>502</v>
      </c>
    </row>
  </sheetData>
  <conditionalFormatting sqref="B1:B15">
    <cfRule type="expression" dxfId="34" priority="2">
      <formula>IF(LEN(B1)&gt;0,1,0)</formula>
    </cfRule>
    <cfRule type="expression" dxfId="33" priority="3">
      <formula>IF(VLOOKUP($AH$3,#NAME?,MATCH(#REF!,#NAME?,0)+1,0)&gt;0,1,0)</formula>
    </cfRule>
    <cfRule type="expression" dxfId="32" priority="4">
      <formula>IF(VLOOKUP($AH$3,#NAME?,MATCH(#REF!,#NAME?,0)+1,0)&gt;0,1,0)</formula>
    </cfRule>
    <cfRule type="expression" dxfId="31" priority="5">
      <formula>IF(VLOOKUP($AH$3,#NAME?,MATCH(#REF!,#NAME?,0)+1,0)&gt;0,1,0)</formula>
    </cfRule>
    <cfRule type="expression" dxfId="3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366</v>
      </c>
    </row>
    <row r="3" spans="2:2" x14ac:dyDescent="0.15">
      <c r="B3" t="s">
        <v>503</v>
      </c>
    </row>
    <row r="4" spans="2:2" x14ac:dyDescent="0.15">
      <c r="B4" t="s">
        <v>504</v>
      </c>
    </row>
    <row r="5" spans="2:2" x14ac:dyDescent="0.15">
      <c r="B5" t="s">
        <v>505</v>
      </c>
    </row>
    <row r="6" spans="2:2" x14ac:dyDescent="0.15">
      <c r="B6" t="s">
        <v>506</v>
      </c>
    </row>
    <row r="7" spans="2:2" x14ac:dyDescent="0.15">
      <c r="B7" t="s">
        <v>507</v>
      </c>
    </row>
    <row r="8" spans="2:2" ht="16" x14ac:dyDescent="0.2">
      <c r="B8" s="58" t="s">
        <v>508</v>
      </c>
    </row>
    <row r="9" spans="2:2" x14ac:dyDescent="0.15">
      <c r="B9" t="s">
        <v>509</v>
      </c>
    </row>
    <row r="10" spans="2:2" x14ac:dyDescent="0.15">
      <c r="B10" s="40" t="s">
        <v>510</v>
      </c>
    </row>
    <row r="11" spans="2:2" x14ac:dyDescent="0.15">
      <c r="B11" s="40" t="s">
        <v>511</v>
      </c>
    </row>
    <row r="14" spans="2: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373</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527</v>
      </c>
    </row>
    <row r="36" spans="2:2" x14ac:dyDescent="0.15">
      <c r="B36" t="s">
        <v>528</v>
      </c>
    </row>
    <row r="37" spans="2:2" x14ac:dyDescent="0.15">
      <c r="B37" t="s">
        <v>398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369</v>
      </c>
    </row>
    <row r="3" spans="2:2" ht="16" x14ac:dyDescent="0.2">
      <c r="B3" s="58" t="s">
        <v>531</v>
      </c>
    </row>
    <row r="4" spans="2:2" ht="16" x14ac:dyDescent="0.2">
      <c r="B4" s="58" t="s">
        <v>532</v>
      </c>
    </row>
    <row r="5" spans="2:2" x14ac:dyDescent="0.15">
      <c r="B5" t="s">
        <v>533</v>
      </c>
    </row>
    <row r="6" spans="2:2" ht="16" x14ac:dyDescent="0.2">
      <c r="B6" s="58" t="s">
        <v>534</v>
      </c>
    </row>
    <row r="7" spans="2:2" ht="16" x14ac:dyDescent="0.2">
      <c r="B7" s="58" t="s">
        <v>535</v>
      </c>
    </row>
    <row r="8" spans="2:2" x14ac:dyDescent="0.15">
      <c r="B8" t="s">
        <v>536</v>
      </c>
    </row>
    <row r="9" spans="2:2" x14ac:dyDescent="0.15">
      <c r="B9" t="s">
        <v>537</v>
      </c>
    </row>
    <row r="10" spans="2:2" x14ac:dyDescent="0.15">
      <c r="B10" t="s">
        <v>538</v>
      </c>
    </row>
    <row r="11" spans="2:2" x14ac:dyDescent="0.15">
      <c r="B11" t="s">
        <v>539</v>
      </c>
    </row>
    <row r="14" spans="2:2" ht="16" x14ac:dyDescent="0.2">
      <c r="B14" s="58" t="s">
        <v>540</v>
      </c>
    </row>
    <row r="20" spans="2:2" x14ac:dyDescent="0.15">
      <c r="B20" t="s">
        <v>541</v>
      </c>
    </row>
    <row r="21" spans="2:2" x14ac:dyDescent="0.15">
      <c r="B21" t="s">
        <v>542</v>
      </c>
    </row>
    <row r="22" spans="2:2" x14ac:dyDescent="0.15">
      <c r="B22" t="s">
        <v>486</v>
      </c>
    </row>
    <row r="23" spans="2:2" x14ac:dyDescent="0.15">
      <c r="B23" t="s">
        <v>543</v>
      </c>
    </row>
    <row r="24" spans="2:2" x14ac:dyDescent="0.15">
      <c r="B24" t="s">
        <v>373</v>
      </c>
    </row>
    <row r="25" spans="2:2" x14ac:dyDescent="0.15">
      <c r="B25" t="s">
        <v>544</v>
      </c>
    </row>
    <row r="26" spans="2:2" x14ac:dyDescent="0.15">
      <c r="B26" t="s">
        <v>490</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527</v>
      </c>
    </row>
    <row r="36" spans="2:2" x14ac:dyDescent="0.15">
      <c r="B36" t="s">
        <v>553</v>
      </c>
    </row>
    <row r="37" spans="2:2" x14ac:dyDescent="0.15">
      <c r="B37" t="s">
        <v>471</v>
      </c>
    </row>
    <row r="38" spans="2:2" x14ac:dyDescent="0.15">
      <c r="B38" t="s">
        <v>554</v>
      </c>
    </row>
    <row r="39" spans="2:2" x14ac:dyDescent="0.15">
      <c r="B39" t="s">
        <v>555</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385</v>
      </c>
    </row>
    <row r="3" spans="2:2" x14ac:dyDescent="0.15">
      <c r="B3" t="s">
        <v>556</v>
      </c>
    </row>
    <row r="4" spans="2:2" x14ac:dyDescent="0.15">
      <c r="B4" t="s">
        <v>557</v>
      </c>
    </row>
    <row r="5" spans="2:2" x14ac:dyDescent="0.15">
      <c r="B5" t="s">
        <v>558</v>
      </c>
    </row>
    <row r="6" spans="2:2" x14ac:dyDescent="0.15">
      <c r="B6" t="s">
        <v>559</v>
      </c>
    </row>
    <row r="7" spans="2:2" x14ac:dyDescent="0.15">
      <c r="B7" t="s">
        <v>560</v>
      </c>
    </row>
    <row r="8" spans="2:2" x14ac:dyDescent="0.15">
      <c r="B8" t="s">
        <v>561</v>
      </c>
    </row>
    <row r="9" spans="2:2" x14ac:dyDescent="0.15">
      <c r="B9" t="s">
        <v>562</v>
      </c>
    </row>
    <row r="10" spans="2:2" x14ac:dyDescent="0.15">
      <c r="B10" t="s">
        <v>563</v>
      </c>
    </row>
    <row r="11" spans="2:2" x14ac:dyDescent="0.15">
      <c r="B11" t="s">
        <v>564</v>
      </c>
    </row>
    <row r="14" spans="2:2" x14ac:dyDescent="0.15">
      <c r="B14" t="s">
        <v>565</v>
      </c>
    </row>
    <row r="20" spans="2:2" x14ac:dyDescent="0.15">
      <c r="B20" t="s">
        <v>566</v>
      </c>
    </row>
    <row r="21" spans="2:2" x14ac:dyDescent="0.15">
      <c r="B21" t="s">
        <v>567</v>
      </c>
    </row>
    <row r="22" spans="2:2" x14ac:dyDescent="0.15">
      <c r="B22" t="s">
        <v>568</v>
      </c>
    </row>
    <row r="23" spans="2:2" x14ac:dyDescent="0.15">
      <c r="B23" t="s">
        <v>569</v>
      </c>
    </row>
    <row r="24" spans="2:2" x14ac:dyDescent="0.15">
      <c r="B24" t="s">
        <v>373</v>
      </c>
    </row>
    <row r="25" spans="2:2" x14ac:dyDescent="0.15">
      <c r="B25" t="s">
        <v>570</v>
      </c>
    </row>
    <row r="26" spans="2:2" x14ac:dyDescent="0.15">
      <c r="B26" t="s">
        <v>571</v>
      </c>
    </row>
    <row r="27" spans="2:2" x14ac:dyDescent="0.15">
      <c r="B27" t="s">
        <v>572</v>
      </c>
    </row>
    <row r="28" spans="2:2" x14ac:dyDescent="0.15">
      <c r="B28" t="s">
        <v>573</v>
      </c>
    </row>
    <row r="29" spans="2:2" x14ac:dyDescent="0.15">
      <c r="B29" t="s">
        <v>574</v>
      </c>
    </row>
    <row r="30" spans="2:2" x14ac:dyDescent="0.15">
      <c r="B30" t="s">
        <v>575</v>
      </c>
    </row>
    <row r="31" spans="2:2" x14ac:dyDescent="0.15">
      <c r="B31" t="s">
        <v>576</v>
      </c>
    </row>
    <row r="32" spans="2:2" x14ac:dyDescent="0.15">
      <c r="B32" t="s">
        <v>577</v>
      </c>
    </row>
    <row r="33" spans="2:2" x14ac:dyDescent="0.15">
      <c r="B33" t="s">
        <v>578</v>
      </c>
    </row>
    <row r="34" spans="2:2" x14ac:dyDescent="0.15">
      <c r="B34" t="s">
        <v>579</v>
      </c>
    </row>
    <row r="35" spans="2:2" x14ac:dyDescent="0.15">
      <c r="B35" t="s">
        <v>580</v>
      </c>
    </row>
    <row r="36" spans="2:2" x14ac:dyDescent="0.15">
      <c r="B36" t="s">
        <v>470</v>
      </c>
    </row>
    <row r="37" spans="2:2" x14ac:dyDescent="0.15">
      <c r="B37" t="s">
        <v>398</v>
      </c>
    </row>
    <row r="38" spans="2:2" x14ac:dyDescent="0.15">
      <c r="B38" t="s">
        <v>581</v>
      </c>
    </row>
    <row r="39" spans="2:2" x14ac:dyDescent="0.15">
      <c r="B39" t="s">
        <v>582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2023-05-30T22:51:27Z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