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70/regular/"/>
    </mc:Choice>
  </mc:AlternateContent>
  <xr:revisionPtr revIDLastSave="0" documentId="13_ncr:1_{CC0D9D17-63BD-9A47-8831-06FFDC48D426}"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24" i="2" l="1"/>
  <c r="I25" i="2"/>
  <c r="I26" i="2"/>
  <c r="I27" i="2"/>
  <c r="I28" i="2"/>
  <c r="I29" i="2"/>
  <c r="I30" i="2"/>
  <c r="I31" i="2"/>
  <c r="I32" i="2"/>
  <c r="I33" i="2"/>
  <c r="I34" i="2"/>
  <c r="I35" i="2"/>
  <c r="I36" i="2"/>
  <c r="I37" i="2"/>
  <c r="I38" i="2"/>
  <c r="I39" i="2"/>
  <c r="I40" i="2"/>
  <c r="I41" i="2"/>
  <c r="I42" i="2"/>
  <c r="I43" i="2"/>
  <c r="G5" i="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CO42" i="1"/>
  <c r="CO41" i="1"/>
  <c r="CO40" i="1"/>
  <c r="FE40" i="1" s="1"/>
  <c r="CO37" i="1"/>
  <c r="L37" i="1" s="1"/>
  <c r="CO36" i="1"/>
  <c r="L36" i="1" s="1"/>
  <c r="CO35" i="1"/>
  <c r="CO30" i="1"/>
  <c r="FE30" i="1" s="1"/>
  <c r="CO27" i="1"/>
  <c r="L27" i="1" s="1"/>
  <c r="CO26" i="1"/>
  <c r="L26" i="1" s="1"/>
  <c r="CO25" i="1"/>
  <c r="D23" i="2"/>
  <c r="C23" i="2"/>
  <c r="D21" i="2"/>
  <c r="C21" i="2"/>
  <c r="CO22" i="1" s="1"/>
  <c r="FE22" i="1" s="1"/>
  <c r="CO21" i="1"/>
  <c r="L21" i="1" s="1"/>
  <c r="CO20" i="1"/>
  <c r="L20" i="1" s="1"/>
  <c r="CO16" i="1"/>
  <c r="FE16" i="1" s="1"/>
  <c r="D9" i="2"/>
  <c r="C9" i="2"/>
  <c r="CO10" i="1" s="1"/>
  <c r="FE10" i="1" s="1"/>
  <c r="D8" i="2"/>
  <c r="C8" i="2"/>
  <c r="D7" i="2"/>
  <c r="C7" i="2"/>
  <c r="D6" i="2"/>
  <c r="C6" i="2"/>
  <c r="CO7" i="1" s="1"/>
  <c r="D5" i="2"/>
  <c r="C5" i="2"/>
  <c r="D4" i="2"/>
  <c r="C4" i="2"/>
  <c r="CO5" i="1" s="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AL36" i="1" s="1"/>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L44" i="1" l="1"/>
  <c r="AL34" i="1"/>
  <c r="AB15" i="1"/>
  <c r="AB11" i="1"/>
  <c r="AB26" i="1"/>
  <c r="AB38" i="1"/>
  <c r="AB12" i="1"/>
  <c r="AB39" i="1"/>
  <c r="AB28" i="1"/>
  <c r="F37" i="1"/>
  <c r="F43" i="1"/>
  <c r="AI37" i="1"/>
  <c r="AI39" i="1"/>
  <c r="AI30" i="1"/>
  <c r="AL26" i="1"/>
  <c r="L43" i="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<sst xmlns="http://schemas.openxmlformats.org/spreadsheetml/2006/main" count="895" uniqueCount="726">
  <si>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</si>
  <si>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</si>
  <si>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</si>
  <si>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</si>
  <si>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</si>
  <si>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</si>
  <si>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</si>
  <si>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</si>
  <si>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</si>
  <si>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</si>
  <si>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</si>
  <si>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</si>
  <si>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</si>
  <si>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</si>
  <si>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</si>
  <si>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</si>
  <si>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</si>
  <si>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</si>
  <si>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</si>
  <si>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</si>
  <si>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</si>
  <si>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</si>
  <si>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</si>
  <si>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</si>
  <si>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</si>
  <si>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</si>
  <si>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</si>
  <si>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</si>
  <si>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</si>
  <si>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</si>
  <si>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</si>
  <si>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</si>
  <si>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</si>
  <si>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</si>
  <si>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</si>
  <si>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</si>
  <si>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</si>
  <si>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</si>
  <si>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</si>
  <si>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</si>
  <si>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</si>
  <si>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</si>
  <si>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</si>
  <si>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</si>
  <si>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</si>
  <si>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</si>
  <si>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</si>
  <si>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</si>
  <si>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</si>
  <si>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</si>
  <si>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</si>
  <si>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</si>
  <si>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</si>
  <si>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</si>
  <si>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</si>
  <si>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</si>
  <si>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</si>
  <si>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</si>
  <si>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</si>
  <si>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</si>
  <si>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</si>
  <si>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</si>
  <si>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</si>
  <si>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</si>
  <si>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</si>
  <si>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</si>
  <si>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</si>
  <si>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</si>
  <si>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</si>
  <si>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</si>
  <si>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</si>
  <si>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</si>
  <si>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</si>
  <si>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</si>
  <si>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</si>
  <si>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</si>
  <si>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</si>
  <si>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</si>
  <si>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</si>
  <si>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</si>
  <si>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</si>
  <si>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</si>
  <si>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</si>
  <si>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</si>
  <si>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</si>
  <si>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</si>
  <si>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</si>
  <si>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</si>
  <si>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</si>
  <si>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</si>
  <si>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</si>
  <si>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</si>
  <si>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</si>
  <si>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</si>
  <si>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</si>
  <si>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</si>
  <si>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</si>
  <si>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</si>
  <si>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</si>
  <si>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</si>
  <si>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</si>
  <si>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</si>
  <si>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</si>
  <si>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</si>
  <si>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</si>
  <si>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</si>
  <si>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</si>
  <si>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</si>
  <si>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</si>
  <si>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</si>
  <si>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</si>
  <si>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</si>
  <si>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</si>
  <si>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</si>
  <si>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</si>
  <si>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</si>
  <si>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</si>
  <si>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</si>
  <si>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</si>
  <si>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</si>
  <si>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</si>
  <si>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</si>
  <si>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</si>
  <si>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</si>
  <si>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</si>
  <si>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</si>
  <si>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</si>
  <si>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</si>
  <si>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</si>
  <si>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</si>
  <si>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</si>
  <si>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</si>
  <si>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</si>
  <si>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</si>
  <si>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</si>
  <si>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</si>
  <si>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</si>
  <si>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</si>
  <si>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</si>
  <si>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</si>
  <si>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</si>
  <si>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</si>
  <si>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</si>
  <si>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</si>
  <si>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</si>
  <si>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</si>
  <si>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</si>
  <si>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</si>
  <si>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</si>
  <si>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</si>
  <si>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</si>
  <si>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</si>
  <si>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</si>
  <si>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</si>
  <si>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</si>
  <si>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</si>
  <si>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</si>
  <si>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</si>
  <si>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</si>
  <si>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</si>
  <si>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</si>
  <si>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</si>
  <si>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</si>
  <si>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</si>
  <si>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</si>
  <si>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</si>
  <si>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</si>
  <si>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</si>
  <si>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</si>
  <si>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</si>
  <si>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</si>
  <si>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</si>
  <si>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</si>
  <si>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</si>
  <si>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</si>
  <si>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</si>
  <si>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</si>
  <si>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</si>
  <si>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</si>
  <si>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</si>
  <si>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</si>
  <si>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</si>
  <si>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</si>
  <si>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</si>
  <si>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</si>
  <si>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</si>
  <si>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</si>
  <si>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</si>
  <si>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</si>
  <si>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</si>
  <si>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</si>
  <si>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</si>
  <si>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</si>
  <si>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</si>
  <si>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</si>
  <si>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</si>
  <si>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</si>
  <si>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</si>
  <si>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</si>
  <si>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</si>
  <si>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</si>
  <si>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</si>
  <si>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</si>
  <si>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</si>
  <si>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</si>
  <si>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</si>
  <si>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</si>
  <si>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</si>
  <si>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</si>
  <si>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</si>
  <si>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</si>
  <si>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</si>
  <si>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</si>
  <si>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</si>
  <si>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</si>
  <si>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</si>
  <si>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</si>
  <si>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</si>
  <si>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</si>
  <si>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</si>
  <si>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</si>
  <si>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</si>
  <si>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</si>
  <si>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</si>
  <si>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</si>
  <si>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</si>
  <si>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</si>
  <si>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</si>
  <si>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</si>
  <si>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</si>
  <si>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</si>
  <si>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</si>
  <si>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</si>
  <si>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</si>
  <si>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</si>
  <si>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</si>
  <si>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</si>
  <si>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</si>
  <si>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</si>
  <si>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</si>
  <si>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</si>
  <si>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</si>
  <si>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</si>
  <si>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</si>
  <si>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</si>
  <si>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</si>
  <si>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</si>
  <si>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</si>
  <si>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</si>
  <si>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</si>
  <si>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</si>
  <si>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</si>
  <si>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</si>
  <si>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</si>
  <si>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</si>
  <si>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</si>
  <si>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</si>
  <si>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</si>
  <si>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</si>
  <si>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</si>
  <si>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</si>
  <si>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</si>
  <si>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</si>
  <si>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</si>
  <si>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</si>
  <si>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</si>
  <si>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</si>
  <si>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</si>
  <si>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</si>
  <si>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</si>
  <si>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</si>
  <si>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</si>
  <si>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</si>
  <si>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</si>
  <si>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</si>
  <si>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</si>
  <si>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</si>
  <si>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</si>
  <si>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</si>
  <si>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</si>
  <si>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</si>
  <si>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</si>
  <si>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</si>
  <si>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</si>
  <si>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</si>
  <si>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</si>
  <si>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</si>
  <si>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</si>
  <si>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</si>
  <si>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</si>
  <si>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</si>
  <si>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</si>
  <si>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</si>
  <si>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</si>
  <si>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</si>
  <si>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</si>
  <si>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</si>
  <si>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</si>
  <si>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</si>
  <si>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</si>
  <si>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</si>
  <si>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</si>
  <si>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</si>
  <si>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</si>
  <si>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</si>
  <si>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</si>
  <si>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</si>
  <si>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</si>
  <si>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</si>
  <si>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</si>
  <si>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</si>
  <si>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</si>
  <si>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</si>
  <si>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</si>
  <si>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</si>
  <si>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</si>
  <si>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</si>
  <si>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</si>
  <si>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</si>
  <si>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</si>
  <si>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</si>
  <si>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</si>
  <si>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</si>
  <si>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</si>
  <si>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</si>
  <si>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</si>
  <si>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</si>
  <si>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</si>
  <si>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</si>
  <si>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</si>
  <si>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</si>
  <si>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</si>
  <si>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</si>
  <si>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</si>
  <si>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</si>
  <si>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</si>
  <si>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</si>
  <si>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</si>
  <si>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</si>
  <si>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</si>
  <si>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</si>
  <si>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</si>
  <si>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</si>
  <si>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</si>
  <si>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</si>
  <si>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</si>
  <si>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</si>
  <si>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</si>
  <si>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</si>
  <si>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</si>
  <si>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</si>
  <si>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</si>
  <si>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</si>
  <si>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</si>
  <si>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</si>
  <si>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</si>
  <si>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</si>
  <si>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</si>
  <si>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</si>
  <si>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</si>
  <si>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</si>
  <si>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</si>
  <si>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</si>
  <si>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</si>
  <si>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</si>
  <si>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</si>
  <si>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</si>
  <si>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</si>
  <si>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</si>
  <si>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</si>
  <si>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</si>
  <si>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</si>
  <si>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</si>
  <si>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</si>
  <si>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</si>
  <si>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</si>
  <si>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</si>
  <si>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</si>
  <si>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</si>
  <si>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</si>
  <si>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</si>
  <si>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</si>
  <si>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</si>
  <si>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</si>
  <si>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</si>
  <si>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</si>
  <si>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</si>
  <si>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</si>
  <si>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</si>
  <si>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</si>
  <si>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</si>
  <si>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</si>
  <si>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</si>
  <si>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</si>
  <si>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</si>
  <si>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</si>
  <si>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</si>
  <si>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</si>
  <si>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</si>
  <si>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</si>
  <si>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</si>
  <si>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</si>
  <si>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</si>
  <si>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</si>
  <si>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</si>
  <si>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</si>
  <si>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</si>
  <si>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</si>
  <si>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</si>
  <si>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</si>
  <si>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</si>
  <si>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</si>
  <si>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</si>
  <si>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</si>
  <si>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</si>
  <si>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</si>
  <si>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</si>
  <si>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</si>
  <si>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</si>
  <si>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</si>
  <si>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</si>
  <si>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</si>
  <si>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</si>
  <si>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</si>
  <si>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</si>
  <si>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</si>
  <si>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</si>
  <si>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</si>
  <si>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</si>
  <si>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</si>
  <si>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</si>
  <si>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</si>
  <si>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</si>
  <si>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</si>
  <si>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</si>
  <si>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</si>
  <si>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</si>
  <si>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</si>
  <si>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</si>
  <si>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</si>
  <si>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</si>
  <si>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</si>
  <si>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</si>
  <si>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</si>
  <si>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</si>
  <si>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</si>
  <si>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</si>
  <si>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</si>
  <si>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</si>
  <si>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</si>
  <si>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</si>
  <si>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</si>
  <si>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</si>
  <si>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</si>
  <si>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</si>
  <si>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</si>
  <si>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</si>
  <si>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</si>
  <si>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</si>
  <si>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</si>
  <si>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</si>
  <si>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</si>
  <si>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</si>
  <si>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</si>
  <si>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</si>
  <si>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</si>
  <si>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</si>
  <si>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</si>
  <si>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</si>
  <si>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</si>
  <si>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</si>
  <si>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</si>
  <si>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</si>
  <si>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</si>
  <si>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</si>
  <si>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</si>
  <si>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</si>
  <si>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</si>
  <si>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</si>
  <si>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</si>
  <si>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</si>
  <si>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</si>
  <si>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</si>
  <si>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</si>
  <si>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</si>
  <si>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</si>
  <si>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</si>
  <si>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</si>
  <si>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</si>
  <si>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</si>
  <si>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</si>
  <si>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</si>
  <si>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</si>
  <si>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</si>
  <si>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</si>
  <si>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</si>
  <si>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</si>
  <si>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</si>
  <si>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</si>
  <si>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</si>
  <si>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</si>
  <si>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</si>
  <si>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</si>
  <si>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</si>
  <si>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</si>
  <si>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</si>
  <si>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</si>
  <si>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</si>
  <si>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</si>
  <si>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</si>
  <si>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</si>
  <si>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</si>
  <si>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</si>
  <si>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</si>
  <si>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</si>
  <si>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</si>
  <si>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</si>
  <si>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</si>
  <si>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</si>
  <si>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</si>
  <si>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</si>
  <si>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</si>
  <si>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</si>
  <si>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</si>
  <si>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</si>
  <si>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</si>
  <si>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</si>
  <si>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</si>
  <si>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</si>
  <si>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</si>
  <si>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</si>
  <si>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</si>
  <si>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</si>
  <si>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</si>
  <si>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</si>
  <si>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</si>
  <si>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</si>
  <si>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</si>
  <si>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</si>
  <si>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</si>
  <si>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</si>
  <si>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</si>
  <si>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</si>
  <si>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</si>
  <si>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</si>
  <si>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</si>
  <si>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</si>
  <si>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</si>
  <si>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</si>
  <si>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</si>
  <si>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</si>
  <si>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</si>
  <si>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</si>
  <si>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</si>
  <si>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</si>
  <si>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</si>
  <si>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</si>
  <si>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</si>
  <si>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</si>
  <si>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</si>
  <si>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</si>
  <si>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</si>
  <si>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</si>
  <si>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</si>
  <si>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</si>
  <si>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</si>
  <si>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</si>
  <si>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</si>
  <si>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</si>
  <si>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</si>
  <si>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</si>
  <si>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</si>
  <si>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</si>
  <si>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</si>
  <si>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</si>
  <si>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</si>
  <si>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</si>
  <si>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</si>
  <si>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</si>
  <si>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</si>
  <si>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</si>
  <si>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</si>
  <si>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</si>
  <si>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</si>
  <si>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</si>
  <si>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</si>
  <si>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</si>
  <si>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</si>
  <si>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</si>
  <si>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</si>
  <si>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</si>
  <si>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</si>
  <si>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</si>
  <si>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</si>
  <si>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</si>
  <si>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</si>
  <si>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</si>
  <si>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</si>
  <si>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</si>
  <si>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</si>
  <si>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</si>
  <si>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</si>
  <si>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</si>
  <si>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</si>
  <si>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</si>
  <si>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</si>
  <si>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</si>
  <si>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</si>
  <si>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</si>
  <si>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</si>
  <si>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</si>
  <si>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</si>
  <si>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</si>
  <si>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</si>
  <si>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</si>
  <si>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</si>
  <si>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</si>
  <si>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</si>
  <si>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</si>
  <si>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</si>
  <si>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</si>
  <si>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</si>
  <si>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</si>
  <si>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</si>
  <si>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</si>
  <si>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</si>
  <si>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</si>
  <si>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</si>
  <si>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</si>
  <si>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</si>
  <si>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</si>
  <si>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</si>
  <si>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</si>
  <si>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</si>
  <si>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</si>
  <si>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</si>
  <si>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</si>
  <si>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</si>
  <si>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</si>
  <si>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</si>
  <si>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</si>
  <si>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</si>
  <si>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</si>
  <si>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</si>
  <si>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</si>
  <si>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</si>
  <si>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</si>
  <si>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</si>
  <si>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</si>
  <si>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</si>
  <si>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</si>
  <si>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</si>
  <si>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</si>
  <si>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</si>
  <si>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</si>
  <si>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</si>
  <si>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</si>
  <si>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</si>
  <si>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</si>
  <si>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</si>
  <si>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</si>
  <si>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</si>
  <si>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</si>
  <si>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</si>
  <si>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</si>
  <si>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</si>
  <si>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</si>
  <si>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</si>
  <si>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</si>
  <si>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</si>
  <si>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</si>
  <si>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</si>
  <si>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</si>
  <si>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</si>
  <si>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</si>
  <si>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</si>
  <si>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</si>
  <si>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regular - DE 2.0</t>
  </si>
  <si>
    <t>Lenovo T470 regular - FR 2.0</t>
  </si>
  <si>
    <t>Lenovo T470 regular - IT 2.0</t>
  </si>
  <si>
    <t>Lenovo T470 regular - ES 2.0</t>
  </si>
  <si>
    <t>Lenovo T470 regular - UK 2.0</t>
  </si>
  <si>
    <t>Lenovo T470 regular - NOR</t>
  </si>
  <si>
    <t>Lenovo T470 regular - US INT</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</si>
  <si>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</si>
  <si>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</si>
  <si>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</si>
  <si>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</si>
  <si>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</si>
  <si>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</si>
  <si>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</si>
  <si>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</si>
  <si>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</si>
  <si>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</si>
  <si>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</si>
  <si>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</si>
  <si>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</si>
  <si>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</si>
  <si>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</si>
  <si>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</si>
  <si>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</si>
  <si>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</si>
  <si>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</si>
  <si>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</si>
  <si>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</si>
  <si>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</si>
  <si>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</si>
  <si>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</si>
  <si>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</si>
  <si>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</si>
  <si>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</si>
  <si>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</si>
  <si>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</si>
  <si>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</si>
  <si>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</si>
  <si>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</si>
  <si>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</si>
  <si>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</si>
  <si>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</si>
  <si>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</si>
  <si>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</si>
  <si>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</si>
  <si>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42.95</t>
  </si>
  <si>
    <t>34.95</t>
  </si>
  <si>
    <t>Lenovo T470 - US RG V2</t>
  </si>
  <si>
    <t>Lenovo T470 parent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</si>
</sst>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
      <sz val="8"/>
      <color rgb="FF000000"/>
      <name val="Arial"/>
      <family val="2"/>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v>
      </c>
      <c r="B4" s="27" t="str">
        <f>Values!B13</f>
        <v>Lenovo T470 parent regular</v>
      </c>
      <c r="C4" s="27" t="s">
        <v>345</v>
      </c>
      <c r="D4" s="28">
        <f>Values!B14</f>
        <v>5714401473992</v>
      </c>
      <c r="E4" s="1" t="s">
        <v>346</v>
      </c>
      <c r="F4" s="27" t="str">
        <f>SUBSTITUTE(Values!B1, "{language}", "") &amp; " " &amp; Values!B3</f>
        <v>replacement  backlit keyboard for Lenovo Thinkpad  T470 T480</v>
      </c>
      <c r="G4" s="27" t="s">
        <v>345</v>
      </c>
      <c r="H4" s="1" t="str">
        <f>Values!B16</f>
        <v>computer-keyboards</v>
      </c>
      <c r="I4" s="1" t="str">
        <f>IF(ISBLANK(Values!E3),"","4730574031")</f>
        <v>4730574031</v>
      </c>
      <c r="J4" s="29" t="str">
        <f>Values!B13</f>
        <v>Lenovo T470 parent regular</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v>
      </c>
      <c r="B5" s="33" t="str">
        <f>IF(ISBLANK(Values!E4),"",Values!F4)</f>
        <v>Lenovo T470 regular - DE 2.0</v>
      </c>
      <c r="C5" s="29" t="str">
        <f>IF(ISBLANK(Values!E4),"","TellusRem")</f>
        <v>TellusRem</v>
      </c>
      <c r="D5" s="28">
        <f>IF(ISBLANK(Values!E4),"",Values!E4)</f>
        <v>5714401473015</v>
      </c>
      <c r="E5" s="1" t="str">
        <f>IF(ISBLANK(Values!E4),"","EAN")</f>
        <v>EAN</v>
      </c>
      <c r="F5" s="27" t="str">
        <f>IF(ISBLANK(Values!E4),"",IF(Values!J4, SUBSTITUTE(Values!$B$1, "{language}", Values!H4) &amp; " " &amp;Values!$B$3, SUBSTITUTE(Values!$B$2, "{language}", Values!$H4) &amp; " " &amp;Values!$B$3))</f>
        <v>replacement German non-backlit keyboard for Lenovo Thinkpad  T470 T480</v>
      </c>
      <c r="G5" s="29" t="str">
        <f>IF(ISBLANK(Values!E4),"",IF(Values!$B$20="PartialUpdate","","TellusRem"))</f>
        <v>TellusRem</v>
      </c>
      <c r="H5" s="1" t="str">
        <f>IF(ISBLANK(Values!E4),"",Values!$B$16)</f>
        <v>computer-keyboards</v>
      </c>
      <c r="I5" s="1" t="str">
        <f>IF(ISBLANK(Values!E4),"","4730574031")</f>
        <v>4730574031</v>
      </c>
      <c r="J5" s="31" t="str">
        <f>IF(ISBLANK(Values!E4),"",Values!F4 )</f>
        <v>Lenovo T470 regular - DE 2.0</v>
      </c>
      <c r="K5" s="27" t="str">
        <f>IF(IF(ISBLANK(Values!E4),"",IF(Values!J4, Values!$B$4, Values!$B$5))=0,"",IF(ISBLANK(Values!E4),"",IF(Values!J4, Values!$B$4, Values!$B$5)))</f>
        <v>34.95</v>
      </c>
      <c r="L5" s="27">
        <f>IF(ISBLANK(Values!E4),"",IF($CO5="DEFAULT", Values!$B$18, ""))</f>
        <v>5</v>
      </c>
      <c r="M5" s="27" t="str">
        <f>IF(ISBLANK(Values!E4),"",Values!$M4)</f>
        <v>https://raw.githubusercontent.com/PatrickVibild/TellusAmazonPictures/master/pictures/Lenovo/T470/RG/DE/1.jpg</v>
      </c>
      <c r="N5" s="27" t="str">
        <f>IF(ISBLANK(Values!$F4),"",Values!N4)</f>
        <v>https://raw.githubusercontent.com/PatrickVibild/TellusAmazonPictures/master/pictures/Lenovo/T470/RG/DE/2.jpg</v>
      </c>
      <c r="O5" s="27" t="str">
        <f>IF(ISBLANK(Values!$F4),"",Values!O4)</f>
        <v>https://raw.githubusercontent.com/PatrickVibild/TellusAmazonPictures/master/pictures/Lenovo/T470/RG/DE/3.jpg</v>
      </c>
      <c r="P5" s="27" t="str">
        <f>IF(ISBLANK(Values!$F4),"",Values!P4)</f>
        <v>https://raw.githubusercontent.com/PatrickVibild/TellusAmazonPictures/master/pictures/Lenovo/T470/RG/DE/4.jpg</v>
      </c>
      <c r="Q5" s="27" t="str">
        <f>IF(ISBLANK(Values!$F4),"",Values!Q4)</f>
        <v>https://raw.githubusercontent.com/PatrickVibild/TellusAmazonPictures/master/pictures/Lenovo/T470/RG/DE/5.jpg</v>
      </c>
      <c r="R5" s="27" t="str">
        <f>IF(ISBLANK(Values!$F4),"",Values!R4)</f>
        <v>https://raw.githubusercontent.com/PatrickVibild/TellusAmazonPictures/master/pictures/Lenovo/T470/RG/DE/6.jpg</v>
      </c>
      <c r="S5" s="27" t="str">
        <f>IF(ISBLANK(Values!$F4),"",Values!S4)</f>
        <v>https://raw.githubusercontent.com/PatrickVibild/TellusAmazonPictures/master/pictures/Lenovo/T470/RG/DE/7.jpg</v>
      </c>
      <c r="T5" s="27" t="str">
        <f>IF(ISBLANK(Values!$F4),"",Values!T4)</f>
        <v>https://raw.githubusercontent.com/PatrickVibild/TellusAmazonPictures/master/pictures/Lenovo/T470/RG/DE/8.jpg</v>
      </c>
      <c r="U5" s="27" t="str">
        <f>IF(ISBLANK(Values!$F4),"",Values!U4)</f>
        <v>https://raw.githubusercontent.com/PatrickVibild/TellusAmazonPictures/master/pictures/Lenovo/T470/RG/DE/9.jpg</v>
      </c>
      <c r="W5" s="29" t="str">
        <f>IF(ISBLANK(Values!E4),"","Child")</f>
        <v>Child</v>
      </c>
      <c r="X5" s="29" t="str">
        <f>IF(ISBLANK(Values!E4),"",Values!$B$13)</f>
        <v>Lenovo T470 parent regular</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T470 T480.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34.95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1" t="str">
        <f>IF(ISBLANK(Values!E5),"",IF(Values!$B$37="EU","computercomponent","computer"))</f>
        <v>computer</v>
      </c>
      <c r="B6" s="33" t="str">
        <f>IF(ISBLANK(Values!E5),"",Values!F5)</f>
        <v>Lenovo T470 regular - FR 2.0</v>
      </c>
      <c r="C6" s="29" t="str">
        <f>IF(ISBLANK(Values!E5),"","TellusRem")</f>
        <v>TellusRem</v>
      </c>
      <c r="D6" s="28">
        <f>IF(ISBLANK(Values!E5),"",Values!E5)</f>
        <v>5714401473022</v>
      </c>
      <c r="E6" s="1" t="str">
        <f>IF(ISBLANK(Values!E5),"","EAN")</f>
        <v>EAN</v>
      </c>
      <c r="F6" s="27" t="str">
        <f>IF(ISBLANK(Values!E5),"",IF(Values!J5, SUBSTITUTE(Values!$B$1, "{language}", Values!H5) &amp; " " &amp;Values!$B$3, SUBSTITUTE(Values!$B$2, "{language}", Values!$H5) &amp; " " &amp;Values!$B$3))</f>
        <v>replacement French non-backlit keyboard for Lenovo Thinkpad  T470 T480</v>
      </c>
      <c r="G6" s="29" t="str">
        <f>IF(ISBLANK(Values!E5),"",IF(Values!$B$20="PartialUpdate","","TellusRem"))</f>
        <v>TellusRem</v>
      </c>
      <c r="H6" s="1" t="str">
        <f>IF(ISBLANK(Values!E5),"",Values!$B$16)</f>
        <v>computer-keyboards</v>
      </c>
      <c r="I6" s="1" t="str">
        <f>IF(ISBLANK(Values!E5),"","4730574031")</f>
        <v>4730574031</v>
      </c>
      <c r="J6" s="31" t="str">
        <f>IF(ISBLANK(Values!E5),"",Values!F5 )</f>
        <v>Lenovo T470 regular - FR 2.0</v>
      </c>
      <c r="K6" s="27" t="str">
        <f>IF(IF(ISBLANK(Values!E5),"",IF(Values!J5, Values!$B$4, Values!$B$5))=0,"",IF(ISBLANK(Values!E5),"",IF(Values!J5, Values!$B$4, Values!$B$5)))</f>
        <v>34.95</v>
      </c>
      <c r="L6" s="27">
        <f>IF(ISBLANK(Values!E5),"",IF($CO6="DEFAULT", Values!$B$18, ""))</f>
        <v>5</v>
      </c>
      <c r="M6" s="27" t="str">
        <f>IF(ISBLANK(Values!E5),"",Values!$M5)</f>
        <v>https://raw.githubusercontent.com/PatrickVibild/TellusAmazonPictures/master/pictures/Lenovo/T470/RG/FR/1.jpg</v>
      </c>
      <c r="N6" s="27" t="str">
        <f>IF(ISBLANK(Values!$F5),"",Values!N5)</f>
        <v>https://raw.githubusercontent.com/PatrickVibild/TellusAmazonPictures/master/pictures/Lenovo/T470/RG/FR/2.jpg</v>
      </c>
      <c r="O6" s="27" t="str">
        <f>IF(ISBLANK(Values!$F5),"",Values!O5)</f>
        <v>https://raw.githubusercontent.com/PatrickVibild/TellusAmazonPictures/master/pictures/Lenovo/T470/RG/FR/3.jpg</v>
      </c>
      <c r="P6" s="27" t="str">
        <f>IF(ISBLANK(Values!$F5),"",Values!P5)</f>
        <v>https://raw.githubusercontent.com/PatrickVibild/TellusAmazonPictures/master/pictures/Lenovo/T470/RG/FR/4.jpg</v>
      </c>
      <c r="Q6" s="27" t="str">
        <f>IF(ISBLANK(Values!$F5),"",Values!Q5)</f>
        <v>https://raw.githubusercontent.com/PatrickVibild/TellusAmazonPictures/master/pictures/Lenovo/T470/RG/FR/5.jpg</v>
      </c>
      <c r="R6" s="27" t="str">
        <f>IF(ISBLANK(Values!$F5),"",Values!R5)</f>
        <v>https://raw.githubusercontent.com/PatrickVibild/TellusAmazonPictures/master/pictures/Lenovo/T470/RG/FR/6.jpg</v>
      </c>
      <c r="S6" s="27" t="str">
        <f>IF(ISBLANK(Values!$F5),"",Values!S5)</f>
        <v>https://raw.githubusercontent.com/PatrickVibild/TellusAmazonPictures/master/pictures/Lenovo/T470/RG/FR/7.jpg</v>
      </c>
      <c r="T6" s="27" t="str">
        <f>IF(ISBLANK(Values!$F5),"",Values!T5)</f>
        <v>https://raw.githubusercontent.com/PatrickVibild/TellusAmazonPictures/master/pictures/Lenovo/T470/RG/FR/8.jpg</v>
      </c>
      <c r="U6" s="27" t="str">
        <f>IF(ISBLANK(Values!$F5),"",Values!U5)</f>
        <v>https://raw.githubusercontent.com/PatrickVibild/TellusAmazonPictures/master/pictures/Lenovo/T470/RG/FR/9.jpg</v>
      </c>
      <c r="W6" s="29" t="str">
        <f>IF(ISBLANK(Values!E5),"","Child")</f>
        <v>Child</v>
      </c>
      <c r="X6" s="29" t="str">
        <f>IF(ISBLANK(Values!E5),"",Values!$B$13)</f>
        <v>Lenovo T470 parent regular</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T470 T480.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34.95</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row>
    <row r="7" spans="1:192" ht="48" x14ac:dyDescent="0.2">
      <c r="A7" s="1" t="str">
        <f>IF(ISBLANK(Values!E6),"",IF(Values!$B$37="EU","computercomponent","computer"))</f>
        <v>computer</v>
      </c>
      <c r="B7" s="33" t="str">
        <f>IF(ISBLANK(Values!E6),"",Values!F6)</f>
        <v>Lenovo T470 regular - IT 2.0</v>
      </c>
      <c r="C7" s="29" t="str">
        <f>IF(ISBLANK(Values!E6),"","TellusRem")</f>
        <v>TellusRem</v>
      </c>
      <c r="D7" s="28">
        <f>IF(ISBLANK(Values!E6),"",Values!E6)</f>
        <v>5714401473039</v>
      </c>
      <c r="E7" s="1" t="str">
        <f>IF(ISBLANK(Values!E6),"","EAN")</f>
        <v>EAN</v>
      </c>
      <c r="F7" s="27" t="str">
        <f>IF(ISBLANK(Values!E6),"",IF(Values!J6, SUBSTITUTE(Values!$B$1, "{language}", Values!H6) &amp; " " &amp;Values!$B$3, SUBSTITUTE(Values!$B$2, "{language}", Values!$H6) &amp; " " &amp;Values!$B$3))</f>
        <v>replacement Italian non-backlit keyboard for Lenovo Thinkpad  T470 T480</v>
      </c>
      <c r="G7" s="29" t="str">
        <f>IF(ISBLANK(Values!E6),"",IF(Values!$B$20="PartialUpdate","","TellusRem"))</f>
        <v>TellusRem</v>
      </c>
      <c r="H7" s="1" t="str">
        <f>IF(ISBLANK(Values!E6),"",Values!$B$16)</f>
        <v>computer-keyboards</v>
      </c>
      <c r="I7" s="1" t="str">
        <f>IF(ISBLANK(Values!E6),"","4730574031")</f>
        <v>4730574031</v>
      </c>
      <c r="J7" s="31" t="str">
        <f>IF(ISBLANK(Values!E6),"",Values!F6 )</f>
        <v>Lenovo T470 regular - IT 2.0</v>
      </c>
      <c r="K7" s="27" t="str">
        <f>IF(IF(ISBLANK(Values!E6),"",IF(Values!J6, Values!$B$4, Values!$B$5))=0,"",IF(ISBLANK(Values!E6),"",IF(Values!J6, Values!$B$4, Values!$B$5)))</f>
        <v>34.95</v>
      </c>
      <c r="L7" s="27">
        <f>IF(ISBLANK(Values!E6),"",IF($CO7="DEFAULT", Values!$B$18, ""))</f>
        <v>5</v>
      </c>
      <c r="M7" s="27" t="str">
        <f>IF(ISBLANK(Values!E6),"",Values!$M6)</f>
        <v>https://raw.githubusercontent.com/PatrickVibild/TellusAmazonPictures/master/pictures/Lenovo/T470/RG/IT/1.jpg</v>
      </c>
      <c r="N7" s="27" t="str">
        <f>IF(ISBLANK(Values!$F6),"",Values!N6)</f>
        <v>https://raw.githubusercontent.com/PatrickVibild/TellusAmazonPictures/master/pictures/Lenovo/T470/RG/IT/2.jpg</v>
      </c>
      <c r="O7" s="27" t="str">
        <f>IF(ISBLANK(Values!$F6),"",Values!O6)</f>
        <v>https://raw.githubusercontent.com/PatrickVibild/TellusAmazonPictures/master/pictures/Lenovo/T470/RG/IT/3.jpg</v>
      </c>
      <c r="P7" s="27" t="str">
        <f>IF(ISBLANK(Values!$F6),"",Values!P6)</f>
        <v>https://raw.githubusercontent.com/PatrickVibild/TellusAmazonPictures/master/pictures/Lenovo/T470/RG/IT/4.jpg</v>
      </c>
      <c r="Q7" s="27" t="str">
        <f>IF(ISBLANK(Values!$F6),"",Values!Q6)</f>
        <v>https://raw.githubusercontent.com/PatrickVibild/TellusAmazonPictures/master/pictures/Lenovo/T470/RG/IT/5.jpg</v>
      </c>
      <c r="R7" s="27" t="str">
        <f>IF(ISBLANK(Values!$F6),"",Values!R6)</f>
        <v>https://raw.githubusercontent.com/PatrickVibild/TellusAmazonPictures/master/pictures/Lenovo/T470/RG/IT/6.jpg</v>
      </c>
      <c r="S7" s="27" t="str">
        <f>IF(ISBLANK(Values!$F6),"",Values!S6)</f>
        <v>https://raw.githubusercontent.com/PatrickVibild/TellusAmazonPictures/master/pictures/Lenovo/T470/RG/IT/7.jpg</v>
      </c>
      <c r="T7" s="27" t="str">
        <f>IF(ISBLANK(Values!$F6),"",Values!T6)</f>
        <v>https://raw.githubusercontent.com/PatrickVibild/TellusAmazonPictures/master/pictures/Lenovo/T470/RG/IT/8.jpg</v>
      </c>
      <c r="U7" s="27" t="str">
        <f>IF(ISBLANK(Values!$F6),"",Values!U6)</f>
        <v>https://raw.githubusercontent.com/PatrickVibild/TellusAmazonPictures/master/pictures/Lenovo/T470/RG/IT/9.jpg</v>
      </c>
      <c r="W7" s="29" t="str">
        <f>IF(ISBLANK(Values!E6),"","Child")</f>
        <v>Child</v>
      </c>
      <c r="X7" s="29" t="str">
        <f>IF(ISBLANK(Values!E6),"",Values!$B$13)</f>
        <v>Lenovo T470 parent regular</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T470 T480.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34.95</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row>
    <row r="8" spans="1:192" ht="48" x14ac:dyDescent="0.2">
      <c r="A8" s="1" t="str">
        <f>IF(ISBLANK(Values!E7),"",IF(Values!$B$37="EU","computercomponent","computer"))</f>
        <v>computer</v>
      </c>
      <c r="B8" s="33" t="str">
        <f>IF(ISBLANK(Values!E7),"",Values!F7)</f>
        <v>Lenovo T470 regular - ES 2.0</v>
      </c>
      <c r="C8" s="29" t="str">
        <f>IF(ISBLANK(Values!E7),"","TellusRem")</f>
        <v>TellusRem</v>
      </c>
      <c r="D8" s="28">
        <f>IF(ISBLANK(Values!E7),"",Values!E7)</f>
        <v>5714401473046</v>
      </c>
      <c r="E8" s="1" t="str">
        <f>IF(ISBLANK(Values!E7),"","EAN")</f>
        <v>EAN</v>
      </c>
      <c r="F8" s="27" t="str">
        <f>IF(ISBLANK(Values!E7),"",IF(Values!J7, SUBSTITUTE(Values!$B$1, "{language}", Values!H7) &amp; " " &amp;Values!$B$3, SUBSTITUTE(Values!$B$2, "{language}", Values!$H7) &amp; " " &amp;Values!$B$3))</f>
        <v>replacement Spanish non-backlit keyboard for Lenovo Thinkpad  T470 T480</v>
      </c>
      <c r="G8" s="29" t="str">
        <f>IF(ISBLANK(Values!E7),"",IF(Values!$B$20="PartialUpdate","","TellusRem"))</f>
        <v>TellusRem</v>
      </c>
      <c r="H8" s="1" t="str">
        <f>IF(ISBLANK(Values!E7),"",Values!$B$16)</f>
        <v>computer-keyboards</v>
      </c>
      <c r="I8" s="1" t="str">
        <f>IF(ISBLANK(Values!E7),"","4730574031")</f>
        <v>4730574031</v>
      </c>
      <c r="J8" s="31" t="str">
        <f>IF(ISBLANK(Values!E7),"",Values!F7 )</f>
        <v>Lenovo T470 regular - ES 2.0</v>
      </c>
      <c r="K8" s="27" t="str">
        <f>IF(IF(ISBLANK(Values!E7),"",IF(Values!J7, Values!$B$4, Values!$B$5))=0,"",IF(ISBLANK(Values!E7),"",IF(Values!J7, Values!$B$4, Values!$B$5)))</f>
        <v>34.95</v>
      </c>
      <c r="L8" s="27">
        <f>IF(ISBLANK(Values!E7),"",IF($CO8="DEFAULT", Values!$B$18, ""))</f>
        <v>5</v>
      </c>
      <c r="M8" s="27" t="str">
        <f>IF(ISBLANK(Values!E7),"",Values!$M7)</f>
        <v>https://raw.githubusercontent.com/PatrickVibild/TellusAmazonPictures/master/pictures/Lenovo/T470/RG/ES/1.jpg</v>
      </c>
      <c r="N8" s="27" t="str">
        <f>IF(ISBLANK(Values!$F7),"",Values!N7)</f>
        <v>https://raw.githubusercontent.com/PatrickVibild/TellusAmazonPictures/master/pictures/Lenovo/T470/RG/ES/2.jpg</v>
      </c>
      <c r="O8" s="27" t="str">
        <f>IF(ISBLANK(Values!$F7),"",Values!O7)</f>
        <v>https://raw.githubusercontent.com/PatrickVibild/TellusAmazonPictures/master/pictures/Lenovo/T470/RG/ES/3.jpg</v>
      </c>
      <c r="P8" s="27" t="str">
        <f>IF(ISBLANK(Values!$F7),"",Values!P7)</f>
        <v>https://raw.githubusercontent.com/PatrickVibild/TellusAmazonPictures/master/pictures/Lenovo/T470/RG/ES/4.jpg</v>
      </c>
      <c r="Q8" s="27" t="str">
        <f>IF(ISBLANK(Values!$F7),"",Values!Q7)</f>
        <v>https://raw.githubusercontent.com/PatrickVibild/TellusAmazonPictures/master/pictures/Lenovo/T470/RG/ES/5.jpg</v>
      </c>
      <c r="R8" s="27" t="str">
        <f>IF(ISBLANK(Values!$F7),"",Values!R7)</f>
        <v>https://raw.githubusercontent.com/PatrickVibild/TellusAmazonPictures/master/pictures/Lenovo/T470/RG/ES/6.jpg</v>
      </c>
      <c r="S8" s="27" t="str">
        <f>IF(ISBLANK(Values!$F7),"",Values!S7)</f>
        <v>https://raw.githubusercontent.com/PatrickVibild/TellusAmazonPictures/master/pictures/Lenovo/T470/RG/ES/7.jpg</v>
      </c>
      <c r="T8" s="27" t="str">
        <f>IF(ISBLANK(Values!$F7),"",Values!T7)</f>
        <v>https://raw.githubusercontent.com/PatrickVibild/TellusAmazonPictures/master/pictures/Lenovo/T470/RG/ES/8.jpg</v>
      </c>
      <c r="U8" s="27" t="str">
        <f>IF(ISBLANK(Values!$F7),"",Values!U7)</f>
        <v>https://raw.githubusercontent.com/PatrickVibild/TellusAmazonPictures/master/pictures/Lenovo/T470/RG/ES/9.jpg</v>
      </c>
      <c r="W8" s="29" t="str">
        <f>IF(ISBLANK(Values!E7),"","Child")</f>
        <v>Child</v>
      </c>
      <c r="X8" s="29" t="str">
        <f>IF(ISBLANK(Values!E7),"",Values!$B$13)</f>
        <v>Lenovo T470 parent regular</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T470 T480.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34.95</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row>
    <row r="9" spans="1:192" ht="48" x14ac:dyDescent="0.2">
      <c r="A9" s="1" t="str">
        <f>IF(ISBLANK(Values!E8),"",IF(Values!$B$37="EU","computercomponent","computer"))</f>
        <v>computer</v>
      </c>
      <c r="B9" s="33" t="str">
        <f>IF(ISBLANK(Values!E8),"",Values!F8)</f>
        <v>Lenovo T470 regular - UK 2.0</v>
      </c>
      <c r="C9" s="29" t="str">
        <f>IF(ISBLANK(Values!E8),"","TellusRem")</f>
        <v>TellusRem</v>
      </c>
      <c r="D9" s="28">
        <f>IF(ISBLANK(Values!E8),"",Values!E8)</f>
        <v>5714401473053</v>
      </c>
      <c r="E9" s="1" t="str">
        <f>IF(ISBLANK(Values!E8),"","EAN")</f>
        <v>EAN</v>
      </c>
      <c r="F9" s="27" t="str">
        <f>IF(ISBLANK(Values!E8),"",IF(Values!J8, SUBSTITUTE(Values!$B$1, "{language}", Values!H8) &amp; " " &amp;Values!$B$3, SUBSTITUTE(Values!$B$2, "{language}", Values!$H8) &amp; " " &amp;Values!$B$3))</f>
        <v>replacement UK non-backlit keyboard for Lenovo Thinkpad  T470 T480</v>
      </c>
      <c r="G9" s="29" t="str">
        <f>IF(ISBLANK(Values!E8),"",IF(Values!$B$20="PartialUpdate","","TellusRem"))</f>
        <v>TellusRem</v>
      </c>
      <c r="H9" s="1" t="str">
        <f>IF(ISBLANK(Values!E8),"",Values!$B$16)</f>
        <v>computer-keyboards</v>
      </c>
      <c r="I9" s="1" t="str">
        <f>IF(ISBLANK(Values!E8),"","4730574031")</f>
        <v>4730574031</v>
      </c>
      <c r="J9" s="31" t="str">
        <f>IF(ISBLANK(Values!E8),"",Values!F8 )</f>
        <v>Lenovo T470 regular - UK 2.0</v>
      </c>
      <c r="K9" s="27" t="str">
        <f>IF(IF(ISBLANK(Values!E8),"",IF(Values!J8, Values!$B$4, Values!$B$5))=0,"",IF(ISBLANK(Values!E8),"",IF(Values!J8, Values!$B$4, Values!$B$5)))</f>
        <v>34.95</v>
      </c>
      <c r="L9" s="27">
        <f>IF(ISBLANK(Values!E8),"",IF($CO9="DEFAULT", Values!$B$18, ""))</f>
        <v>5</v>
      </c>
      <c r="M9" s="27" t="str">
        <f>IF(ISBLANK(Values!E8),"",Values!$M8)</f>
        <v>https://raw.githubusercontent.com/PatrickVibild/TellusAmazonPictures/master/pictures/Lenovo/T470/RG/UK/1.jpg</v>
      </c>
      <c r="N9" s="27" t="str">
        <f>IF(ISBLANK(Values!$F8),"",Values!N8)</f>
        <v>https://raw.githubusercontent.com/PatrickVibild/TellusAmazonPictures/master/pictures/Lenovo/T470/RG/UK/2.jpg</v>
      </c>
      <c r="O9" s="27" t="str">
        <f>IF(ISBLANK(Values!$F8),"",Values!O8)</f>
        <v>https://raw.githubusercontent.com/PatrickVibild/TellusAmazonPictures/master/pictures/Lenovo/T470/RG/UK/3.jpg</v>
      </c>
      <c r="P9" s="27" t="str">
        <f>IF(ISBLANK(Values!$F8),"",Values!P8)</f>
        <v>https://raw.githubusercontent.com/PatrickVibild/TellusAmazonPictures/master/pictures/Lenovo/T470/RG/UK/4.jpg</v>
      </c>
      <c r="Q9" s="27" t="str">
        <f>IF(ISBLANK(Values!$F8),"",Values!Q8)</f>
        <v>https://raw.githubusercontent.com/PatrickVibild/TellusAmazonPictures/master/pictures/Lenovo/T470/RG/UK/5.jpg</v>
      </c>
      <c r="R9" s="27" t="str">
        <f>IF(ISBLANK(Values!$F8),"",Values!R8)</f>
        <v>https://raw.githubusercontent.com/PatrickVibild/TellusAmazonPictures/master/pictures/Lenovo/T470/RG/UK/6.jpg</v>
      </c>
      <c r="S9" s="27" t="str">
        <f>IF(ISBLANK(Values!$F8),"",Values!S8)</f>
        <v>https://raw.githubusercontent.com/PatrickVibild/TellusAmazonPictures/master/pictures/Lenovo/T470/RG/UK/7.jpg</v>
      </c>
      <c r="T9" s="27" t="str">
        <f>IF(ISBLANK(Values!$F8),"",Values!T8)</f>
        <v>https://raw.githubusercontent.com/PatrickVibild/TellusAmazonPictures/master/pictures/Lenovo/T470/RG/UK/8.jpg</v>
      </c>
      <c r="U9" s="27" t="str">
        <f>IF(ISBLANK(Values!$F8),"",Values!U8)</f>
        <v>https://raw.githubusercontent.com/PatrickVibild/TellusAmazonPictures/master/pictures/Lenovo/T470/RG/UK/9.jpg</v>
      </c>
      <c r="W9" s="29" t="str">
        <f>IF(ISBLANK(Values!E8),"","Child")</f>
        <v>Child</v>
      </c>
      <c r="X9" s="29" t="str">
        <f>IF(ISBLANK(Values!E8),"",Values!$B$13)</f>
        <v>Lenovo T470 parent regular</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T470 T480.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34.95</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row>
    <row r="10" spans="1:192" ht="48" x14ac:dyDescent="0.2">
      <c r="A10" s="1" t="str">
        <f>IF(ISBLANK(Values!E9),"",IF(Values!$B$37="EU","computercomponent","computer"))</f>
        <v>computer</v>
      </c>
      <c r="B10" s="33" t="str">
        <f>IF(ISBLANK(Values!E9),"",Values!F9)</f>
        <v>Lenovo T470 regular - NOR</v>
      </c>
      <c r="C10" s="29" t="str">
        <f>IF(ISBLANK(Values!E9),"","TellusRem")</f>
        <v>TellusRem</v>
      </c>
      <c r="D10" s="28">
        <f>IF(ISBLANK(Values!E9),"",Values!E9)</f>
        <v>5714401473060</v>
      </c>
      <c r="E10" s="1" t="str">
        <f>IF(ISBLANK(Values!E9),"","EAN")</f>
        <v>EAN</v>
      </c>
      <c r="F10" s="27" t="str">
        <f>IF(ISBLANK(Values!E9),"",IF(Values!J9, SUBSTITUTE(Values!$B$1, "{language}", Values!H9) &amp; " " &amp;Values!$B$3, SUBSTITUTE(Values!$B$2, "{language}", Values!$H9) &amp; " " &amp;Values!$B$3))</f>
        <v>replacement Scandinavian – Nordic non-backlit keyboard for Lenovo Thinkpad  T470 T480</v>
      </c>
      <c r="G10" s="29" t="str">
        <f>IF(ISBLANK(Values!E9),"",IF(Values!$B$20="PartialUpdate","","TellusRem"))</f>
        <v>TellusRem</v>
      </c>
      <c r="H10" s="1" t="str">
        <f>IF(ISBLANK(Values!E9),"",Values!$B$16)</f>
        <v>computer-keyboards</v>
      </c>
      <c r="I10" s="1" t="str">
        <f>IF(ISBLANK(Values!E9),"","4730574031")</f>
        <v>4730574031</v>
      </c>
      <c r="J10" s="31" t="str">
        <f>IF(ISBLANK(Values!E9),"",Values!F9 )</f>
        <v>Lenovo T470 regular - NOR</v>
      </c>
      <c r="K10" s="27" t="str">
        <f>IF(IF(ISBLANK(Values!E9),"",IF(Values!J9, Values!$B$4, Values!$B$5))=0,"",IF(ISBLANK(Values!E9),"",IF(Values!J9, Values!$B$4, Values!$B$5)))</f>
        <v>34.95</v>
      </c>
      <c r="L10" s="27">
        <f>IF(ISBLANK(Values!E9),"",IF($CO10="DEFAULT", Values!$B$18, ""))</f>
        <v>5</v>
      </c>
      <c r="M10" s="27" t="str">
        <f>IF(ISBLANK(Values!E9),"",Values!$M9)</f>
        <v>https://download.lenovo.com/Images/Parts/Lenovo/T470/RG/NOR/Lenovo/T470/RG/NOR_A.jpg</v>
      </c>
      <c r="N10" s="27" t="str">
        <f>IF(ISBLANK(Values!$F9),"",Values!N9)</f>
        <v>https://download.lenovo.com/Images/Parts/Lenovo/T470/RG/NOR/Lenovo/T470/RG/NOR_B.jpg</v>
      </c>
      <c r="O10" s="27" t="str">
        <f>IF(ISBLANK(Values!$F9),"",Values!O9)</f>
        <v>https://download.lenovo.com/Images/Parts/Lenovo/T470/RG/NOR/Lenovo/T470/RG/NOR_details.jpg</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Lenovo T470 parent regular</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T470 T480.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34.95</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row>
    <row r="11" spans="1:192" ht="48"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48"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48"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48"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48"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48"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48"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48" x14ac:dyDescent="0.2">
      <c r="A22" s="1" t="str">
        <f>IF(ISBLANK(Values!E21),"",IF(Values!$B$37="EU","computercomponent","computer"))</f>
        <v>computer</v>
      </c>
      <c r="B22" s="33" t="str">
        <f>IF(ISBLANK(Values!E21),"",Values!F21)</f>
        <v>Lenovo T470 regular - US INT</v>
      </c>
      <c r="C22" s="29" t="str">
        <f>IF(ISBLANK(Values!E21),"","TellusRem")</f>
        <v>TellusRem</v>
      </c>
      <c r="D22" s="28">
        <f>IF(ISBLANK(Values!E21),"",Values!E21)</f>
        <v>5714401473183</v>
      </c>
      <c r="E22" s="1" t="str">
        <f>IF(ISBLANK(Values!E21),"","EAN")</f>
        <v>EAN</v>
      </c>
      <c r="F22" s="27" t="str">
        <f>IF(ISBLANK(Values!E21),"",IF(Values!J21, SUBSTITUTE(Values!$B$1, "{language}", Values!H21) &amp; " " &amp;Values!$B$3, SUBSTITUTE(Values!$B$2, "{language}", Values!$H21) &amp; " " &amp;Values!$B$3))</f>
        <v>replacement US International non-backlit keyboard for Lenovo Thinkpad  T470 T480</v>
      </c>
      <c r="G22" s="29" t="str">
        <f>IF(ISBLANK(Values!E21),"",IF(Values!$B$20="PartialUpdate","","TellusRem"))</f>
        <v>TellusRem</v>
      </c>
      <c r="H22" s="1" t="str">
        <f>IF(ISBLANK(Values!E21),"",Values!$B$16)</f>
        <v>computer-keyboards</v>
      </c>
      <c r="I22" s="1" t="str">
        <f>IF(ISBLANK(Values!E21),"","4730574031")</f>
        <v>4730574031</v>
      </c>
      <c r="J22" s="31" t="str">
        <f>IF(ISBLANK(Values!E21),"",Values!F21 )</f>
        <v>Lenovo T470 regular - US INT</v>
      </c>
      <c r="K22" s="27" t="str">
        <f>IF(IF(ISBLANK(Values!E21),"",IF(Values!J21, Values!$B$4, Values!$B$5))=0,"",IF(ISBLANK(Values!E21),"",IF(Values!J21, Values!$B$4, Values!$B$5)))</f>
        <v>34.95</v>
      </c>
      <c r="L22" s="27">
        <f>IF(ISBLANK(Values!E21),"",IF($CO22="DEFAULT", Values!$B$18, ""))</f>
        <v>5</v>
      </c>
      <c r="M22" s="27" t="str">
        <f>IF(ISBLANK(Values!E21),"",Values!$M21)</f>
        <v>https://raw.githubusercontent.com/PatrickVibild/TellusAmazonPictures/master/pictures/Lenovo/T470/RG/USI/1.jpg</v>
      </c>
      <c r="N22" s="27" t="str">
        <f>IF(ISBLANK(Values!$F21),"",Values!N21)</f>
        <v>https://raw.githubusercontent.com/PatrickVibild/TellusAmazonPictures/master/pictures/Lenovo/T470/RG/USI/2.jpg</v>
      </c>
      <c r="O22" s="27" t="str">
        <f>IF(ISBLANK(Values!$F21),"",Values!O21)</f>
        <v>https://raw.githubusercontent.com/PatrickVibild/TellusAmazonPictures/master/pictures/Lenovo/T470/RG/USI/3.jpg</v>
      </c>
      <c r="P22" s="27" t="str">
        <f>IF(ISBLANK(Values!$F21),"",Values!P21)</f>
        <v>https://raw.githubusercontent.com/PatrickVibild/TellusAmazonPictures/master/pictures/Lenovo/T470/RG/USI/4.jpg</v>
      </c>
      <c r="Q22" s="27" t="str">
        <f>IF(ISBLANK(Values!$F21),"",Values!Q21)</f>
        <v>https://raw.githubusercontent.com/PatrickVibild/TellusAmazonPictures/master/pictures/Lenovo/T470/RG/USI/5.jpg</v>
      </c>
      <c r="R22" s="27" t="str">
        <f>IF(ISBLANK(Values!$F21),"",Values!R21)</f>
        <v>https://raw.githubusercontent.com/PatrickVibild/TellusAmazonPictures/master/pictures/Lenovo/T470/RG/USI/6.jpg</v>
      </c>
      <c r="S22" s="27" t="str">
        <f>IF(ISBLANK(Values!$F21),"",Values!S21)</f>
        <v>https://raw.githubusercontent.com/PatrickVibild/TellusAmazonPictures/master/pictures/Lenovo/T470/RG/USI/7.jpg</v>
      </c>
      <c r="T22" s="27" t="str">
        <f>IF(ISBLANK(Values!$F21),"",Values!T21)</f>
        <v>https://raw.githubusercontent.com/PatrickVibild/TellusAmazonPictures/master/pictures/Lenovo/T470/RG/USI/8.jpg</v>
      </c>
      <c r="U22" s="27" t="str">
        <f>IF(ISBLANK(Values!$F21),"",Values!U21)</f>
        <v>https://raw.githubusercontent.com/PatrickVibild/TellusAmazonPictures/master/pictures/Lenovo/T470/RG/USI/9.jpg</v>
      </c>
      <c r="W22" s="29" t="str">
        <f>IF(ISBLANK(Values!E21),"","Child")</f>
        <v>Child</v>
      </c>
      <c r="X22" s="29" t="str">
        <f>IF(ISBLANK(Values!E21),"",Values!$B$13)</f>
        <v>Lenovo T470 parent regular</v>
      </c>
      <c r="Y22" s="31" t="str">
        <f>IF(ISBLANK(Values!E21),"","Size-Color")</f>
        <v>Size-Color</v>
      </c>
      <c r="Z22" s="29" t="str">
        <f>IF(ISBLANK(Values!E21),"","variation")</f>
        <v>variation</v>
      </c>
      <c r="AA22" s="1" t="str">
        <f>IF(ISBLANK(Values!E21),"",Values!$B$20)</f>
        <v>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T470 T480. Please check the picture and description carefully before purchasing any keyboard. This ensures that you get the correct laptop keyboard for your computer. Super easy installation.</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34.95</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v>
      </c>
      <c r="B24" s="33" t="str">
        <f>IF(ISBLANK(Values!E23),"",Values!F23)</f>
        <v>Lenovo T470 - US RG V2</v>
      </c>
      <c r="C24" s="29" t="str">
        <f>IF(ISBLANK(Values!E23),"","TellusRem")</f>
        <v>TellusRem</v>
      </c>
      <c r="D24" s="28">
        <f>IF(ISBLANK(Values!E23),"",Values!E23)</f>
        <v>5714401490203</v>
      </c>
      <c r="E24" s="1" t="str">
        <f>IF(ISBLANK(Values!E23),"","EAN")</f>
        <v>EAN</v>
      </c>
      <c r="F24" s="27" t="str">
        <f>IF(ISBLANK(Values!E23),"",IF(Values!J23, SUBSTITUTE(Values!$B$1, "{language}", Values!H23) &amp; " " &amp;Values!$B$3, SUBSTITUTE(Values!$B$2, "{language}", Values!$H23) &amp; " " &amp;Values!$B$3))</f>
        <v>replacement US non-backlit keyboard for Lenovo Thinkpad  T470 T480</v>
      </c>
      <c r="G24" s="29" t="str">
        <f>IF(ISBLANK(Values!E23),"",IF(Values!$B$20="PartialUpdate","","TellusRem"))</f>
        <v>TellusRem</v>
      </c>
      <c r="H24" s="1" t="str">
        <f>IF(ISBLANK(Values!E23),"",Values!$B$16)</f>
        <v>computer-keyboards</v>
      </c>
      <c r="I24" s="1" t="str">
        <f>IF(ISBLANK(Values!E23),"","4730574031")</f>
        <v>4730574031</v>
      </c>
      <c r="J24" s="31" t="str">
        <f>IF(ISBLANK(Values!E23),"",Values!F23 )</f>
        <v>Lenovo T470 - US RG V2</v>
      </c>
      <c r="K24" s="27" t="str">
        <f>IF(IF(ISBLANK(Values!E23),"",IF(Values!J23, Values!$B$4, Values!$B$5))=0,"",IF(ISBLANK(Values!E23),"",IF(Values!J23, Values!$B$4, Values!$B$5)))</f>
        <v>34.95</v>
      </c>
      <c r="L24" s="27" t="str">
        <f>IF(ISBLANK(Values!E23),"",IF($CO24="DEFAULT", Values!$B$18, ""))</f>
        <v/>
      </c>
      <c r="M24" s="27" t="str">
        <f>IF(ISBLANK(Values!E23),"",Values!$M23)</f>
        <v>https://raw.githubusercontent.com/PatrickVibild/TellusAmazonPictures/master/pictures/Lenovo/T470/RG/US/1.jpg</v>
      </c>
      <c r="N24" s="27" t="str">
        <f>IF(ISBLANK(Values!$F23),"",Values!N23)</f>
        <v>https://raw.githubusercontent.com/PatrickVibild/TellusAmazonPictures/master/pictures/Lenovo/T470/RG/US/2.jpg</v>
      </c>
      <c r="O24" s="27" t="str">
        <f>IF(ISBLANK(Values!$F23),"",Values!O23)</f>
        <v>https://raw.githubusercontent.com/PatrickVibild/TellusAmazonPictures/master/pictures/Lenovo/T470/RG/US/3.jpg</v>
      </c>
      <c r="P24" s="27" t="str">
        <f>IF(ISBLANK(Values!$F23),"",Values!P23)</f>
        <v>https://raw.githubusercontent.com/PatrickVibild/TellusAmazonPictures/master/pictures/Lenovo/T470/RG/US/4.jpg</v>
      </c>
      <c r="Q24" s="27" t="str">
        <f>IF(ISBLANK(Values!$F23),"",Values!Q23)</f>
        <v>https://raw.githubusercontent.com/PatrickVibild/TellusAmazonPictures/master/pictures/Lenovo/T470/RG/US/5.jpg</v>
      </c>
      <c r="R24" s="27" t="str">
        <f>IF(ISBLANK(Values!$F23),"",Values!R23)</f>
        <v>https://raw.githubusercontent.com/PatrickVibild/TellusAmazonPictures/master/pictures/Lenovo/T470/RG/US/6.jpg</v>
      </c>
      <c r="S24" s="27" t="str">
        <f>IF(ISBLANK(Values!$F23),"",Values!S23)</f>
        <v>https://raw.githubusercontent.com/PatrickVibild/TellusAmazonPictures/master/pictures/Lenovo/T470/RG/US/7.jpg</v>
      </c>
      <c r="T24" s="27" t="str">
        <f>IF(ISBLANK(Values!$F23),"",Values!T23)</f>
        <v>https://raw.githubusercontent.com/PatrickVibild/TellusAmazonPictures/master/pictures/Lenovo/T470/RG/US/8.jpg</v>
      </c>
      <c r="U24" s="27" t="str">
        <f>IF(ISBLANK(Values!$F23),"",Values!U23)</f>
        <v>https://raw.githubusercontent.com/PatrickVibild/TellusAmazonPictures/master/pictures/Lenovo/T470/RG/US/9.jpg</v>
      </c>
      <c r="V24" s="1"/>
      <c r="W24" s="29" t="str">
        <f>IF(ISBLANK(Values!E23),"","Child")</f>
        <v>Child</v>
      </c>
      <c r="X24" s="29" t="str">
        <f>IF(ISBLANK(Values!E23),"",Values!$B$13)</f>
        <v>Lenovo T470 parent regular</v>
      </c>
      <c r="Y24" s="31" t="str">
        <f>IF(ISBLANK(Values!E23),"","Size-Color")</f>
        <v>Size-Color</v>
      </c>
      <c r="Z24" s="29" t="str">
        <f>IF(ISBLANK(Values!E23),"","variation")</f>
        <v>variation</v>
      </c>
      <c r="AA24" s="1" t="str">
        <f>IF(ISBLANK(Values!E23),"",Values!$B$20)</f>
        <v>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T470 T480.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AMAZON_NA</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34.95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IF(ISBLANK(Values!E85),"",IF(Values!B101="PartialUpdate","","TellusRem"))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IF(ISBLANK(Values!E86),"",IF(Values!B102="PartialUpdate","","TellusRem"))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IF(ISBLANK(Values!E87),"",IF(Values!B103="PartialUpdate","","TellusRem"))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IF(ISBLANK(Values!E88),"",IF(Values!B104="PartialUpdate","","TellusRem"))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IF(ISBLANK(Values!E89),"",IF(Values!B105="PartialUpdate","","TellusRem"))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IF(ISBLANK(Values!E90),"",IF(Values!B106="PartialUpdate","","TellusRem"))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IF(ISBLANK(Values!E91),"",IF(Values!B107="PartialUpdate","","TellusRem"))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IF(ISBLANK(Values!E92),"",IF(Values!B108="PartialUpdate","","TellusRem"))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IF(ISBLANK(Values!E93),"",IF(Values!B109="PartialUpdate","","TellusRem"))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IF(ISBLANK(Values!E94),"",IF(Values!B110="PartialUpdate","","TellusRem"))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IF(ISBLANK(Values!E95),"",IF(Values!B111="PartialUpdate","","TellusRem"))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IF(ISBLANK(Values!E96),"",IF(Values!B112="PartialUpdate","","TellusRem"))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IF(ISBLANK(Values!E97),"",IF(Values!B113="PartialUpdate","","TellusRem"))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IF(ISBLANK(Values!E98),"",IF(Values!B114="PartialUpdate","","TellusRem"))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IF(ISBLANK(Values!E99),"",IF(Values!B115="PartialUpdate","","TellusRem"))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IF(ISBLANK(Values!E100),"",IF(Values!B116="PartialUpdate","","TellusRem"))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IF(ISBLANK(Values!E101),"",IF(Values!B117="PartialUpdate","","TellusRem"))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IF(ISBLANK(Values!E102),"",IF(Values!B118="PartialUpdate","","TellusRem"))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IF(ISBLANK(Values!E103),"",IF(Values!B119="PartialUpdate","","TellusRem"))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IF(ISBLANK(Values!E104),"",IF(Values!B120="PartialUpdate","","TellusRem"))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IF(ISBLANK(Values!E105),"",IF(Values!B121="PartialUpdate","","TellusRem"))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IF(ISBLANK(Values!E106),"",IF(Values!B122="PartialUpdate","","TellusRem"))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IF(ISBLANK(Values!E107),"",IF(Values!B123="PartialUpdate","","TellusRem"))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IF(ISBLANK(Values!E108),"",IF(Values!B124="PartialUpdate","","TellusRem"))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IF(ISBLANK(Values!E109),"",IF(Values!B125="PartialUpdate","","TellusRem"))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IF(ISBLANK(Values!E110),"",IF(Values!B126="PartialUpdate","","TellusRem"))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IF(ISBLANK(Values!E111),"",IF(Values!B127="PartialUpdate","","TellusRem"))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IF(ISBLANK(Values!E112),"",IF(Values!B128="PartialUpdate","","TellusRem"))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IF(ISBLANK(Values!E113),"",IF(Values!B129="PartialUpdate","","TellusRem"))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IF(ISBLANK(Values!E114),"",IF(Values!B130="PartialUpdate","","TellusRem"))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IF(ISBLANK(Values!E115),"",IF(Values!B131="PartialUpdate","","TellusRem"))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1" zoomScaleNormal="100" workbookViewId="0">
      <selection activeCell="C22" sqref="C22:F22"/>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722</v>
      </c>
      <c r="C4" s="42" t="b">
        <f>FALSE()</f>
        <v>0</v>
      </c>
      <c r="D4" s="42" t="b">
        <f>TRUE()</f>
        <v>1</v>
      </c>
      <c r="E4" s="36">
        <v>5714401473015</v>
      </c>
      <c r="F4" s="36"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f>FALSE()</f>
        <v>0</v>
      </c>
      <c r="K4" s="36" t="s">
        <v>714</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43">
        <f>MATCH(G4,options!$D$1:$D$20,0)</f>
        <v>1</v>
      </c>
    </row>
    <row r="5" spans="1:22" ht="28" x14ac:dyDescent="0.15">
      <c r="A5" s="37" t="s">
        <v>371</v>
      </c>
      <c r="B5" s="41" t="s">
        <v>723</v>
      </c>
      <c r="C5" s="42" t="b">
        <f>FALSE()</f>
        <v>0</v>
      </c>
      <c r="D5" s="42" t="b">
        <f>TRUE()</f>
        <v>1</v>
      </c>
      <c r="E5" s="36">
        <v>5714401473022</v>
      </c>
      <c r="F5" s="36"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f>FALSE()</f>
        <v>0</v>
      </c>
      <c r="K5" s="36" t="s">
        <v>715</v>
      </c>
      <c r="L5" s="46" t="b">
        <f>TRUE()</f>
        <v>1</v>
      </c>
      <c r="M5" s="47" t="str">
        <f t="shared" si="0"/>
        <v>https://raw.githubusercontent.com/PatrickVibild/TellusAmazonPictures/master/pictures/Lenovo/T470/RG/FR/1.jpg</v>
      </c>
      <c r="N5" s="47" t="str">
        <f t="shared" si="1"/>
        <v>https://raw.githubusercontent.com/PatrickVibild/TellusAmazonPictures/master/pictures/Lenovo/T470/RG/FR/2.jpg</v>
      </c>
      <c r="O5" s="48"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43">
        <f>MATCH(G5,options!$D$1:$D$20,0)</f>
        <v>2</v>
      </c>
    </row>
    <row r="6" spans="1:22" ht="28" x14ac:dyDescent="0.15">
      <c r="A6" s="37" t="s">
        <v>373</v>
      </c>
      <c r="B6" s="49" t="s">
        <v>414</v>
      </c>
      <c r="C6" s="42" t="b">
        <f>FALSE()</f>
        <v>0</v>
      </c>
      <c r="D6" s="42" t="b">
        <f>TRUE()</f>
        <v>1</v>
      </c>
      <c r="E6" s="36">
        <v>5714401473039</v>
      </c>
      <c r="F6" s="36"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f>FALSE()</f>
        <v>0</v>
      </c>
      <c r="K6" s="36" t="s">
        <v>716</v>
      </c>
      <c r="L6" s="46" t="b">
        <f>TRUE()</f>
        <v>1</v>
      </c>
      <c r="M6" s="47" t="str">
        <f t="shared" si="0"/>
        <v>https://raw.githubusercontent.com/PatrickVibild/TellusAmazonPictures/master/pictures/Lenovo/T470/RG/IT/1.jpg</v>
      </c>
      <c r="N6" s="47" t="str">
        <f t="shared" si="1"/>
        <v>https://raw.githubusercontent.com/PatrickVibild/TellusAmazonPictures/master/pictures/Lenovo/T470/RG/IT/2.jpg</v>
      </c>
      <c r="O6" s="48"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43">
        <f>MATCH(G6,options!$D$1:$D$20,0)</f>
        <v>3</v>
      </c>
    </row>
    <row r="7" spans="1:22" ht="28" x14ac:dyDescent="0.15">
      <c r="A7" s="37" t="s">
        <v>376</v>
      </c>
      <c r="B7" s="50" t="str">
        <f>IF(B6=options!C1,"32","41")</f>
        <v>32</v>
      </c>
      <c r="C7" s="42" t="b">
        <f>FALSE()</f>
        <v>0</v>
      </c>
      <c r="D7" s="42" t="b">
        <f>TRUE()</f>
        <v>1</v>
      </c>
      <c r="E7" s="36">
        <v>5714401473046</v>
      </c>
      <c r="F7" s="36"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f>FALSE()</f>
        <v>0</v>
      </c>
      <c r="K7" s="36" t="s">
        <v>717</v>
      </c>
      <c r="L7" s="46" t="b">
        <f>TRUE()</f>
        <v>1</v>
      </c>
      <c r="M7" s="47" t="str">
        <f t="shared" si="0"/>
        <v>https://raw.githubusercontent.com/PatrickVibild/TellusAmazonPictures/master/pictures/Lenovo/T470/RG/ES/1.jpg</v>
      </c>
      <c r="N7" s="47" t="str">
        <f t="shared" si="1"/>
        <v>https://raw.githubusercontent.com/PatrickVibild/TellusAmazonPictures/master/pictures/Lenovo/T470/RG/ES/2.jpg</v>
      </c>
      <c r="O7" s="48"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43">
        <f>MATCH(G7,options!$D$1:$D$20,0)</f>
        <v>4</v>
      </c>
    </row>
    <row r="8" spans="1:22" ht="28" x14ac:dyDescent="0.15">
      <c r="A8" s="37" t="s">
        <v>378</v>
      </c>
      <c r="B8" s="50" t="str">
        <f>IF(B6=options!C1,"18","17")</f>
        <v>18</v>
      </c>
      <c r="C8" s="42" t="b">
        <f>FALSE()</f>
        <v>0</v>
      </c>
      <c r="D8" s="42" t="b">
        <f>TRUE()</f>
        <v>1</v>
      </c>
      <c r="E8" s="36">
        <v>5714401473053</v>
      </c>
      <c r="F8" s="36"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718</v>
      </c>
      <c r="L8" s="46" t="b">
        <f>TRUE()</f>
        <v>1</v>
      </c>
      <c r="M8" s="47" t="str">
        <f t="shared" si="0"/>
        <v>https://raw.githubusercontent.com/PatrickVibild/TellusAmazonPictures/master/pictures/Lenovo/T470/RG/UK/1.jpg</v>
      </c>
      <c r="N8" s="47" t="str">
        <f t="shared" si="1"/>
        <v>https://raw.githubusercontent.com/PatrickVibild/TellusAmazonPictures/master/pictures/Lenovo/T470/RG/UK/2.jpg</v>
      </c>
      <c r="O8" s="48"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43">
        <f>MATCH(G8,options!$D$1:$D$20,0)</f>
        <v>5</v>
      </c>
    </row>
    <row r="9" spans="1:22" ht="28" x14ac:dyDescent="0.15">
      <c r="A9" s="37" t="s">
        <v>380</v>
      </c>
      <c r="B9" s="50" t="str">
        <f>IF(B6=options!C1,"2","5")</f>
        <v>2</v>
      </c>
      <c r="C9" s="42" t="b">
        <f>FALSE()</f>
        <v>0</v>
      </c>
      <c r="D9" s="42" t="b">
        <f>FALSE()</f>
        <v>0</v>
      </c>
      <c r="E9" s="36">
        <v>5714401473060</v>
      </c>
      <c r="F9" s="36"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f>FALSE()</f>
        <v>0</v>
      </c>
      <c r="K9" s="36" t="s">
        <v>719</v>
      </c>
      <c r="L9" s="46" t="b">
        <v>0</v>
      </c>
      <c r="M9" s="47" t="str">
        <f t="shared" si="0"/>
        <v>https://download.lenovo.com/Images/Parts/Lenovo/T470/RG/NOR/Lenovo/T470/RG/NOR_A.jpg</v>
      </c>
      <c r="N9" s="47" t="str">
        <f t="shared" si="1"/>
        <v>https://download.lenovo.com/Images/Parts/Lenovo/T470/RG/NOR/Lenovo/T470/RG/NOR_B.jpg</v>
      </c>
      <c r="O9" s="48"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f>FALSE()</f>
        <v>0</v>
      </c>
      <c r="K10" s="36" t="s">
        <v>689</v>
      </c>
      <c r="L10" s="46" t="b">
        <f>FALSE()</f>
        <v>0</v>
      </c>
      <c r="M10" s="47" t="str">
        <f t="shared" si="0"/>
        <v>https://download.lenovo.com/Images/Parts/01EN934/01EN934_A.jpg</v>
      </c>
      <c r="N10" s="47" t="str">
        <f t="shared" si="1"/>
        <v>https://download.lenovo.com/Images/Parts/01EN934/01EN934_B.jpg</v>
      </c>
      <c r="O10" s="48" t="str">
        <f t="shared" si="2"/>
        <v>https://download.lenovo.com/Images/Parts/01EN934/01EN934_details.jpg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4" t="b">
        <f>TRUE()</f>
        <v>1</v>
      </c>
      <c r="J11" s="45" t="b">
        <f>FALSE()</f>
        <v>0</v>
      </c>
      <c r="K11" s="36" t="s">
        <v>690</v>
      </c>
      <c r="L11" s="46" t="b">
        <f>FALSE()</f>
        <v>0</v>
      </c>
      <c r="M11" s="47" t="str">
        <f t="shared" si="0"/>
        <v>https://download.lenovo.com/Images/Parts/01EN935/01EN935_A.jpg</v>
      </c>
      <c r="N11" s="47" t="str">
        <f t="shared" si="1"/>
        <v>https://download.lenovo.com/Images/Parts/01EN935/01EN935_B.jpg</v>
      </c>
      <c r="O11" s="48" t="str">
        <f t="shared" si="2"/>
        <v>https://download.lenovo.com/Images/Parts/01EN935/01EN935_details.jpg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4" t="b">
        <f>TRUE()</f>
        <v>1</v>
      </c>
      <c r="J12" s="45" t="b">
        <f>FALSE()</f>
        <v>0</v>
      </c>
      <c r="K12" s="36" t="s">
        <v>691</v>
      </c>
      <c r="L12" s="46" t="b">
        <f>FALSE()</f>
        <v>0</v>
      </c>
      <c r="M12" s="47" t="str">
        <f t="shared" si="0"/>
        <v>https://download.lenovo.com/Images/Parts/01ER508/01ER508_A.jpg</v>
      </c>
      <c r="N12" s="47" t="str">
        <f t="shared" si="1"/>
        <v>https://download.lenovo.com/Images/Parts/01ER508/01ER508_B.jpg</v>
      </c>
      <c r="O12" s="48" t="str">
        <f t="shared" si="2"/>
        <v>https://download.lenovo.com/Images/Parts/01ER508/01ER508_details.jpg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61" t="s">
        <v>725</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4" t="b">
        <f>TRUE()</f>
        <v>1</v>
      </c>
      <c r="J13" s="45" t="b">
        <f>FALSE()</f>
        <v>0</v>
      </c>
      <c r="K13" s="36" t="s">
        <v>692</v>
      </c>
      <c r="L13" s="46" t="b">
        <f>FALSE()</f>
        <v>0</v>
      </c>
      <c r="M13" s="47" t="str">
        <f t="shared" si="0"/>
        <v>https://download.lenovo.com/Images/Parts/01ER509/01ER509_A.jpg</v>
      </c>
      <c r="N13" s="47" t="str">
        <f t="shared" si="1"/>
        <v>https://download.lenovo.com/Images/Parts/01ER509/01ER509_B.jpg</v>
      </c>
      <c r="O13" s="48" t="str">
        <f t="shared" si="2"/>
        <v>https://download.lenovo.com/Images/Parts/01ER509/01ER509_details.jpg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2">
        <v>5714401473992</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f>FALSE()</f>
        <v>0</v>
      </c>
      <c r="K14" s="36" t="s">
        <v>693</v>
      </c>
      <c r="L14" s="46" t="b">
        <f>FALSE()</f>
        <v>0</v>
      </c>
      <c r="M14" s="47" t="str">
        <f t="shared" si="0"/>
        <v>https://download.lenovo.com/Images/Parts/01EN943/01EN943_A.jpg</v>
      </c>
      <c r="N14" s="47" t="str">
        <f t="shared" si="1"/>
        <v>https://download.lenovo.com/Images/Parts/01EN943/01EN943_B.jpg</v>
      </c>
      <c r="O14" s="48" t="str">
        <f t="shared" si="2"/>
        <v>https://download.lenovo.com/Images/Parts/01EN943/01EN943_details.jpg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f>FALSE()</f>
        <v>0</v>
      </c>
      <c r="K15" s="36" t="s">
        <v>694</v>
      </c>
      <c r="L15" s="46" t="b">
        <f>FALSE()</f>
        <v>0</v>
      </c>
      <c r="M15" s="47" t="str">
        <f t="shared" si="0"/>
        <v>https://download.lenovo.com/Images/Parts/01EN947/01EN947_A.jpg</v>
      </c>
      <c r="N15" s="47" t="str">
        <f t="shared" si="1"/>
        <v>https://download.lenovo.com/Images/Parts/01EN947/01EN947_B.jpg</v>
      </c>
      <c r="O15" s="48" t="str">
        <f t="shared" si="2"/>
        <v>https://download.lenovo.com/Images/Parts/01EN947/01EN947_details.jpg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f>FALSE()</f>
        <v>0</v>
      </c>
      <c r="K16" s="36" t="s">
        <v>695</v>
      </c>
      <c r="L16" s="46" t="b">
        <f>FALSE()</f>
        <v>0</v>
      </c>
      <c r="M16" s="47" t="str">
        <f t="shared" si="0"/>
        <v>https://download.lenovo.com/Images/Parts/01ER520/01ER520_A.jpg</v>
      </c>
      <c r="N16" s="47" t="str">
        <f t="shared" si="1"/>
        <v>https://download.lenovo.com/Images/Parts/01ER520/01ER520_B.jpg</v>
      </c>
      <c r="O16" s="48" t="str">
        <f t="shared" si="2"/>
        <v>https://download.lenovo.com/Images/Parts/01ER520/01ER520_details.jpg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f>FALSE()</f>
        <v>0</v>
      </c>
      <c r="K18" s="36" t="s">
        <v>696</v>
      </c>
      <c r="L18" s="46" t="b">
        <f>FALSE()</f>
        <v>0</v>
      </c>
      <c r="M18" s="47" t="str">
        <f t="shared" si="0"/>
        <v>https://download.lenovo.com/Images/Parts/01EN950/01EN950_A.jpg</v>
      </c>
      <c r="N18" s="47" t="str">
        <f t="shared" si="1"/>
        <v>https://download.lenovo.com/Images/Parts/01EN950/01EN950_B.jpg</v>
      </c>
      <c r="O18" s="48" t="str">
        <f t="shared" si="2"/>
        <v>https://download.lenovo.com/Images/Parts/01EN950/01EN950_details.jpg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f>FALSE()</f>
        <v>0</v>
      </c>
      <c r="K19" s="36" t="s">
        <v>697</v>
      </c>
      <c r="L19" s="46" t="b">
        <f>FALSE()</f>
        <v>0</v>
      </c>
      <c r="M19" s="47" t="str">
        <f t="shared" si="0"/>
        <v>https://download.lenovo.com/Images/Parts/01EN954/01EN954_A.jpg</v>
      </c>
      <c r="N19" s="47" t="str">
        <f t="shared" si="1"/>
        <v>https://download.lenovo.com/Images/Parts/01EN954/01EN954_B.jpg</v>
      </c>
      <c r="O19" s="48" t="str">
        <f t="shared" si="2"/>
        <v>https://download.lenovo.com/Images/Parts/01EN954/01EN954_details.jpg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f>FALSE()</f>
        <v>0</v>
      </c>
      <c r="K20" s="36" t="s">
        <v>698</v>
      </c>
      <c r="L20" s="46" t="b">
        <f>FALSE()</f>
        <v>0</v>
      </c>
      <c r="M20" s="47" t="str">
        <f t="shared" si="0"/>
        <v>https://download.lenovo.com/Images/Parts/01EN955/01EN955_A.jpg</v>
      </c>
      <c r="N20" s="47" t="str">
        <f t="shared" si="1"/>
        <v>https://download.lenovo.com/Images/Parts/01EN955/01EN955_B.jpg</v>
      </c>
      <c r="O20" s="48" t="str">
        <f t="shared" si="2"/>
        <v>https://download.lenovo.com/Images/Parts/01EN955/01EN955_details.jpg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5714401473183</v>
      </c>
      <c r="F21" s="36" t="s">
        <v>683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720</v>
      </c>
      <c r="L21" s="46" t="b">
        <f>TRUE()</f>
        <v>1</v>
      </c>
      <c r="M21" s="47" t="str">
        <f t="shared" si="0"/>
        <v>https://raw.githubusercontent.com/PatrickVibild/TellusAmazonPictures/master/pictures/Lenovo/T470/RG/USI/1.jpg</v>
      </c>
      <c r="N21" s="47" t="str">
        <f t="shared" si="1"/>
        <v>https://raw.githubusercontent.com/PatrickVibild/TellusAmazonPictures/master/pictures/Lenovo/T470/RG/USI/2.jpg</v>
      </c>
      <c r="O21" s="48"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f>FALSE()</f>
        <v>0</v>
      </c>
      <c r="K22" s="36" t="s">
        <v>700</v>
      </c>
      <c r="L22" s="46" t="b">
        <f>FALSE()</f>
        <v>0</v>
      </c>
      <c r="M22" s="47" t="str">
        <f t="shared" si="0"/>
        <v>https://download.lenovo.com/Images/Parts/01ER523/01ER523_A.jpg</v>
      </c>
      <c r="N22" s="47" t="str">
        <f t="shared" si="1"/>
        <v>https://download.lenovo.com/Images/Parts/01ER523/01ER523_B.jpg</v>
      </c>
      <c r="O22" s="48" t="str">
        <f t="shared" si="2"/>
        <v>https://download.lenovo.com/Images/Parts/01ER523/01ER523_details.jpg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t="b">
        <f>TRUE()</f>
        <v>1</v>
      </c>
      <c r="D23" s="42" t="b">
        <f>FALSE()</f>
        <v>0</v>
      </c>
      <c r="E23" s="36">
        <v>5714401490203</v>
      </c>
      <c r="F23" s="60" t="s">
        <v>724</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721</v>
      </c>
      <c r="L23" s="46" t="b">
        <f>TRUE()</f>
        <v>1</v>
      </c>
      <c r="M23" s="47" t="str">
        <f t="shared" si="0"/>
        <v>https://raw.githubusercontent.com/PatrickVibild/TellusAmazonPictures/master/pictures/Lenovo/T470/RG/US/1.jpg</v>
      </c>
      <c r="N23" s="47" t="str">
        <f t="shared" si="1"/>
        <v>https://raw.githubusercontent.com/PatrickVibild/TellusAmazonPictures/master/pictures/Lenovo/T470/RG/US/2.jpg</v>
      </c>
      <c r="O23" s="48"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t="b">
        <f>TRUE()</f>
        <v>1</v>
      </c>
      <c r="J24" s="45" t="b">
        <f>TRUE()</f>
        <v>1</v>
      </c>
      <c r="K24" s="36" t="s">
        <v>684</v>
      </c>
      <c r="L24" s="46" t="b">
        <f>TRUE()</f>
        <v>1</v>
      </c>
      <c r="M24" s="47" t="str">
        <f t="shared" si="0"/>
        <v>https://raw.githubusercontent.com/PatrickVibild/TellusAmazonPictures/master/pictures/Lenovo/T470/BL/DE/1.jpg</v>
      </c>
      <c r="N24" s="47" t="str">
        <f t="shared" si="1"/>
        <v>https://raw.githubusercontent.com/PatrickVibild/TellusAmazonPictures/master/pictures/Lenovo/T470/BL/DE/2.jpg</v>
      </c>
      <c r="O24" s="48"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t="b">
        <f>TRUE()</f>
        <v>1</v>
      </c>
      <c r="J25" s="45" t="b">
        <f>TRUE()</f>
        <v>1</v>
      </c>
      <c r="K25" s="36" t="s">
        <v>685</v>
      </c>
      <c r="L25" s="46" t="b">
        <f>TRUE()</f>
        <v>1</v>
      </c>
      <c r="M25" s="47" t="str">
        <f t="shared" si="0"/>
        <v>https://raw.githubusercontent.com/PatrickVibild/TellusAmazonPictures/master/pictures/Lenovo/T470/BL/FR/1.jpg</v>
      </c>
      <c r="N25" s="47" t="str">
        <f t="shared" si="1"/>
        <v>https://raw.githubusercontent.com/PatrickVibild/TellusAmazonPictures/master/pictures/Lenovo/T470/BL/FR/2.jpg</v>
      </c>
      <c r="O25" s="48"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t="b">
        <f>TRUE()</f>
        <v>1</v>
      </c>
      <c r="J26" s="45" t="b">
        <f>TRUE()</f>
        <v>1</v>
      </c>
      <c r="K26" s="36" t="s">
        <v>686</v>
      </c>
      <c r="L26" s="46" t="b">
        <f>TRUE()</f>
        <v>1</v>
      </c>
      <c r="M26" s="47" t="str">
        <f t="shared" si="0"/>
        <v>https://raw.githubusercontent.com/PatrickVibild/TellusAmazonPictures/master/pictures/Lenovo/T470/BL/IT/1.jpg</v>
      </c>
      <c r="N26" s="47" t="str">
        <f t="shared" si="1"/>
        <v>https://raw.githubusercontent.com/PatrickVibild/TellusAmazonPictures/master/pictures/Lenovo/T470/BL/IT/2.jpg</v>
      </c>
      <c r="O26" s="48"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t="b">
        <f>TRUE()</f>
        <v>1</v>
      </c>
      <c r="J27" s="45" t="b">
        <f>TRUE()</f>
        <v>1</v>
      </c>
      <c r="K27" s="36" t="s">
        <v>687</v>
      </c>
      <c r="L27" s="46" t="b">
        <f>TRUE()</f>
        <v>1</v>
      </c>
      <c r="M27" s="47" t="str">
        <f t="shared" si="0"/>
        <v>https://raw.githubusercontent.com/PatrickVibild/TellusAmazonPictures/master/pictures/Lenovo/T470/BL/ES/1.jpg</v>
      </c>
      <c r="N27" s="47" t="str">
        <f t="shared" si="1"/>
        <v>https://raw.githubusercontent.com/PatrickVibild/TellusAmazonPictures/master/pictures/Lenovo/T470/BL/ES/2.jpg</v>
      </c>
      <c r="O27" s="48"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t="b">
        <f>TRUE()</f>
        <v>1</v>
      </c>
      <c r="J28" s="45" t="b">
        <f>TRUE()</f>
        <v>1</v>
      </c>
      <c r="K28" s="36" t="s">
        <v>688</v>
      </c>
      <c r="L28" s="46" t="b">
        <f>TRUE()</f>
        <v>1</v>
      </c>
      <c r="M28" s="47" t="str">
        <f t="shared" si="0"/>
        <v>https://raw.githubusercontent.com/PatrickVibild/TellusAmazonPictures/master/pictures/Lenovo/T470/BL/UK/1.jpg</v>
      </c>
      <c r="N28" s="47" t="str">
        <f t="shared" si="1"/>
        <v>https://raw.githubusercontent.com/PatrickVibild/TellusAmazonPictures/master/pictures/Lenovo/T470/BL/UK/2.jpg</v>
      </c>
      <c r="O28" s="48"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t="b">
        <f>TRUE()</f>
        <v>1</v>
      </c>
      <c r="J29" s="45" t="b">
        <f>TRUE()</f>
        <v>1</v>
      </c>
      <c r="K29" s="36" t="s">
        <v>713</v>
      </c>
      <c r="L29" s="46" t="b">
        <f>FALSE()</f>
        <v>0</v>
      </c>
      <c r="M29" s="47" t="str">
        <f t="shared" si="0"/>
        <v>https://download.lenovo.com/Images/Parts/Lenovo/T470/BL/NOR/Lenovo/T470/BL/NOR_A.jpg</v>
      </c>
      <c r="N29" s="47" t="str">
        <f t="shared" si="1"/>
        <v>https://download.lenovo.com/Images/Parts/Lenovo/T470/BL/NOR/Lenovo/T470/BL/NOR_B.jpg</v>
      </c>
      <c r="O29" s="48"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t="b">
        <f>TRUE()</f>
        <v>1</v>
      </c>
      <c r="J30" s="45" t="b">
        <f>TRUE()</f>
        <v>1</v>
      </c>
      <c r="K30" s="36" t="s">
        <v>702</v>
      </c>
      <c r="L30" s="46" t="b">
        <f>FALSE()</f>
        <v>0</v>
      </c>
      <c r="M30" s="47" t="str">
        <f t="shared" si="0"/>
        <v>https://download.lenovo.com/Images/Parts/01ER547/01ER547_A.jpg</v>
      </c>
      <c r="N30" s="47" t="str">
        <f t="shared" si="1"/>
        <v>https://download.lenovo.com/Images/Parts/01ER547/01ER547_B.jpg</v>
      </c>
      <c r="O30" s="48" t="str">
        <f t="shared" si="2"/>
        <v>https://download.lenovo.com/Images/Parts/01ER547/01ER547_details.jpg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t="b">
        <f>TRUE()</f>
        <v>1</v>
      </c>
      <c r="J31" s="45" t="b">
        <f>TRUE()</f>
        <v>1</v>
      </c>
      <c r="K31" s="36" t="s">
        <v>703</v>
      </c>
      <c r="L31" s="46" t="b">
        <f>FALSE()</f>
        <v>0</v>
      </c>
      <c r="M31" s="47" t="str">
        <f t="shared" si="0"/>
        <v>https://download.lenovo.com/Images/Parts/01ER548/01ER548_A.jpg</v>
      </c>
      <c r="N31" s="47" t="str">
        <f t="shared" si="1"/>
        <v>https://download.lenovo.com/Images/Parts/01ER548/01ER548_B.jpg</v>
      </c>
      <c r="O31" s="48" t="str">
        <f t="shared" si="2"/>
        <v>https://download.lenovo.com/Images/Parts/01ER548/01ER548_details.jpg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t="b">
        <f>TRUE()</f>
        <v>1</v>
      </c>
      <c r="J32" s="45" t="b">
        <f>TRUE()</f>
        <v>1</v>
      </c>
      <c r="K32" s="36" t="s">
        <v>704</v>
      </c>
      <c r="L32" s="46" t="b">
        <f>FALSE()</f>
        <v>0</v>
      </c>
      <c r="M32" s="47" t="str">
        <f t="shared" si="0"/>
        <v>https://download.lenovo.com/Images/Parts/01ER549/01ER549_A.jpg</v>
      </c>
      <c r="N32" s="47" t="str">
        <f t="shared" si="1"/>
        <v>https://download.lenovo.com/Images/Parts/01ER549/01ER549_B.jpg</v>
      </c>
      <c r="O32" s="48" t="str">
        <f t="shared" si="2"/>
        <v>https://download.lenovo.com/Images/Parts/01ER549/01ER549_details.jpg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t="b">
        <f>TRUE()</f>
        <v>1</v>
      </c>
      <c r="J33" s="45" t="b">
        <f>TRUE()</f>
        <v>1</v>
      </c>
      <c r="K33" s="36" t="s">
        <v>705</v>
      </c>
      <c r="L33" s="46" t="b">
        <f>FALSE()</f>
        <v>0</v>
      </c>
      <c r="M33" s="47" t="str">
        <f t="shared" si="0"/>
        <v>https://download.lenovo.com/Images/Parts/01ER591/01ER591_A.jpg</v>
      </c>
      <c r="N33" s="47" t="str">
        <f t="shared" si="1"/>
        <v>https://download.lenovo.com/Images/Parts/01ER591/01ER591_B.jpg</v>
      </c>
      <c r="O33" s="48" t="str">
        <f t="shared" si="2"/>
        <v>https://download.lenovo.com/Images/Parts/01ER591/01ER591_details.jpg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t="b">
        <f>TRUE()</f>
        <v>1</v>
      </c>
      <c r="J34" s="45" t="b">
        <f>TRUE()</f>
        <v>1</v>
      </c>
      <c r="K34" s="36" t="s">
        <v>706</v>
      </c>
      <c r="L34" s="46" t="b">
        <f>FALSE()</f>
        <v>0</v>
      </c>
      <c r="M34" s="47" t="str">
        <f t="shared" si="0"/>
        <v>https://download.lenovo.com/Images/Parts/01ER556/01ER556_A.jpg</v>
      </c>
      <c r="N34" s="47" t="str">
        <f t="shared" si="1"/>
        <v>https://download.lenovo.com/Images/Parts/01ER556/01ER556_B.jpg</v>
      </c>
      <c r="O34" s="48" t="str">
        <f t="shared" si="2"/>
        <v>https://download.lenovo.com/Images/Parts/01ER556/01ER556_details.jpg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t="b">
        <f>TRUE()</f>
        <v>1</v>
      </c>
      <c r="J35" s="45" t="b">
        <f>TRUE()</f>
        <v>1</v>
      </c>
      <c r="K35" s="36" t="s">
        <v>707</v>
      </c>
      <c r="L35" s="46" t="b">
        <f>FALSE()</f>
        <v>0</v>
      </c>
      <c r="M35" s="47" t="str">
        <f t="shared" si="0"/>
        <v>https://download.lenovo.com/Images/Parts/01ER601/01ER601_A.jpg</v>
      </c>
      <c r="N35" s="47" t="str">
        <f t="shared" si="1"/>
        <v>https://download.lenovo.com/Images/Parts/01ER601/01ER601_B.jpg</v>
      </c>
      <c r="O35" s="48" t="str">
        <f t="shared" si="2"/>
        <v>https://download.lenovo.com/Images/Parts/01ER601/01ER601_details.jpg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t="b">
        <f>TRUE()</f>
        <v>1</v>
      </c>
      <c r="J36" s="45" t="b">
        <f>TRUE()</f>
        <v>1</v>
      </c>
      <c r="K36" s="36" t="s">
        <v>708</v>
      </c>
      <c r="L36" s="46" t="b">
        <f>FALSE()</f>
        <v>0</v>
      </c>
      <c r="M36" s="47" t="str">
        <f t="shared" ref="M36:M67" si="9">IF(ISBLANK(K36),"",IF(L36, "https://raw.githubusercontent.com/PatrickVibild/TellusAmazonPictures/master/pictures/"&amp;K36&amp;"/1.jpg","https://download.lenovo.com/Images/Parts/"&amp;K36&amp;"/"&amp;K36&amp;"_A.jpg"))</f>
        <v>https://download.lenovo.com/Images/Parts/01ER602/01ER602_A.jpg</v>
      </c>
      <c r="N36" s="47" t="str">
        <f t="shared" ref="N36:N67" si="10">IF(ISBLANK(K36),"",IF(L36, "https://raw.githubusercontent.com/PatrickVibild/TellusAmazonPictures/master/pictures/"&amp;K36&amp;"/2.jpg","https://download.lenovo.com/Images/Parts/"&amp;K36&amp;"/"&amp;K36&amp;"_B.jpg"))</f>
        <v>https://download.lenovo.com/Images/Parts/01ER602/01ER602_B.jpg</v>
      </c>
      <c r="O36" s="48"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404</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t="b">
        <f>TRUE()</f>
        <v>1</v>
      </c>
      <c r="J37" s="45" t="b">
        <f>TRUE()</f>
        <v>1</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t="b">
        <f>TRUE()</f>
        <v>1</v>
      </c>
      <c r="J38" s="45" t="b">
        <f>TRUE()</f>
        <v>1</v>
      </c>
      <c r="K38" s="36" t="s">
        <v>709</v>
      </c>
      <c r="L38" s="46" t="b">
        <f>FALSE()</f>
        <v>0</v>
      </c>
      <c r="M38" s="47" t="str">
        <f t="shared" si="9"/>
        <v>https://download.lenovo.com/Images/Parts/01ER563/01ER563_A.jpg</v>
      </c>
      <c r="N38" s="47" t="str">
        <f t="shared" si="10"/>
        <v>https://download.lenovo.com/Images/Parts/01ER563/01ER563_B.jpg</v>
      </c>
      <c r="O38" s="48" t="str">
        <f t="shared" si="11"/>
        <v>https://download.lenovo.com/Images/Parts/01ER563/01ER563_details.jpg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t="b">
        <f>TRUE()</f>
        <v>1</v>
      </c>
      <c r="J39" s="45" t="b">
        <f>TRUE()</f>
        <v>1</v>
      </c>
      <c r="K39" s="36" t="s">
        <v>710</v>
      </c>
      <c r="L39" s="46" t="b">
        <f>FALSE()</f>
        <v>0</v>
      </c>
      <c r="M39" s="47" t="str">
        <f t="shared" si="9"/>
        <v>https://download.lenovo.com/Images/Parts/01ER567/01ER567_A.jpg</v>
      </c>
      <c r="N39" s="47" t="str">
        <f t="shared" si="10"/>
        <v>https://download.lenovo.com/Images/Parts/01ER567/01ER567_B.jpg</v>
      </c>
      <c r="O39" s="48" t="str">
        <f t="shared" si="11"/>
        <v>https://download.lenovo.com/Images/Parts/01ER567/01ER567_details.jpg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t="b">
        <f>TRUE()</f>
        <v>1</v>
      </c>
      <c r="J40" s="45" t="b">
        <f>TRUE()</f>
        <v>1</v>
      </c>
      <c r="K40" s="36" t="s">
        <v>711</v>
      </c>
      <c r="L40" s="46" t="b">
        <f>FALSE()</f>
        <v>0</v>
      </c>
      <c r="M40" s="47" t="str">
        <f t="shared" si="9"/>
        <v>https://download.lenovo.com/Images/Parts/01ER568/01ER568_A.jpg</v>
      </c>
      <c r="N40" s="47" t="str">
        <f t="shared" si="10"/>
        <v>https://download.lenovo.com/Images/Parts/01ER568/01ER568_B.jpg</v>
      </c>
      <c r="O40" s="48" t="str">
        <f t="shared" si="11"/>
        <v>https://download.lenovo.com/Images/Parts/01ER568/01ER568_details.jpg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t="b">
        <f>TRUE()</f>
        <v>1</v>
      </c>
      <c r="J41" s="45" t="b">
        <f>TRUE()</f>
        <v>1</v>
      </c>
      <c r="K41" s="36" t="s">
        <v>699</v>
      </c>
      <c r="L41" s="46" t="b">
        <f>TRUE()</f>
        <v>1</v>
      </c>
      <c r="M41" s="47" t="str">
        <f t="shared" si="9"/>
        <v>https://raw.githubusercontent.com/PatrickVibild/TellusAmazonPictures/master/pictures/Lenovo/T470/BL/USI/1.jpg</v>
      </c>
      <c r="N41" s="47" t="str">
        <f t="shared" si="10"/>
        <v>https://raw.githubusercontent.com/PatrickVibild/TellusAmazonPictures/master/pictures/Lenovo/T470/BL/USI/2.jpg</v>
      </c>
      <c r="O41" s="48"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t="b">
        <f>TRUE()</f>
        <v>1</v>
      </c>
      <c r="J42" s="45" t="b">
        <f>TRUE()</f>
        <v>1</v>
      </c>
      <c r="K42" s="36" t="s">
        <v>712</v>
      </c>
      <c r="L42" s="46" t="b">
        <f>FALSE()</f>
        <v>0</v>
      </c>
      <c r="M42" s="47" t="str">
        <f t="shared" si="9"/>
        <v>https://download.lenovo.com/Images/Parts/01ER605/01ER605_A.jpg</v>
      </c>
      <c r="N42" s="47" t="str">
        <f t="shared" si="10"/>
        <v>https://download.lenovo.com/Images/Parts/01ER605/01ER605_B.jpg</v>
      </c>
      <c r="O42" s="48" t="str">
        <f t="shared" si="11"/>
        <v>https://download.lenovo.com/Images/Parts/01ER605/01ER605_details.jpg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t="b">
        <f>TRUE()</f>
        <v>1</v>
      </c>
      <c r="J43" s="45" t="b">
        <f>TRUE()</f>
        <v>1</v>
      </c>
      <c r="K43" s="36" t="s">
        <v>701</v>
      </c>
      <c r="L43" s="46" t="b">
        <f>TRUE()</f>
        <v>1</v>
      </c>
      <c r="M43" s="47" t="str">
        <f t="shared" si="9"/>
        <v>https://raw.githubusercontent.com/PatrickVibild/TellusAmazonPictures/master/pictures/Lenovo/T470/BL/US/1.jpg</v>
      </c>
      <c r="N43" s="47" t="str">
        <f t="shared" si="10"/>
        <v>https://raw.githubusercontent.com/PatrickVibild/TellusAmazonPictures/master/pictures/Lenovo/T470/BL/US/2.jpg</v>
      </c>
      <c r="O43" s="48"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2023-09-10T11:39:17Z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