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40/regular/"/>
    </mc:Choice>
  </mc:AlternateContent>
  <xr:revisionPtr revIDLastSave="0" documentId="8_{48CCA75A-2D48-1F49-8A95-E03E57BCB08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K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A43" i="1"/>
  <c r="Z43" i="1"/>
  <c r="Y43" i="1"/>
  <c r="X43" i="1"/>
  <c r="W43" i="1"/>
  <c r="U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K34" i="1"/>
  <c r="AA34" i="1"/>
  <c r="Z34" i="1"/>
  <c r="Y34" i="1"/>
  <c r="X34" i="1"/>
  <c r="W34" i="1"/>
  <c r="U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K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K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L34" i="1" l="1"/>
  <c r="L43"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<sst xmlns="http://schemas.openxmlformats.org/spreadsheetml/2006/main" count="907" uniqueCount="726">
  <si>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</si>
  <si>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</si>
  <si>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</si>
  <si>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</si>
  <si>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</si>
  <si>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</si>
  <si>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</si>
  <si>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</si>
  <si>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</si>
  <si>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</si>
  <si>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</si>
  <si>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</si>
  <si>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</si>
  <si>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</si>
  <si>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</si>
  <si>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</si>
  <si>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</si>
  <si>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</si>
  <si>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</si>
  <si>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</si>
  <si>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</si>
  <si>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</si>
  <si>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</si>
  <si>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</si>
  <si>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</si>
  <si>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</si>
  <si>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</si>
  <si>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</si>
  <si>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</si>
  <si>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</si>
  <si>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</si>
  <si>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</si>
  <si>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</si>
  <si>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</si>
  <si>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</si>
  <si>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</si>
  <si>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</si>
  <si>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</si>
  <si>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</si>
  <si>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</si>
  <si>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</si>
  <si>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</si>
  <si>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</si>
  <si>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</si>
  <si>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</si>
  <si>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</si>
  <si>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</si>
  <si>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</si>
  <si>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</si>
  <si>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</si>
  <si>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</si>
  <si>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</si>
  <si>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</si>
  <si>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</si>
  <si>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</si>
  <si>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</si>
  <si>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</si>
  <si>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</si>
  <si>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</si>
  <si>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</si>
  <si>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</si>
  <si>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</si>
  <si>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</si>
  <si>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</si>
  <si>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</si>
  <si>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</si>
  <si>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</si>
  <si>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</si>
  <si>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</si>
  <si>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</si>
  <si>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</si>
  <si>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</si>
  <si>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</si>
  <si>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</si>
  <si>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</si>
  <si>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</si>
  <si>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</si>
  <si>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</si>
  <si>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</si>
  <si>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</si>
  <si>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</si>
  <si>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</si>
  <si>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</si>
  <si>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</si>
  <si>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</si>
  <si>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</si>
  <si>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</si>
  <si>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</si>
  <si>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</si>
  <si>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</si>
  <si>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</si>
  <si>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</si>
  <si>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</si>
  <si>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</si>
  <si>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</si>
  <si>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</si>
  <si>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</si>
  <si>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</si>
  <si>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</si>
  <si>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</si>
  <si>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</si>
  <si>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</si>
  <si>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</si>
  <si>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</si>
  <si>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</si>
  <si>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</si>
  <si>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</si>
  <si>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</si>
  <si>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</si>
  <si>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</si>
  <si>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</si>
  <si>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</si>
  <si>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</si>
  <si>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</si>
  <si>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</si>
  <si>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</si>
  <si>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</si>
  <si>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</si>
  <si>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</si>
  <si>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</si>
  <si>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</si>
  <si>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</si>
  <si>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</si>
  <si>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</si>
  <si>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</si>
  <si>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</si>
  <si>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</si>
  <si>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</si>
  <si>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</si>
  <si>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</si>
  <si>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</si>
  <si>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</si>
  <si>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</si>
  <si>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</si>
  <si>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</si>
  <si>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</si>
  <si>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</si>
  <si>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</si>
  <si>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</si>
  <si>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</si>
  <si>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</si>
  <si>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</si>
  <si>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</si>
  <si>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</si>
  <si>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</si>
  <si>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</si>
  <si>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</si>
  <si>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</si>
  <si>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</si>
  <si>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</si>
  <si>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</si>
  <si>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</si>
  <si>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</si>
  <si>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</si>
  <si>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</si>
  <si>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</si>
  <si>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</si>
  <si>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</si>
  <si>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</si>
  <si>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</si>
  <si>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</si>
  <si>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</si>
  <si>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</si>
  <si>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</si>
  <si>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</si>
  <si>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</si>
  <si>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</si>
  <si>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</si>
  <si>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</si>
  <si>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</si>
  <si>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</si>
  <si>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</si>
  <si>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</si>
  <si>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</si>
  <si>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</si>
  <si>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</si>
  <si>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</si>
  <si>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</si>
  <si>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</si>
  <si>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</si>
  <si>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</si>
  <si>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</si>
  <si>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</si>
  <si>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</si>
  <si>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</si>
  <si>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</si>
  <si>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</si>
  <si>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</si>
  <si>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</si>
  <si>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</si>
  <si>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</si>
  <si>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</si>
  <si>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</si>
  <si>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</si>
  <si>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</si>
  <si>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</si>
  <si>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</si>
  <si>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</si>
  <si>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</si>
  <si>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</si>
  <si>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</si>
  <si>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</si>
  <si>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</si>
  <si>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</si>
  <si>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</si>
  <si>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</si>
  <si>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</si>
  <si>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</si>
  <si>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</si>
  <si>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</si>
  <si>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</si>
  <si>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</si>
  <si>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</si>
  <si>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</si>
  <si>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</si>
  <si>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</si>
  <si>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</si>
  <si>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</si>
  <si>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</si>
  <si>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</si>
  <si>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</si>
  <si>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</si>
  <si>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</si>
  <si>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</si>
  <si>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</si>
  <si>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</si>
  <si>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</si>
  <si>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</si>
  <si>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</si>
  <si>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</si>
  <si>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</si>
  <si>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</si>
  <si>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</si>
  <si>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</si>
  <si>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</si>
  <si>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</si>
  <si>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</si>
  <si>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</si>
  <si>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</si>
  <si>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</si>
  <si>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</si>
  <si>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</si>
  <si>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</si>
  <si>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</si>
  <si>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</si>
  <si>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</si>
  <si>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</si>
  <si>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</si>
  <si>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</si>
  <si>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</si>
  <si>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</si>
  <si>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</si>
  <si>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</si>
  <si>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</si>
  <si>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</si>
  <si>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</si>
  <si>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</si>
  <si>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</si>
  <si>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</si>
  <si>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</si>
  <si>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</si>
  <si>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</si>
  <si>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</si>
  <si>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</si>
  <si>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</si>
  <si>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</si>
  <si>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</si>
  <si>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</si>
  <si>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</si>
  <si>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</si>
  <si>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</si>
  <si>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</si>
  <si>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</si>
  <si>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</si>
  <si>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</si>
  <si>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</si>
  <si>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</si>
  <si>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</si>
  <si>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</si>
  <si>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</si>
  <si>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</si>
  <si>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</si>
  <si>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</si>
  <si>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</si>
  <si>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</si>
  <si>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</si>
  <si>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</si>
  <si>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</si>
  <si>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</si>
  <si>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</si>
  <si>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</si>
  <si>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</si>
  <si>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</si>
  <si>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</si>
  <si>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</si>
  <si>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</si>
  <si>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</si>
  <si>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</si>
  <si>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</si>
  <si>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</si>
  <si>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</si>
  <si>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</si>
  <si>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</si>
  <si>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</si>
  <si>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</si>
  <si>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</si>
  <si>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</si>
  <si>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</si>
  <si>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</si>
  <si>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</si>
  <si>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</si>
  <si>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</si>
  <si>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</si>
  <si>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</si>
  <si>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</si>
  <si>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</si>
  <si>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</si>
  <si>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</si>
  <si>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</si>
  <si>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</si>
  <si>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</si>
  <si>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</si>
  <si>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</si>
  <si>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</si>
  <si>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</si>
  <si>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</si>
  <si>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</si>
  <si>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</si>
  <si>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</si>
  <si>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</si>
  <si>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</si>
  <si>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</si>
  <si>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</si>
  <si>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</si>
  <si>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</si>
  <si>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</si>
  <si>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</si>
  <si>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</si>
  <si>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</si>
  <si>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</si>
  <si>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</si>
  <si>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</si>
  <si>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</si>
  <si>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</si>
  <si>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</si>
  <si>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</si>
  <si>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</si>
  <si>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</si>
  <si>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</si>
  <si>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</si>
  <si>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</si>
  <si>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</si>
  <si>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</si>
  <si>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</si>
  <si>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</si>
  <si>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</si>
  <si>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</si>
  <si>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</si>
  <si>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</si>
  <si>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</si>
  <si>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</si>
  <si>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</si>
  <si>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</si>
  <si>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</si>
  <si>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</si>
  <si>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</si>
  <si>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</si>
  <si>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</si>
  <si>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</si>
  <si>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</si>
  <si>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</si>
  <si>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</si>
  <si>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</si>
  <si>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</si>
  <si>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</si>
  <si>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</si>
  <si>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</si>
  <si>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</si>
  <si>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</si>
  <si>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</si>
  <si>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</si>
  <si>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</si>
  <si>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</si>
  <si>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</si>
  <si>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</si>
  <si>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</si>
  <si>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</si>
  <si>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</si>
  <si>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</si>
  <si>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</si>
  <si>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</si>
  <si>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</si>
  <si>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</si>
  <si>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</si>
  <si>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</si>
  <si>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</si>
  <si>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</si>
  <si>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</si>
  <si>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</si>
  <si>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</si>
  <si>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</si>
  <si>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</si>
  <si>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</si>
  <si>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</si>
  <si>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</si>
  <si>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</si>
  <si>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</si>
  <si>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</si>
  <si>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</si>
  <si>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</si>
  <si>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</si>
  <si>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</si>
  <si>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</si>
  <si>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</si>
  <si>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</si>
  <si>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</si>
  <si>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</si>
  <si>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</si>
  <si>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</si>
  <si>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</si>
  <si>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</si>
  <si>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</si>
  <si>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</si>
  <si>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</si>
  <si>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</si>
  <si>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</si>
  <si>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</si>
  <si>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</si>
  <si>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</si>
  <si>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</si>
  <si>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</si>
  <si>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</si>
  <si>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</si>
  <si>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</si>
  <si>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</si>
  <si>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</si>
  <si>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</si>
  <si>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</si>
  <si>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</si>
  <si>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</si>
  <si>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</si>
  <si>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</si>
  <si>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</si>
  <si>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</si>
  <si>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</si>
  <si>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</si>
  <si>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</si>
  <si>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</si>
  <si>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</si>
  <si>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</si>
  <si>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</si>
  <si>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</si>
  <si>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</si>
  <si>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</si>
  <si>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</si>
  <si>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</si>
  <si>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</si>
  <si>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</si>
  <si>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</si>
  <si>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</si>
  <si>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</si>
  <si>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</si>
  <si>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</si>
  <si>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</si>
  <si>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</si>
  <si>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</si>
  <si>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</si>
  <si>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</si>
  <si>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</si>
  <si>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</si>
  <si>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</si>
  <si>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</si>
  <si>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</si>
  <si>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</si>
  <si>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</si>
  <si>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</si>
  <si>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</si>
  <si>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</si>
  <si>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</si>
  <si>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</si>
  <si>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</si>
  <si>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</si>
  <si>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</si>
  <si>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</si>
  <si>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</si>
  <si>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</si>
  <si>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</si>
  <si>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</si>
  <si>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</si>
  <si>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</si>
  <si>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</si>
  <si>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</si>
  <si>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</si>
  <si>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</si>
  <si>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</si>
  <si>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</si>
  <si>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</si>
  <si>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</si>
  <si>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</si>
  <si>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</si>
  <si>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</si>
  <si>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</si>
  <si>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</si>
  <si>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</si>
  <si>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</si>
  <si>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</si>
  <si>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</si>
  <si>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</si>
  <si>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</si>
  <si>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</si>
  <si>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</si>
  <si>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</si>
  <si>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</si>
  <si>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</si>
  <si>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</si>
  <si>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</si>
  <si>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</si>
  <si>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</si>
  <si>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</si>
  <si>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</si>
  <si>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</si>
  <si>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</si>
  <si>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</si>
  <si>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</si>
  <si>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</si>
  <si>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</si>
  <si>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</si>
  <si>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</si>
  <si>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</si>
  <si>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</si>
  <si>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</si>
  <si>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</si>
  <si>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</si>
  <si>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</si>
  <si>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</si>
  <si>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</si>
  <si>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</si>
  <si>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</si>
  <si>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</si>
  <si>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</si>
  <si>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</si>
  <si>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</si>
  <si>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</si>
  <si>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</si>
  <si>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</si>
  <si>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</si>
  <si>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</si>
  <si>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</si>
  <si>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</si>
  <si>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</si>
  <si>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</si>
  <si>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</si>
  <si>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</si>
  <si>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</si>
  <si>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</si>
  <si>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</si>
  <si>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</si>
  <si>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</si>
  <si>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</si>
  <si>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</si>
  <si>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</si>
  <si>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</si>
  <si>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</si>
  <si>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</si>
  <si>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</si>
  <si>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</si>
  <si>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</si>
  <si>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</si>
  <si>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</si>
  <si>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</si>
  <si>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</si>
  <si>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</si>
  <si>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</si>
  <si>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</si>
  <si>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</si>
  <si>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</si>
  <si>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</si>
  <si>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</si>
  <si>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</si>
  <si>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</si>
  <si>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</si>
  <si>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</si>
  <si>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</si>
  <si>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</si>
  <si>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</si>
  <si>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</si>
  <si>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</si>
  <si>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</si>
  <si>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</si>
  <si>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</si>
  <si>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</si>
  <si>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</si>
  <si>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</si>
  <si>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</si>
  <si>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</si>
  <si>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</si>
  <si>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</si>
  <si>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</si>
  <si>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</si>
  <si>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</si>
  <si>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</si>
  <si>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</si>
  <si>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</si>
  <si>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</si>
  <si>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</si>
  <si>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</si>
  <si>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</si>
  <si>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</si>
  <si>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</si>
  <si>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</si>
  <si>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</si>
  <si>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</si>
  <si>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</si>
  <si>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</si>
  <si>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</si>
  <si>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</si>
  <si>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</si>
  <si>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</si>
  <si>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</si>
  <si>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</si>
  <si>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</si>
  <si>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</si>
  <si>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</si>
  <si>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</si>
  <si>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</si>
  <si>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</si>
  <si>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</si>
  <si>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</si>
  <si>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</si>
  <si>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</si>
  <si>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</si>
  <si>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</si>
  <si>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</si>
  <si>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</si>
  <si>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</si>
  <si>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</si>
  <si>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</si>
  <si>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</si>
  <si>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</si>
  <si>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</si>
  <si>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</si>
  <si>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</si>
  <si>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</si>
  <si>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</si>
  <si>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</si>
  <si>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</si>
  <si>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</si>
  <si>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</si>
  <si>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</si>
  <si>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</si>
  <si>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</si>
  <si>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</si>
  <si>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</si>
  <si>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</si>
  <si>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</si>
  <si>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</si>
  <si>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</si>
  <si>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</si>
  <si>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</si>
  <si>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</si>
  <si>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</si>
  <si>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</si>
  <si>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</si>
  <si>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</si>
  <si>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</si>
  <si>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</si>
  <si>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</si>
  <si>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</si>
  <si>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</si>
  <si>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</si>
  <si>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</si>
  <si>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</si>
  <si>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</si>
  <si>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</si>
  <si>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</si>
  <si>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</si>
  <si>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</si>
  <si>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Regular - DE</t>
  </si>
  <si>
    <t>Lenovo T540 Regular - FR</t>
  </si>
  <si>
    <t>Lenovo T540 Regular - IT</t>
  </si>
  <si>
    <t>Lenovo T540 Regular - ES</t>
  </si>
  <si>
    <t>Lenovo T540 Regular - UK</t>
  </si>
  <si>
    <t>Lenovo T540 Regular - NOR</t>
  </si>
  <si>
    <t>Lenovo T540 Regular - BE</t>
  </si>
  <si>
    <t>Lenovo T540 Regular - BG</t>
  </si>
  <si>
    <t>Lenovo T540 Regular - CZ</t>
  </si>
  <si>
    <t>Lenovo T540 Regular - DK</t>
  </si>
  <si>
    <t>Lenovo T540 Regular - HU</t>
  </si>
  <si>
    <t>Lenovo T540 Regular - NL</t>
  </si>
  <si>
    <t>Lenovo T540 Regular - NO</t>
  </si>
  <si>
    <t>Lenovo T540 Regular - PL</t>
  </si>
  <si>
    <t>Lenovo T540 Regular - PT</t>
  </si>
  <si>
    <t>Lenovo T540 Regular - SE/FI</t>
  </si>
  <si>
    <t>Lenovo T540 Regular - CH</t>
  </si>
  <si>
    <t>Lenovo T540 Regular - US INT</t>
  </si>
  <si>
    <t>Lenovo T540 Regular - RUS</t>
  </si>
  <si>
    <t>Lenovo T540 Regular - US</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</si>
  <si>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</si>
  <si>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</si>
  <si>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</si>
  <si>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</si>
  <si>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</si>
  <si>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</si>
  <si>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</si>
  <si>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</si>
  <si>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</si>
  <si>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</si>
  <si>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</si>
  <si>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</si>
  <si>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</si>
  <si>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</si>
  <si>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</si>
  <si>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</si>
  <si>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</si>
  <si>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Lenovo/T540/BL/DE</t>
  </si>
  <si>
    <t>Lenovo/T540/BL/IT</t>
  </si>
  <si>
    <t>Lenovo/T540/BL/NOR</t>
  </si>
  <si>
    <t>Lenovo/T540/RG/DE</t>
  </si>
  <si>
    <t>Lenovo/T540/RG/FR</t>
  </si>
  <si>
    <t>Lenovo/T540/RG/IT</t>
  </si>
  <si>
    <t>Lenovo/T540/RG/ES</t>
  </si>
  <si>
    <t>Lenovo/T540/RG/UK</t>
  </si>
  <si>
    <t>Lenovo/T540/RG/NOR</t>
  </si>
  <si>
    <t>Lenovo/T540/RG/USI</t>
  </si>
  <si>
    <t>Lenovo/T540/RG/US</t>
  </si>
  <si>
    <t>Lenovo T540 parent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</si>
</sst>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2"/>
      <color rgb="FF1F1F1F"/>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7" fillId="0" borderId="0" xfId="0" applyFont="1"/>
    <xf numFmtId="0" fontId="8" fillId="0" borderId="0" xfId="0"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T540 parent regular</v>
      </c>
      <c r="C4" s="27" t="s">
        <v>345</v>
      </c>
      <c r="D4" s="28">
        <f>Values!B14</f>
        <v>5714401541998</v>
      </c>
      <c r="E4" s="1" t="s">
        <v>346</v>
      </c>
      <c r="F4" s="27" t="str">
        <f>SUBSTITUTE(Values!B1, "{language}", "") &amp; " " &amp; Values!B3</f>
        <v>sostituzione della tastiera  retroilluminata per Lenovo Thinkpad E531 T540 T540P T550 L540 W540 W550S W550 W541</v>
      </c>
      <c r="G4" s="27" t="s">
        <v>345</v>
      </c>
      <c r="H4" s="1" t="str">
        <f>Values!B16</f>
        <v>computer-keyboards</v>
      </c>
      <c r="I4" s="1" t="str">
        <f>IF(ISBLANK(Values!E3),"","4730574031")</f>
        <v>4730574031</v>
      </c>
      <c r="J4" s="29" t="str">
        <f>Values!B13</f>
        <v>Lenovo T540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48"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48"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48"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48"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48"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48"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48" x14ac:dyDescent="0.2">
      <c r="A25" s="1" t="str">
        <f>IF(ISBLANK(Values!E24),"",IF(Values!$B$37="EU","computercomponent","computer"))</f>
        <v>computercomponent</v>
      </c>
      <c r="B25" s="33" t="str">
        <f>IF(ISBLANK(Values!E24),"",Values!F24)</f>
        <v>Lenovo T540 Regular - DE</v>
      </c>
      <c r="C25" s="29" t="str">
        <f>IF(ISBLANK(Values!E24),"","TellusRem")</f>
        <v>TellusRem</v>
      </c>
      <c r="D25" s="28">
        <f>IF(ISBLANK(Values!E24),"",Values!E24)</f>
        <v>5714401541011</v>
      </c>
      <c r="E25" s="1" t="str">
        <f>IF(ISBLANK(Values!E24),"","EAN")</f>
        <v>EAN</v>
      </c>
      <c r="F25" s="27" t="str">
        <f>IF(ISBLANK(Values!E24),"",IF(Values!J24, SUBSTITUTE(Values!$B$1, "{language}", Values!H24) &amp; " " &amp;Values!$B$3, SUBSTITUTE(Values!$B$2, "{language}", Values!$H24) &amp; " " &amp;Values!$B$3))</f>
        <v>sostituzione della tastiera Tedesco non retroilluminata per Lenovo Thinkpad E531 T540 T540P T550 L540 W540 W550S W550 W541</v>
      </c>
      <c r="G25" s="29" t="str">
        <f>IF(ISBLANK(Values!E24),"",IF(Values!$B$20="PartialUpdate","","TellusRem"))</f>
        <v/>
      </c>
      <c r="H25" s="1" t="str">
        <f>IF(ISBLANK(Values!E24),"",Values!$B$16)</f>
        <v>computer-keyboards</v>
      </c>
      <c r="I25" s="1" t="str">
        <f>IF(ISBLANK(Values!E24),"","4730574031")</f>
        <v>4730574031</v>
      </c>
      <c r="J25" s="31" t="str">
        <f>IF(ISBLANK(Values!E24),"",Values!F24 )</f>
        <v>Lenovo T540 Regular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https://raw.githubusercontent.com/PatrickVibild/TellusAmazonPictures/master/pictures/Lenovo/T540/RG/DE/1.jpg</v>
      </c>
      <c r="N25" s="27" t="str">
        <f>IF(ISBLANK(Values!$F24),"",Values!N24)</f>
        <v>https://raw.githubusercontent.com/PatrickVibild/TellusAmazonPictures/master/pictures/Lenovo/T540/RG/DE/2.jpg</v>
      </c>
      <c r="O25" s="27" t="str">
        <f>IF(ISBLANK(Values!$F24),"",Values!O24)</f>
        <v>https://raw.githubusercontent.com/PatrickVibild/TellusAmazonPictures/master/pictures/Lenovo/T540/RG/DE/3.jpg</v>
      </c>
      <c r="P25" s="27" t="str">
        <f>IF(ISBLANK(Values!$F24),"",Values!P24)</f>
        <v>https://raw.githubusercontent.com/PatrickVibild/TellusAmazonPictures/master/pictures/Lenovo/T540/RG/DE/4.jpg</v>
      </c>
      <c r="Q25" s="27" t="str">
        <f>IF(ISBLANK(Values!$F24),"",Values!Q24)</f>
        <v>https://raw.githubusercontent.com/PatrickVibild/TellusAmazonPictures/master/pictures/Lenovo/T540/RG/DE/5.jpg</v>
      </c>
      <c r="R25" s="27" t="str">
        <f>IF(ISBLANK(Values!$F24),"",Values!R24)</f>
        <v>https://raw.githubusercontent.com/PatrickVibild/TellusAmazonPictures/master/pictures/Lenovo/T540/RG/DE/6.jpg</v>
      </c>
      <c r="S25" s="27" t="str">
        <f>IF(ISBLANK(Values!$F24),"",Values!S24)</f>
        <v>https://raw.githubusercontent.com/PatrickVibild/TellusAmazonPictures/master/pictures/Lenovo/T540/RG/DE/7.jpg</v>
      </c>
      <c r="T25" s="27" t="str">
        <f>IF(ISBLANK(Values!$F24),"",Values!T24)</f>
        <v>https://raw.githubusercontent.com/PatrickVibild/TellusAmazonPictures/master/pictures/Lenovo/T540/RG/DE/8.jpg</v>
      </c>
      <c r="U25" s="27" t="str">
        <f>IF(ISBLANK(Values!$F24),"",Values!U24)</f>
        <v>https://raw.githubusercontent.com/PatrickVibild/TellusAmazonPictures/master/pictures/Lenovo/T540/RG/DE/9.jpg</v>
      </c>
      <c r="V25" s="1"/>
      <c r="W25" s="29" t="str">
        <f>IF(ISBLANK(Values!E24),"","Child")</f>
        <v>Child</v>
      </c>
      <c r="X25" s="29" t="str">
        <f>IF(ISBLANK(Values!E24),"",Values!$B$13)</f>
        <v>Lenovo T540 parent regular</v>
      </c>
      <c r="Y25" s="31" t="str">
        <f>IF(ISBLANK(Values!E24),"","Size-Color")</f>
        <v>Size-Color</v>
      </c>
      <c r="Z25" s="29" t="str">
        <f>IF(ISBLANK(Values!E24),"","variation")</f>
        <v>variation</v>
      </c>
      <c r="AA25" s="1" t="str">
        <f>IF(ISBLANK(Values!E24),"",Values!$B$20)</f>
        <v>PartialUpdate</v>
      </c>
      <c r="AB25" s="1"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1"/>
      <c r="AD25" s="1"/>
      <c r="AE25" s="1"/>
      <c r="AF25" s="1"/>
      <c r="AG25" s="1"/>
      <c r="AH25" s="1"/>
      <c r="AI25" s="34"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3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5" s="1" t="str">
        <f>IF(ISBLANK(Values!E24),"",Values!$B$25)</f>
        <v xml:space="preserve">♻️ PRODOTTO ECOLOGICO - Acquista ricondizionato, ACQUISTA VERDE! Riduci oltre l'80% di anidride carbonica acquistando le nostre tastiere ricondizionate, rispetto a ottenere una nuova tastiera! </v>
      </c>
      <c r="AL25" s="1" t="str">
        <f>IF(ISBLANK(Values!E24),"",SUBSTITUTE(SUBSTITUTE(IF(Values!$J24, Values!$B$26, Values!$B$33), "{language}", Values!$H24), "{flag}", INDEX(options!$E$1:$E$20, Values!$V24)))</f>
        <v xml:space="preserve">👉 LAYOUT - 🇩🇪 Tedesco NO retroilluminato. </v>
      </c>
      <c r="AM25" s="1" t="str">
        <f>SUBSTITUTE(IF(ISBLANK(Values!E24),"",Values!$B$27),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5" s="1"/>
      <c r="AO25" s="1"/>
      <c r="AP25" s="1"/>
      <c r="AQ25" s="1"/>
      <c r="AR25" s="1"/>
      <c r="AS25" s="1"/>
      <c r="AT25" s="27" t="str">
        <f>IF(ISBLANK(Values!E24),"",Values!H24)</f>
        <v>Tedesco</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48" x14ac:dyDescent="0.2">
      <c r="A26" s="1" t="str">
        <f>IF(ISBLANK(Values!E25),"",IF(Values!$B$37="EU","computercomponent","computer"))</f>
        <v>computercomponent</v>
      </c>
      <c r="B26" s="33" t="str">
        <f>IF(ISBLANK(Values!E25),"",Values!F25)</f>
        <v>Lenovo T540 Regular - FR</v>
      </c>
      <c r="C26" s="29" t="str">
        <f>IF(ISBLANK(Values!E25),"","TellusRem")</f>
        <v>TellusRem</v>
      </c>
      <c r="D26" s="28">
        <f>IF(ISBLANK(Values!E25),"",Values!E25)</f>
        <v>5714401541226</v>
      </c>
      <c r="E26" s="1" t="str">
        <f>IF(ISBLANK(Values!E25),"","EAN")</f>
        <v>EAN</v>
      </c>
      <c r="F26" s="27" t="str">
        <f>IF(ISBLANK(Values!E25),"",IF(Values!J25, SUBSTITUTE(Values!$B$1, "{language}", Values!H25) &amp; " " &amp;Values!$B$3, SUBSTITUTE(Values!$B$2, "{language}", Values!$H25) &amp; " " &amp;Values!$B$3))</f>
        <v>sostituzione della tastiera Francese non retroilluminata per Lenovo Thinkpad E531 T540 T540P T550 L540 W540 W550S W550 W541</v>
      </c>
      <c r="G26" s="29" t="str">
        <f>IF(ISBLANK(Values!E25),"",IF(Values!$B$20="PartialUpdate","","TellusRem"))</f>
        <v/>
      </c>
      <c r="H26" s="1" t="str">
        <f>IF(ISBLANK(Values!E25),"",Values!$B$16)</f>
        <v>computer-keyboards</v>
      </c>
      <c r="I26" s="1" t="str">
        <f>IF(ISBLANK(Values!E25),"","4730574031")</f>
        <v>4730574031</v>
      </c>
      <c r="J26" s="31" t="str">
        <f>IF(ISBLANK(Values!E25),"",Values!F25 )</f>
        <v>Lenovo T540 Regular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https://raw.githubusercontent.com/PatrickVibild/TellusAmazonPictures/master/pictures/Lenovo/T540/RG/FR/1.jpg</v>
      </c>
      <c r="N26" s="27" t="str">
        <f>IF(ISBLANK(Values!$F25),"",Values!N25)</f>
        <v>https://raw.githubusercontent.com/PatrickVibild/TellusAmazonPictures/master/pictures/Lenovo/T540/RG/FR/2.jpg</v>
      </c>
      <c r="O26" s="27" t="str">
        <f>IF(ISBLANK(Values!$F25),"",Values!O25)</f>
        <v>https://raw.githubusercontent.com/PatrickVibild/TellusAmazonPictures/master/pictures/Lenovo/T540/RG/FR/3.jpg</v>
      </c>
      <c r="P26" s="27" t="str">
        <f>IF(ISBLANK(Values!$F25),"",Values!P25)</f>
        <v>https://raw.githubusercontent.com/PatrickVibild/TellusAmazonPictures/master/pictures/Lenovo/T540/RG/FR/4.jpg</v>
      </c>
      <c r="Q26" s="27" t="str">
        <f>IF(ISBLANK(Values!$F25),"",Values!Q25)</f>
        <v>https://raw.githubusercontent.com/PatrickVibild/TellusAmazonPictures/master/pictures/Lenovo/T540/RG/FR/5.jpg</v>
      </c>
      <c r="R26" s="27" t="str">
        <f>IF(ISBLANK(Values!$F25),"",Values!R25)</f>
        <v>https://raw.githubusercontent.com/PatrickVibild/TellusAmazonPictures/master/pictures/Lenovo/T540/RG/FR/6.jpg</v>
      </c>
      <c r="S26" s="27" t="str">
        <f>IF(ISBLANK(Values!$F25),"",Values!S25)</f>
        <v>https://raw.githubusercontent.com/PatrickVibild/TellusAmazonPictures/master/pictures/Lenovo/T540/RG/FR/7.jpg</v>
      </c>
      <c r="T26" s="27" t="str">
        <f>IF(ISBLANK(Values!$F25),"",Values!T25)</f>
        <v>https://raw.githubusercontent.com/PatrickVibild/TellusAmazonPictures/master/pictures/Lenovo/T540/RG/FR/8.jpg</v>
      </c>
      <c r="U26" s="27" t="str">
        <f>IF(ISBLANK(Values!$F25),"",Values!U25)</f>
        <v>https://raw.githubusercontent.com/PatrickVibild/TellusAmazonPictures/master/pictures/Lenovo/T540/RG/FR/9.jpg</v>
      </c>
      <c r="V26" s="1"/>
      <c r="W26" s="29" t="str">
        <f>IF(ISBLANK(Values!E25),"","Child")</f>
        <v>Child</v>
      </c>
      <c r="X26" s="29" t="str">
        <f>IF(ISBLANK(Values!E25),"",Values!$B$13)</f>
        <v>Lenovo T540 parent regular</v>
      </c>
      <c r="Y26" s="31" t="str">
        <f>IF(ISBLANK(Values!E25),"","Size-Color")</f>
        <v>Size-Color</v>
      </c>
      <c r="Z26" s="29" t="str">
        <f>IF(ISBLANK(Values!E25),"","variation")</f>
        <v>variation</v>
      </c>
      <c r="AA26" s="1" t="str">
        <f>IF(ISBLANK(Values!E25),"",Values!$B$20)</f>
        <v>PartialUpdate</v>
      </c>
      <c r="AB26" s="1"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1"/>
      <c r="AD26" s="1"/>
      <c r="AE26" s="1"/>
      <c r="AF26" s="1"/>
      <c r="AG26" s="1"/>
      <c r="AH26" s="1"/>
      <c r="AI26" s="34"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3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6" s="1" t="str">
        <f>IF(ISBLANK(Values!E25),"",Values!$B$25)</f>
        <v xml:space="preserve">♻️ PRODOTTO ECOLOGICO - Acquista ricondizionato, ACQUISTA VERDE! Riduci oltre l'80% di anidride carbonica acquistando le nostre tastiere ricondizionate, rispetto a ottenere una nuova tastiera! </v>
      </c>
      <c r="AL26" s="1" t="str">
        <f>IF(ISBLANK(Values!E25),"",SUBSTITUTE(SUBSTITUTE(IF(Values!$J25, Values!$B$26, Values!$B$33), "{language}", Values!$H25), "{flag}", INDEX(options!$E$1:$E$20, Values!$V25)))</f>
        <v xml:space="preserve">👉 LAYOUT - 🇫🇷 Francese NO retroilluminato. </v>
      </c>
      <c r="AM26" s="1" t="str">
        <f>SUBSTITUTE(IF(ISBLANK(Values!E25),"",Values!$B$27),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6" s="1"/>
      <c r="AO26" s="1"/>
      <c r="AP26" s="1"/>
      <c r="AQ26" s="1"/>
      <c r="AR26" s="1"/>
      <c r="AS26" s="1"/>
      <c r="AT26" s="27" t="str">
        <f>IF(ISBLANK(Values!E25),"",Values!H25)</f>
        <v>Francese</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48" x14ac:dyDescent="0.2">
      <c r="A27" s="1" t="str">
        <f>IF(ISBLANK(Values!E26),"",IF(Values!$B$37="EU","computercomponent","computer"))</f>
        <v>computercomponent</v>
      </c>
      <c r="B27" s="33" t="str">
        <f>IF(ISBLANK(Values!E26),"",Values!F26)</f>
        <v>Lenovo T540 Regular - IT</v>
      </c>
      <c r="C27" s="29" t="str">
        <f>IF(ISBLANK(Values!E26),"","TellusRem")</f>
        <v>TellusRem</v>
      </c>
      <c r="D27" s="28">
        <f>IF(ISBLANK(Values!E26),"",Values!E26)</f>
        <v>5714401541431</v>
      </c>
      <c r="E27" s="1" t="str">
        <f>IF(ISBLANK(Values!E26),"","EAN")</f>
        <v>EAN</v>
      </c>
      <c r="F27" s="27" t="str">
        <f>IF(ISBLANK(Values!E26),"",IF(Values!J26, SUBSTITUTE(Values!$B$1, "{language}", Values!H26) &amp; " " &amp;Values!$B$3, SUBSTITUTE(Values!$B$2, "{language}", Values!$H26) &amp; " " &amp;Values!$B$3))</f>
        <v>sostituzione della tastiera Italiano non retroilluminata per Lenovo Thinkpad E531 T540 T540P T550 L540 W540 W550S W550 W541</v>
      </c>
      <c r="G27" s="29" t="str">
        <f>IF(ISBLANK(Values!E26),"",IF(Values!$B$20="PartialUpdate","","TellusRem"))</f>
        <v/>
      </c>
      <c r="H27" s="1" t="str">
        <f>IF(ISBLANK(Values!E26),"",Values!$B$16)</f>
        <v>computer-keyboards</v>
      </c>
      <c r="I27" s="1" t="str">
        <f>IF(ISBLANK(Values!E26),"","4730574031")</f>
        <v>4730574031</v>
      </c>
      <c r="J27" s="31" t="str">
        <f>IF(ISBLANK(Values!E26),"",Values!F26 )</f>
        <v>Lenovo T540 Regular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https://raw.githubusercontent.com/PatrickVibild/TellusAmazonPictures/master/pictures/Lenovo/T540/RG/IT/1.jpg</v>
      </c>
      <c r="N27" s="27" t="str">
        <f>IF(ISBLANK(Values!$F26),"",Values!N26)</f>
        <v>https://raw.githubusercontent.com/PatrickVibild/TellusAmazonPictures/master/pictures/Lenovo/T540/RG/IT/2.jpg</v>
      </c>
      <c r="O27" s="27" t="str">
        <f>IF(ISBLANK(Values!$F26),"",Values!O26)</f>
        <v>https://raw.githubusercontent.com/PatrickVibild/TellusAmazonPictures/master/pictures/Lenovo/T540/RG/IT/3.jpg</v>
      </c>
      <c r="P27" s="27" t="str">
        <f>IF(ISBLANK(Values!$F26),"",Values!P26)</f>
        <v>https://raw.githubusercontent.com/PatrickVibild/TellusAmazonPictures/master/pictures/Lenovo/T540/RG/IT/4.jpg</v>
      </c>
      <c r="Q27" s="27" t="str">
        <f>IF(ISBLANK(Values!$F26),"",Values!Q26)</f>
        <v>https://raw.githubusercontent.com/PatrickVibild/TellusAmazonPictures/master/pictures/Lenovo/T540/RG/IT/5.jpg</v>
      </c>
      <c r="R27" s="27" t="str">
        <f>IF(ISBLANK(Values!$F26),"",Values!R26)</f>
        <v>https://raw.githubusercontent.com/PatrickVibild/TellusAmazonPictures/master/pictures/Lenovo/T540/RG/IT/6.jpg</v>
      </c>
      <c r="S27" s="27" t="str">
        <f>IF(ISBLANK(Values!$F26),"",Values!S26)</f>
        <v>https://raw.githubusercontent.com/PatrickVibild/TellusAmazonPictures/master/pictures/Lenovo/T540/RG/IT/7.jpg</v>
      </c>
      <c r="T27" s="27" t="str">
        <f>IF(ISBLANK(Values!$F26),"",Values!T26)</f>
        <v>https://raw.githubusercontent.com/PatrickVibild/TellusAmazonPictures/master/pictures/Lenovo/T540/RG/IT/8.jpg</v>
      </c>
      <c r="U27" s="27" t="str">
        <f>IF(ISBLANK(Values!$F26),"",Values!U26)</f>
        <v>https://raw.githubusercontent.com/PatrickVibild/TellusAmazonPictures/master/pictures/Lenovo/T540/RG/IT/9.jpg</v>
      </c>
      <c r="V27" s="1"/>
      <c r="W27" s="29" t="str">
        <f>IF(ISBLANK(Values!E26),"","Child")</f>
        <v>Child</v>
      </c>
      <c r="X27" s="29" t="str">
        <f>IF(ISBLANK(Values!E26),"",Values!$B$13)</f>
        <v>Lenovo T540 parent regular</v>
      </c>
      <c r="Y27" s="31" t="str">
        <f>IF(ISBLANK(Values!E26),"","Size-Color")</f>
        <v>Size-Color</v>
      </c>
      <c r="Z27" s="29" t="str">
        <f>IF(ISBLANK(Values!E26),"","variation")</f>
        <v>variation</v>
      </c>
      <c r="AA27" s="1" t="str">
        <f>IF(ISBLANK(Values!E26),"",Values!$B$20)</f>
        <v>PartialUpdate</v>
      </c>
      <c r="AB27" s="1"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1"/>
      <c r="AD27" s="1"/>
      <c r="AE27" s="1"/>
      <c r="AF27" s="1"/>
      <c r="AG27" s="1"/>
      <c r="AH27" s="1"/>
      <c r="AI27" s="34"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3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7" s="1" t="str">
        <f>IF(ISBLANK(Values!E26),"",Values!$B$25)</f>
        <v xml:space="preserve">♻️ PRODOTTO ECOLOGICO - Acquista ricondizionato, ACQUISTA VERDE! Riduci oltre l'80% di anidride carbonica acquistando le nostre tastiere ricondizionate, rispetto a ottenere una nuova tastiera! </v>
      </c>
      <c r="AL27" s="1" t="str">
        <f>IF(ISBLANK(Values!E26),"",SUBSTITUTE(SUBSTITUTE(IF(Values!$J26, Values!$B$26, Values!$B$33), "{language}", Values!$H26), "{flag}", INDEX(options!$E$1:$E$20, Values!$V26)))</f>
        <v xml:space="preserve">👉 LAYOUT - 🇮🇹 Italiano NO retroilluminato. </v>
      </c>
      <c r="AM27" s="1" t="str">
        <f>SUBSTITUTE(IF(ISBLANK(Values!E26),"",Values!$B$27),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7" s="1"/>
      <c r="AO27" s="1"/>
      <c r="AP27" s="1"/>
      <c r="AQ27" s="1"/>
      <c r="AR27" s="1"/>
      <c r="AS27" s="1"/>
      <c r="AT27" s="27" t="str">
        <f>IF(ISBLANK(Values!E26),"",Values!H26)</f>
        <v>Italiano</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48" x14ac:dyDescent="0.2">
      <c r="A28" s="1" t="str">
        <f>IF(ISBLANK(Values!E27),"",IF(Values!$B$37="EU","computercomponent","computer"))</f>
        <v>computercomponent</v>
      </c>
      <c r="B28" s="33" t="str">
        <f>IF(ISBLANK(Values!E27),"",Values!F27)</f>
        <v>Lenovo T540 Regular - ES</v>
      </c>
      <c r="C28" s="29" t="str">
        <f>IF(ISBLANK(Values!E27),"","TellusRem")</f>
        <v>TellusRem</v>
      </c>
      <c r="D28" s="28">
        <f>IF(ISBLANK(Values!E27),"",Values!E27)</f>
        <v>5714401541646</v>
      </c>
      <c r="E28" s="1" t="str">
        <f>IF(ISBLANK(Values!E27),"","EAN")</f>
        <v>EAN</v>
      </c>
      <c r="F28" s="27" t="str">
        <f>IF(ISBLANK(Values!E27),"",IF(Values!J27, SUBSTITUTE(Values!$B$1, "{language}", Values!H27) &amp; " " &amp;Values!$B$3, SUBSTITUTE(Values!$B$2, "{language}", Values!$H27) &amp; " " &amp;Values!$B$3))</f>
        <v>sostituzione della tastiera Spagnolo non retroilluminata per Lenovo Thinkpad E531 T540 T540P T550 L540 W540 W550S W550 W541</v>
      </c>
      <c r="G28" s="29" t="str">
        <f>IF(ISBLANK(Values!E27),"",IF(Values!$B$20="PartialUpdate","","TellusRem"))</f>
        <v/>
      </c>
      <c r="H28" s="1" t="str">
        <f>IF(ISBLANK(Values!E27),"",Values!$B$16)</f>
        <v>computer-keyboards</v>
      </c>
      <c r="I28" s="1" t="str">
        <f>IF(ISBLANK(Values!E27),"","4730574031")</f>
        <v>4730574031</v>
      </c>
      <c r="J28" s="31" t="str">
        <f>IF(ISBLANK(Values!E27),"",Values!F27 )</f>
        <v>Lenovo T540 Regular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https://raw.githubusercontent.com/PatrickVibild/TellusAmazonPictures/master/pictures/Lenovo/T540/RG/ES/1.jpg</v>
      </c>
      <c r="N28" s="27" t="str">
        <f>IF(ISBLANK(Values!$F27),"",Values!N27)</f>
        <v>https://raw.githubusercontent.com/PatrickVibild/TellusAmazonPictures/master/pictures/Lenovo/T540/RG/ES/2.jpg</v>
      </c>
      <c r="O28" s="27" t="str">
        <f>IF(ISBLANK(Values!$F27),"",Values!O27)</f>
        <v>https://raw.githubusercontent.com/PatrickVibild/TellusAmazonPictures/master/pictures/Lenovo/T540/RG/ES/3.jpg</v>
      </c>
      <c r="P28" s="27" t="str">
        <f>IF(ISBLANK(Values!$F27),"",Values!P27)</f>
        <v>https://raw.githubusercontent.com/PatrickVibild/TellusAmazonPictures/master/pictures/Lenovo/T540/RG/ES/4.jpg</v>
      </c>
      <c r="Q28" s="27" t="str">
        <f>IF(ISBLANK(Values!$F27),"",Values!Q27)</f>
        <v>https://raw.githubusercontent.com/PatrickVibild/TellusAmazonPictures/master/pictures/Lenovo/T540/RG/ES/5.jpg</v>
      </c>
      <c r="R28" s="27" t="str">
        <f>IF(ISBLANK(Values!$F27),"",Values!R27)</f>
        <v>https://raw.githubusercontent.com/PatrickVibild/TellusAmazonPictures/master/pictures/Lenovo/T540/RG/ES/6.jpg</v>
      </c>
      <c r="S28" s="27" t="str">
        <f>IF(ISBLANK(Values!$F27),"",Values!S27)</f>
        <v>https://raw.githubusercontent.com/PatrickVibild/TellusAmazonPictures/master/pictures/Lenovo/T540/RG/ES/7.jpg</v>
      </c>
      <c r="T28" s="27" t="str">
        <f>IF(ISBLANK(Values!$F27),"",Values!T27)</f>
        <v>https://raw.githubusercontent.com/PatrickVibild/TellusAmazonPictures/master/pictures/Lenovo/T540/RG/ES/8.jpg</v>
      </c>
      <c r="U28" s="27" t="str">
        <f>IF(ISBLANK(Values!$F27),"",Values!U27)</f>
        <v>https://raw.githubusercontent.com/PatrickVibild/TellusAmazonPictures/master/pictures/Lenovo/T540/RG/ES/9.jpg</v>
      </c>
      <c r="V28" s="1"/>
      <c r="W28" s="29" t="str">
        <f>IF(ISBLANK(Values!E27),"","Child")</f>
        <v>Child</v>
      </c>
      <c r="X28" s="29" t="str">
        <f>IF(ISBLANK(Values!E27),"",Values!$B$13)</f>
        <v>Lenovo T540 parent regular</v>
      </c>
      <c r="Y28" s="31" t="str">
        <f>IF(ISBLANK(Values!E27),"","Size-Color")</f>
        <v>Size-Color</v>
      </c>
      <c r="Z28" s="29" t="str">
        <f>IF(ISBLANK(Values!E27),"","variation")</f>
        <v>variation</v>
      </c>
      <c r="AA28" s="1" t="str">
        <f>IF(ISBLANK(Values!E27),"",Values!$B$20)</f>
        <v>PartialUpdate</v>
      </c>
      <c r="AB28" s="1"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1"/>
      <c r="AD28" s="1"/>
      <c r="AE28" s="1"/>
      <c r="AF28" s="1"/>
      <c r="AG28" s="1"/>
      <c r="AH28" s="1"/>
      <c r="AI28" s="34"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3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8" s="1" t="str">
        <f>IF(ISBLANK(Values!E27),"",Values!$B$25)</f>
        <v xml:space="preserve">♻️ PRODOTTO ECOLOGICO - Acquista ricondizionato, ACQUISTA VERDE! Riduci oltre l'80% di anidride carbonica acquistando le nostre tastiere ricondizionate, rispetto a ottenere una nuova tastiera! </v>
      </c>
      <c r="AL28" s="1" t="str">
        <f>IF(ISBLANK(Values!E27),"",SUBSTITUTE(SUBSTITUTE(IF(Values!$J27, Values!$B$26, Values!$B$33), "{language}", Values!$H27), "{flag}", INDEX(options!$E$1:$E$20, Values!$V27)))</f>
        <v xml:space="preserve">👉 LAYOUT - 🇪🇸 Spagnolo NO retroilluminato. </v>
      </c>
      <c r="AM28" s="1" t="str">
        <f>SUBSTITUTE(IF(ISBLANK(Values!E27),"",Values!$B$27),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8" s="1"/>
      <c r="AO28" s="1"/>
      <c r="AP28" s="1"/>
      <c r="AQ28" s="1"/>
      <c r="AR28" s="1"/>
      <c r="AS28" s="1"/>
      <c r="AT28" s="27" t="str">
        <f>IF(ISBLANK(Values!E27),"",Values!H27)</f>
        <v>Spagnolo</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48" x14ac:dyDescent="0.2">
      <c r="A29" s="1" t="str">
        <f>IF(ISBLANK(Values!E28),"",IF(Values!$B$37="EU","computercomponent","computer"))</f>
        <v>computercomponent</v>
      </c>
      <c r="B29" s="33" t="str">
        <f>IF(ISBLANK(Values!E28),"",Values!F28)</f>
        <v>Lenovo T540 Regular - UK</v>
      </c>
      <c r="C29" s="29" t="str">
        <f>IF(ISBLANK(Values!E28),"","TellusRem")</f>
        <v>TellusRem</v>
      </c>
      <c r="D29" s="28">
        <f>IF(ISBLANK(Values!E28),"",Values!E28)</f>
        <v>5714401541851</v>
      </c>
      <c r="E29" s="1" t="str">
        <f>IF(ISBLANK(Values!E28),"","EAN")</f>
        <v>EAN</v>
      </c>
      <c r="F29" s="27" t="str">
        <f>IF(ISBLANK(Values!E28),"",IF(Values!J28, SUBSTITUTE(Values!$B$1, "{language}", Values!H28) &amp; " " &amp;Values!$B$3, SUBSTITUTE(Values!$B$2, "{language}", Values!$H28) &amp; " " &amp;Values!$B$3))</f>
        <v>sostituzione della tastiera UK non retroilluminata per Lenovo Thinkpad E531 T540 T540P T550 L540 W540 W550S W550 W541</v>
      </c>
      <c r="G29" s="29" t="str">
        <f>IF(ISBLANK(Values!E28),"",IF(Values!$B$20="PartialUpdate","","TellusRem"))</f>
        <v/>
      </c>
      <c r="H29" s="1" t="str">
        <f>IF(ISBLANK(Values!E28),"",Values!$B$16)</f>
        <v>computer-keyboards</v>
      </c>
      <c r="I29" s="1" t="str">
        <f>IF(ISBLANK(Values!E28),"","4730574031")</f>
        <v>4730574031</v>
      </c>
      <c r="J29" s="31" t="str">
        <f>IF(ISBLANK(Values!E28),"",Values!F28 )</f>
        <v>Lenovo T540 Regular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https://raw.githubusercontent.com/PatrickVibild/TellusAmazonPictures/master/pictures/Lenovo/T540/RG/UK/1.jpg</v>
      </c>
      <c r="N29" s="27" t="str">
        <f>IF(ISBLANK(Values!$F28),"",Values!N28)</f>
        <v>https://raw.githubusercontent.com/PatrickVibild/TellusAmazonPictures/master/pictures/Lenovo/T540/RG/UK/2.jpg</v>
      </c>
      <c r="O29" s="27" t="str">
        <f>IF(ISBLANK(Values!$F28),"",Values!O28)</f>
        <v>https://raw.githubusercontent.com/PatrickVibild/TellusAmazonPictures/master/pictures/Lenovo/T540/RG/UK/3.jpg</v>
      </c>
      <c r="P29" s="27" t="str">
        <f>IF(ISBLANK(Values!$F28),"",Values!P28)</f>
        <v>https://raw.githubusercontent.com/PatrickVibild/TellusAmazonPictures/master/pictures/Lenovo/T540/RG/UK/4.jpg</v>
      </c>
      <c r="Q29" s="27" t="str">
        <f>IF(ISBLANK(Values!$F28),"",Values!Q28)</f>
        <v>https://raw.githubusercontent.com/PatrickVibild/TellusAmazonPictures/master/pictures/Lenovo/T540/RG/UK/5.jpg</v>
      </c>
      <c r="R29" s="27" t="str">
        <f>IF(ISBLANK(Values!$F28),"",Values!R28)</f>
        <v>https://raw.githubusercontent.com/PatrickVibild/TellusAmazonPictures/master/pictures/Lenovo/T540/RG/UK/6.jpg</v>
      </c>
      <c r="S29" s="27" t="str">
        <f>IF(ISBLANK(Values!$F28),"",Values!S28)</f>
        <v>https://raw.githubusercontent.com/PatrickVibild/TellusAmazonPictures/master/pictures/Lenovo/T540/RG/UK/7.jpg</v>
      </c>
      <c r="T29" s="27" t="str">
        <f>IF(ISBLANK(Values!$F28),"",Values!T28)</f>
        <v>https://raw.githubusercontent.com/PatrickVibild/TellusAmazonPictures/master/pictures/Lenovo/T540/RG/UK/8.jpg</v>
      </c>
      <c r="U29" s="27" t="str">
        <f>IF(ISBLANK(Values!$F28),"",Values!U28)</f>
        <v>https://raw.githubusercontent.com/PatrickVibild/TellusAmazonPictures/master/pictures/Lenovo/T540/RG/UK/9.jpg</v>
      </c>
      <c r="V29" s="1"/>
      <c r="W29" s="29" t="str">
        <f>IF(ISBLANK(Values!E28),"","Child")</f>
        <v>Child</v>
      </c>
      <c r="X29" s="29" t="str">
        <f>IF(ISBLANK(Values!E28),"",Values!$B$13)</f>
        <v>Lenovo T540 parent regular</v>
      </c>
      <c r="Y29" s="31" t="str">
        <f>IF(ISBLANK(Values!E28),"","Size-Color")</f>
        <v>Size-Color</v>
      </c>
      <c r="Z29" s="29" t="str">
        <f>IF(ISBLANK(Values!E28),"","variation")</f>
        <v>variation</v>
      </c>
      <c r="AA29" s="1" t="str">
        <f>IF(ISBLANK(Values!E28),"",Values!$B$20)</f>
        <v>PartialUpdate</v>
      </c>
      <c r="AB29" s="1"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1"/>
      <c r="AD29" s="1"/>
      <c r="AE29" s="1"/>
      <c r="AF29" s="1"/>
      <c r="AG29" s="1"/>
      <c r="AH29" s="1"/>
      <c r="AI29" s="34"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3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29" s="1" t="str">
        <f>IF(ISBLANK(Values!E28),"",Values!$B$25)</f>
        <v xml:space="preserve">♻️ PRODOTTO ECOLOGICO - Acquista ricondizionato, ACQUISTA VERDE! Riduci oltre l'80% di anidride carbonica acquistando le nostre tastiere ricondizionate, rispetto a ottenere una nuova tastiera! </v>
      </c>
      <c r="AL29" s="1" t="str">
        <f>IF(ISBLANK(Values!E28),"",SUBSTITUTE(SUBSTITUTE(IF(Values!$J28, Values!$B$26, Values!$B$33), "{language}", Values!$H28), "{flag}", INDEX(options!$E$1:$E$20, Values!$V28)))</f>
        <v xml:space="preserve">👉 LAYOUT - 🇬🇧 UK NO retroilluminato. </v>
      </c>
      <c r="AM29" s="1" t="str">
        <f>SUBSTITUTE(IF(ISBLANK(Values!E28),"",Values!$B$27),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48" x14ac:dyDescent="0.2">
      <c r="A30" s="1" t="str">
        <f>IF(ISBLANK(Values!E29),"",IF(Values!$B$37="EU","computercomponent","computer"))</f>
        <v>computercomponent</v>
      </c>
      <c r="B30" s="33" t="str">
        <f>IF(ISBLANK(Values!E29),"",Values!F29)</f>
        <v>Lenovo T540 Regular - NOR</v>
      </c>
      <c r="C30" s="29" t="str">
        <f>IF(ISBLANK(Values!E29),"","TellusRem")</f>
        <v>TellusRem</v>
      </c>
      <c r="D30" s="28">
        <f>IF(ISBLANK(Values!E29),"",Values!E29)</f>
        <v>5714401542063</v>
      </c>
      <c r="E30" s="1" t="str">
        <f>IF(ISBLANK(Values!E29),"","EAN")</f>
        <v>EAN</v>
      </c>
      <c r="F30" s="27" t="str">
        <f>IF(ISBLANK(Values!E29),"",IF(Values!J29, SUBSTITUTE(Values!$B$1, "{language}", Values!H29) &amp; " " &amp;Values!$B$3, SUBSTITUTE(Values!$B$2, "{language}", Values!$H29) &amp; " " &amp;Values!$B$3))</f>
        <v>sostituzione della tastiera Scandinavo - Nordico non retroilluminata per Lenovo Thinkpad E531 T540 T540P T550 L540 W540 W550S W550 W541</v>
      </c>
      <c r="G30" s="29" t="str">
        <f>IF(ISBLANK(Values!E29),"",IF(Values!$B$20="PartialUpdate","","TellusRem"))</f>
        <v/>
      </c>
      <c r="H30" s="1" t="str">
        <f>IF(ISBLANK(Values!E29),"",Values!$B$16)</f>
        <v>computer-keyboards</v>
      </c>
      <c r="I30" s="1" t="str">
        <f>IF(ISBLANK(Values!E29),"","4730574031")</f>
        <v>4730574031</v>
      </c>
      <c r="J30" s="31" t="str">
        <f>IF(ISBLANK(Values!E29),"",Values!F29 )</f>
        <v>Lenovo T540 Regular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https://raw.githubusercontent.com/PatrickVibild/TellusAmazonPictures/master/pictures/Lenovo/T540/RG/NOR/1.jpg</v>
      </c>
      <c r="N30" s="27" t="str">
        <f>IF(ISBLANK(Values!$F29),"",Values!N29)</f>
        <v>https://raw.githubusercontent.com/PatrickVibild/TellusAmazonPictures/master/pictures/Lenovo/T540/RG/NOR/2.jpg</v>
      </c>
      <c r="O30" s="27" t="str">
        <f>IF(ISBLANK(Values!$F29),"",Values!O29)</f>
        <v>https://raw.githubusercontent.com/PatrickVibild/TellusAmazonPictures/master/pictures/Lenovo/T540/RG/NOR/3.jpg</v>
      </c>
      <c r="P30" s="27" t="str">
        <f>IF(ISBLANK(Values!$F29),"",Values!P29)</f>
        <v>https://raw.githubusercontent.com/PatrickVibild/TellusAmazonPictures/master/pictures/Lenovo/T540/RG/NOR/4.jpg</v>
      </c>
      <c r="Q30" s="27" t="str">
        <f>IF(ISBLANK(Values!$F29),"",Values!Q29)</f>
        <v>https://raw.githubusercontent.com/PatrickVibild/TellusAmazonPictures/master/pictures/Lenovo/T540/RG/NOR/5.jpg</v>
      </c>
      <c r="R30" s="27" t="str">
        <f>IF(ISBLANK(Values!$F29),"",Values!R29)</f>
        <v>https://raw.githubusercontent.com/PatrickVibild/TellusAmazonPictures/master/pictures/Lenovo/T540/RG/NOR/6.jpg</v>
      </c>
      <c r="S30" s="27" t="str">
        <f>IF(ISBLANK(Values!$F29),"",Values!S29)</f>
        <v>https://raw.githubusercontent.com/PatrickVibild/TellusAmazonPictures/master/pictures/Lenovo/T540/RG/NOR/7.jpg</v>
      </c>
      <c r="T30" s="27" t="str">
        <f>IF(ISBLANK(Values!$F29),"",Values!T29)</f>
        <v>https://raw.githubusercontent.com/PatrickVibild/TellusAmazonPictures/master/pictures/Lenovo/T540/RG/NOR/8.jpg</v>
      </c>
      <c r="U30" s="27" t="str">
        <f>IF(ISBLANK(Values!$F29),"",Values!U29)</f>
        <v>https://raw.githubusercontent.com/PatrickVibild/TellusAmazonPictures/master/pictures/Lenovo/T540/RG/NOR/9.jpg</v>
      </c>
      <c r="V30" s="1"/>
      <c r="W30" s="29" t="str">
        <f>IF(ISBLANK(Values!E29),"","Child")</f>
        <v>Child</v>
      </c>
      <c r="X30" s="29" t="str">
        <f>IF(ISBLANK(Values!E29),"",Values!$B$13)</f>
        <v>Lenovo T540 parent regular</v>
      </c>
      <c r="Y30" s="31" t="str">
        <f>IF(ISBLANK(Values!E29),"","Size-Color")</f>
        <v>Size-Color</v>
      </c>
      <c r="Z30" s="29" t="str">
        <f>IF(ISBLANK(Values!E29),"","variation")</f>
        <v>variation</v>
      </c>
      <c r="AA30" s="1" t="str">
        <f>IF(ISBLANK(Values!E29),"",Values!$B$20)</f>
        <v>PartialUpdate</v>
      </c>
      <c r="AB30" s="1"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1"/>
      <c r="AD30" s="1"/>
      <c r="AE30" s="1"/>
      <c r="AF30" s="1"/>
      <c r="AG30" s="1"/>
      <c r="AH30" s="1"/>
      <c r="AI30" s="34"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3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0" s="1" t="str">
        <f>IF(ISBLANK(Values!E29),"",Values!$B$25)</f>
        <v xml:space="preserve">♻️ PRODOTTO ECOLOGICO - Acquista ricondizionato, ACQUISTA VERDE! Riduci oltre l'80% di anidride carbonica acquistando le nostre tastiere ricondizionate, rispetto a ottenere una nuova tastiera! </v>
      </c>
      <c r="AL30" s="1" t="str">
        <f>IF(ISBLANK(Values!E29),"",SUBSTITUTE(SUBSTITUTE(IF(Values!$J29, Values!$B$26, Values!$B$33), "{language}", Values!$H29), "{flag}", INDEX(options!$E$1:$E$20, Values!$V29)))</f>
        <v xml:space="preserve">👉 LAYOUT - 🇸🇪 🇫🇮 🇳🇴 🇩🇰 Scandinavo - Nordico NO retroilluminato. </v>
      </c>
      <c r="AM30" s="1" t="str">
        <f>SUBSTITUTE(IF(ISBLANK(Values!E29),"",Values!$B$27),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0" s="1"/>
      <c r="AO30" s="1"/>
      <c r="AP30" s="1"/>
      <c r="AQ30" s="1"/>
      <c r="AR30" s="1"/>
      <c r="AS30" s="1"/>
      <c r="AT30" s="27" t="str">
        <f>IF(ISBLANK(Values!E29),"",Values!H29)</f>
        <v>Scandinavo - Nordico</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48" x14ac:dyDescent="0.2">
      <c r="A31" s="1" t="str">
        <f>IF(ISBLANK(Values!E30),"",IF(Values!$B$37="EU","computercomponent","computer"))</f>
        <v>computercomponent</v>
      </c>
      <c r="B31" s="33" t="str">
        <f>IF(ISBLANK(Values!E30),"",Values!F30)</f>
        <v>Lenovo T540 Regular - BE</v>
      </c>
      <c r="C31" s="29" t="str">
        <f>IF(ISBLANK(Values!E30),"","TellusRem")</f>
        <v>TellusRem</v>
      </c>
      <c r="D31" s="28">
        <f>IF(ISBLANK(Values!E30),"",Values!E30)</f>
        <v>5714401542278</v>
      </c>
      <c r="E31" s="1" t="str">
        <f>IF(ISBLANK(Values!E30),"","EAN")</f>
        <v>EAN</v>
      </c>
      <c r="F31" s="27" t="str">
        <f>IF(ISBLANK(Values!E30),"",IF(Values!J30, SUBSTITUTE(Values!$B$1, "{language}", Values!H30) &amp; " " &amp;Values!$B$3, SUBSTITUTE(Values!$B$2, "{language}", Values!$H30) &amp; " " &amp;Values!$B$3))</f>
        <v>sostituzione della tastiera Belga non retroilluminata per Lenovo Thinkpad E531 T540 T540P T550 L540 W540 W550S W550 W541</v>
      </c>
      <c r="G31" s="29" t="str">
        <f>IF(ISBLANK(Values!E30),"",IF(Values!$B$20="PartialUpdate","","TellusRem"))</f>
        <v/>
      </c>
      <c r="H31" s="1" t="str">
        <f>IF(ISBLANK(Values!E30),"",Values!$B$16)</f>
        <v>computer-keyboards</v>
      </c>
      <c r="I31" s="1" t="str">
        <f>IF(ISBLANK(Values!E30),"","4730574031")</f>
        <v>4730574031</v>
      </c>
      <c r="J31" s="31" t="str">
        <f>IF(ISBLANK(Values!E30),"",Values!F30 )</f>
        <v>Lenovo T540 Regular - BE</v>
      </c>
      <c r="K31" s="27" t="str">
        <f>IF(IF(ISBLANK(Values!E30),"",IF(Values!J30, Values!$B$4, Values!$B$5))=0,"",IF(ISBLANK(Values!E30),"",IF(Values!J30, Values!$B$4, Values!$B$5)))</f>
        <v/>
      </c>
      <c r="L31" s="27" t="str">
        <f>IF(ISBLANK(Values!E30),"",IF($CO31="DEFAULT", Values!$B$18, ""))</f>
        <v/>
      </c>
      <c r="M31" s="27" t="str">
        <f>IF(ISBLANK(Values!E30),"",Values!$M30)</f>
        <v>https://download.lenovo.com/Images/Parts/04Y2471/04Y2471_A.jpg</v>
      </c>
      <c r="N31" s="27" t="str">
        <f>IF(ISBLANK(Values!$F30),"",Values!N30)</f>
        <v>https://download.lenovo.com/Images/Parts/04Y2471/04Y2471_B.jpg</v>
      </c>
      <c r="O31" s="27" t="str">
        <f>IF(ISBLANK(Values!$F30),"",Values!O30)</f>
        <v>https://download.lenovo.com/Images/Parts/04Y2471/04Y2471_details.jpg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T540 parent regular</v>
      </c>
      <c r="Y31" s="31" t="str">
        <f>IF(ISBLANK(Values!E30),"","Size-Color")</f>
        <v>Size-Color</v>
      </c>
      <c r="Z31" s="29" t="str">
        <f>IF(ISBLANK(Values!E30),"","variation")</f>
        <v>variation</v>
      </c>
      <c r="AA31" s="1" t="str">
        <f>IF(ISBLANK(Values!E30),"",Values!$B$20)</f>
        <v>PartialUpdate</v>
      </c>
      <c r="AB31" s="1"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1"/>
      <c r="AD31" s="1"/>
      <c r="AE31" s="1"/>
      <c r="AF31" s="1"/>
      <c r="AG31" s="1"/>
      <c r="AH31" s="1"/>
      <c r="AI31" s="34"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3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1" s="1" t="str">
        <f>IF(ISBLANK(Values!E30),"",Values!$B$25)</f>
        <v xml:space="preserve">♻️ PRODOTTO ECOLOGICO - Acquista ricondizionato, ACQUISTA VERDE! Riduci oltre l'80% di anidride carbonica acquistando le nostre tastiere ricondizionate, rispetto a ottenere una nuova tastiera! </v>
      </c>
      <c r="AL31" s="1" t="str">
        <f>IF(ISBLANK(Values!E30),"",SUBSTITUTE(SUBSTITUTE(IF(Values!$J30, Values!$B$26, Values!$B$33), "{language}", Values!$H30), "{flag}", INDEX(options!$E$1:$E$20, Values!$V30)))</f>
        <v xml:space="preserve">👉 LAYOUT - 🇧🇪 Belga NO retroilluminato. </v>
      </c>
      <c r="AM31" s="1" t="str">
        <f>SUBSTITUTE(IF(ISBLANK(Values!E30),"",Values!$B$27),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1" s="1"/>
      <c r="AO31" s="1"/>
      <c r="AP31" s="1"/>
      <c r="AQ31" s="1"/>
      <c r="AR31" s="1"/>
      <c r="AS31" s="1"/>
      <c r="AT31" s="27" t="str">
        <f>IF(ISBLANK(Values!E30),"",Values!H30)</f>
        <v>Belga</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AMAZON_EU</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t="str">
        <f>IF(ISBLANK(Values!E30),"",IF(CO31&lt;&gt;"DEFAULT", "", 3))</f>
        <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48" x14ac:dyDescent="0.2">
      <c r="A32" s="1" t="str">
        <f>IF(ISBLANK(Values!E31),"",IF(Values!$B$37="EU","computercomponent","computer"))</f>
        <v>computercomponent</v>
      </c>
      <c r="B32" s="33" t="str">
        <f>IF(ISBLANK(Values!E31),"",Values!F31)</f>
        <v>Lenovo T540 Regular - BG</v>
      </c>
      <c r="C32" s="29" t="str">
        <f>IF(ISBLANK(Values!E31),"","TellusRem")</f>
        <v>TellusRem</v>
      </c>
      <c r="D32" s="28">
        <f>IF(ISBLANK(Values!E31),"",Values!E31)</f>
        <v>5714401542483</v>
      </c>
      <c r="E32" s="1" t="str">
        <f>IF(ISBLANK(Values!E31),"","EAN")</f>
        <v>EAN</v>
      </c>
      <c r="F32" s="27" t="str">
        <f>IF(ISBLANK(Values!E31),"",IF(Values!J31, SUBSTITUTE(Values!$B$1, "{language}", Values!H31) &amp; " " &amp;Values!$B$3, SUBSTITUTE(Values!$B$2, "{language}", Values!$H31) &amp; " " &amp;Values!$B$3))</f>
        <v>sostituzione della tastiera Bulgaro non retroilluminata per Lenovo Thinkpad E531 T540 T540P T550 L540 W540 W550S W550 W541</v>
      </c>
      <c r="G32" s="29" t="str">
        <f>IF(ISBLANK(Values!E31),"",IF(Values!$B$20="PartialUpdate","","TellusRem"))</f>
        <v/>
      </c>
      <c r="H32" s="1" t="str">
        <f>IF(ISBLANK(Values!E31),"",Values!$B$16)</f>
        <v>computer-keyboards</v>
      </c>
      <c r="I32" s="1" t="str">
        <f>IF(ISBLANK(Values!E31),"","4730574031")</f>
        <v>4730574031</v>
      </c>
      <c r="J32" s="31" t="str">
        <f>IF(ISBLANK(Values!E31),"",Values!F31 )</f>
        <v>Lenovo T540 Regular - BG</v>
      </c>
      <c r="K32" s="27" t="str">
        <f>IF(IF(ISBLANK(Values!E31),"",IF(Values!J31, Values!$B$4, Values!$B$5))=0,"",IF(ISBLANK(Values!E31),"",IF(Values!J31, Values!$B$4, Values!$B$5)))</f>
        <v/>
      </c>
      <c r="L32" s="27">
        <f>IF(ISBLANK(Values!E31),"",IF($CO32="DEFAULT", Values!$B$18, ""))</f>
        <v>5</v>
      </c>
      <c r="M32" s="27" t="str">
        <f>IF(ISBLANK(Values!E31),"",Values!$M31)</f>
        <v>https://download.lenovo.com/Images/Parts/04Y2394/04Y2394_A.jpg</v>
      </c>
      <c r="N32" s="27" t="str">
        <f>IF(ISBLANK(Values!$F31),"",Values!N31)</f>
        <v>https://download.lenovo.com/Images/Parts/04Y2394/04Y2394_B.jpg</v>
      </c>
      <c r="O32" s="27" t="str">
        <f>IF(ISBLANK(Values!$F31),"",Values!O31)</f>
        <v>https://download.lenovo.com/Images/Parts/04Y2394/04Y2394_details.jpg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T540 parent regular</v>
      </c>
      <c r="Y32" s="31" t="str">
        <f>IF(ISBLANK(Values!E31),"","Size-Color")</f>
        <v>Size-Color</v>
      </c>
      <c r="Z32" s="29" t="str">
        <f>IF(ISBLANK(Values!E31),"","variation")</f>
        <v>variation</v>
      </c>
      <c r="AA32" s="1" t="str">
        <f>IF(ISBLANK(Values!E31),"",Values!$B$20)</f>
        <v>PartialUpdate</v>
      </c>
      <c r="AB32" s="1"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1"/>
      <c r="AD32" s="1"/>
      <c r="AE32" s="1"/>
      <c r="AF32" s="1"/>
      <c r="AG32" s="1"/>
      <c r="AH32" s="1"/>
      <c r="AI32" s="34"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3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2" s="1" t="str">
        <f>IF(ISBLANK(Values!E31),"",Values!$B$25)</f>
        <v xml:space="preserve">♻️ PRODOTTO ECOLOGICO - Acquista ricondizionato, ACQUISTA VERDE! Riduci oltre l'80% di anidride carbonica acquistando le nostre tastiere ricondizionate, rispetto a ottenere una nuova tastiera! </v>
      </c>
      <c r="AL32" s="1" t="str">
        <f>IF(ISBLANK(Values!E31),"",SUBSTITUTE(SUBSTITUTE(IF(Values!$J31, Values!$B$26, Values!$B$33), "{language}", Values!$H31), "{flag}", INDEX(options!$E$1:$E$20, Values!$V31)))</f>
        <v xml:space="preserve">👉 LAYOUT - 🇧🇬 Bulgaro NO retroilluminato. </v>
      </c>
      <c r="AM32" s="1" t="str">
        <f>SUBSTITUTE(IF(ISBLANK(Values!E31),"",Values!$B$27),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2" s="1"/>
      <c r="AO32" s="1"/>
      <c r="AP32" s="1"/>
      <c r="AQ32" s="1"/>
      <c r="AR32" s="1"/>
      <c r="AS32" s="1"/>
      <c r="AT32" s="27" t="str">
        <f>IF(ISBLANK(Values!E31),"",Values!H31)</f>
        <v>Bulgaro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48" x14ac:dyDescent="0.2">
      <c r="A33" s="1" t="str">
        <f>IF(ISBLANK(Values!E32),"",IF(Values!$B$37="EU","computercomponent","computer"))</f>
        <v>computercomponent</v>
      </c>
      <c r="B33" s="33" t="str">
        <f>IF(ISBLANK(Values!E32),"",Values!F32)</f>
        <v>Lenovo T540 Regular - CZ</v>
      </c>
      <c r="C33" s="29" t="str">
        <f>IF(ISBLANK(Values!E32),"","TellusRem")</f>
        <v>TellusRem</v>
      </c>
      <c r="D33" s="28">
        <f>IF(ISBLANK(Values!E32),"",Values!E32)</f>
        <v>5714401542698</v>
      </c>
      <c r="E33" s="1" t="str">
        <f>IF(ISBLANK(Values!E32),"","EAN")</f>
        <v>EAN</v>
      </c>
      <c r="F33" s="27" t="str">
        <f>IF(ISBLANK(Values!E32),"",IF(Values!J32, SUBSTITUTE(Values!$B$1, "{language}", Values!H32) &amp; " " &amp;Values!$B$3, SUBSTITUTE(Values!$B$2, "{language}", Values!$H32) &amp; " " &amp;Values!$B$3))</f>
        <v>sostituzione della tastiera Ceco non retroilluminata per Lenovo Thinkpad E531 T540 T540P T550 L540 W540 W550S W550 W541</v>
      </c>
      <c r="G33" s="29" t="str">
        <f>IF(ISBLANK(Values!E32),"",IF(Values!$B$20="PartialUpdate","","TellusRem"))</f>
        <v/>
      </c>
      <c r="H33" s="1" t="str">
        <f>IF(ISBLANK(Values!E32),"",Values!$B$16)</f>
        <v>computer-keyboards</v>
      </c>
      <c r="I33" s="1" t="str">
        <f>IF(ISBLANK(Values!E32),"","4730574031")</f>
        <v>4730574031</v>
      </c>
      <c r="J33" s="31" t="str">
        <f>IF(ISBLANK(Values!E32),"",Values!F32 )</f>
        <v>Lenovo T540 Regular - CZ</v>
      </c>
      <c r="K33" s="27" t="str">
        <f>IF(IF(ISBLANK(Values!E32),"",IF(Values!J32, Values!$B$4, Values!$B$5))=0,"",IF(ISBLANK(Values!E32),"",IF(Values!J32, Values!$B$4, Values!$B$5)))</f>
        <v/>
      </c>
      <c r="L33" s="27">
        <f>IF(ISBLANK(Values!E32),"",IF($CO33="DEFAULT", Values!$B$18, ""))</f>
        <v>5</v>
      </c>
      <c r="M33" s="27" t="str">
        <f>IF(ISBLANK(Values!E32),"",Values!$M32)</f>
        <v>https://download.lenovo.com/Images/Parts/04Y2395/04Y2395_A.jpg</v>
      </c>
      <c r="N33" s="27" t="str">
        <f>IF(ISBLANK(Values!$F32),"",Values!N32)</f>
        <v>https://download.lenovo.com/Images/Parts/04Y2395/04Y2395_B.jpg</v>
      </c>
      <c r="O33" s="27" t="str">
        <f>IF(ISBLANK(Values!$F32),"",Values!O32)</f>
        <v>https://download.lenovo.com/Images/Parts/04Y2395/04Y2395_details.jpg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T540 parent regular</v>
      </c>
      <c r="Y33" s="31" t="str">
        <f>IF(ISBLANK(Values!E32),"","Size-Color")</f>
        <v>Size-Color</v>
      </c>
      <c r="Z33" s="29" t="str">
        <f>IF(ISBLANK(Values!E32),"","variation")</f>
        <v>variation</v>
      </c>
      <c r="AA33" s="1" t="str">
        <f>IF(ISBLANK(Values!E32),"",Values!$B$20)</f>
        <v>PartialUpdate</v>
      </c>
      <c r="AB33" s="1"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1"/>
      <c r="AD33" s="1"/>
      <c r="AE33" s="1"/>
      <c r="AF33" s="1"/>
      <c r="AG33" s="1"/>
      <c r="AH33" s="1"/>
      <c r="AI33" s="34"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3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3" s="1" t="str">
        <f>IF(ISBLANK(Values!E32),"",Values!$B$25)</f>
        <v xml:space="preserve">♻️ PRODOTTO ECOLOGICO - Acquista ricondizionato, ACQUISTA VERDE! Riduci oltre l'80% di anidride carbonica acquistando le nostre tastiere ricondizionate, rispetto a ottenere una nuova tastiera! </v>
      </c>
      <c r="AL33" s="1" t="str">
        <f>IF(ISBLANK(Values!E32),"",SUBSTITUTE(SUBSTITUTE(IF(Values!$J32, Values!$B$26, Values!$B$33), "{language}", Values!$H32), "{flag}", INDEX(options!$E$1:$E$20, Values!$V32)))</f>
        <v xml:space="preserve">👉 LAYOUT - 🇨🇿 Ceco NO retroilluminato. </v>
      </c>
      <c r="AM33" s="1" t="str">
        <f>SUBSTITUTE(IF(ISBLANK(Values!E32),"",Values!$B$27),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3" s="1"/>
      <c r="AO33" s="1"/>
      <c r="AP33" s="1"/>
      <c r="AQ33" s="1"/>
      <c r="AR33" s="1"/>
      <c r="AS33" s="1"/>
      <c r="AT33" s="27" t="str">
        <f>IF(ISBLANK(Values!E32),"",Values!H32)</f>
        <v>Ceco</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48" x14ac:dyDescent="0.2">
      <c r="A34" s="1" t="str">
        <f>IF(ISBLANK(Values!E33),"",IF(Values!$B$37="EU","computercomponent","computer"))</f>
        <v>computercomponent</v>
      </c>
      <c r="B34" s="33" t="str">
        <f>IF(ISBLANK(Values!E33),"",Values!F33)</f>
        <v>Lenovo T540 Regular - DK</v>
      </c>
      <c r="C34" s="29" t="str">
        <f>IF(ISBLANK(Values!E33),"","TellusRem")</f>
        <v>TellusRem</v>
      </c>
      <c r="D34" s="28">
        <f>IF(ISBLANK(Values!E33),"",Values!E33)</f>
        <v>5714401542902</v>
      </c>
      <c r="E34" s="1" t="str">
        <f>IF(ISBLANK(Values!E33),"","EAN")</f>
        <v>EAN</v>
      </c>
      <c r="F34" s="27" t="str">
        <f>IF(ISBLANK(Values!E33),"",IF(Values!J33, SUBSTITUTE(Values!$B$1, "{language}", Values!H33) &amp; " " &amp;Values!$B$3, SUBSTITUTE(Values!$B$2, "{language}", Values!$H33) &amp; " " &amp;Values!$B$3))</f>
        <v>sostituzione della tastiera Danese non retroilluminata per Lenovo Thinkpad E531 T540 T540P T550 L540 W540 W550S W550 W541</v>
      </c>
      <c r="G34" s="29" t="str">
        <f>IF(ISBLANK(Values!E33),"",IF(Values!$B$20="PartialUpdate","","TellusRem"))</f>
        <v/>
      </c>
      <c r="H34" s="1" t="str">
        <f>IF(ISBLANK(Values!E33),"",Values!$B$16)</f>
        <v>computer-keyboards</v>
      </c>
      <c r="I34" s="1" t="str">
        <f>IF(ISBLANK(Values!E33),"","4730574031")</f>
        <v>4730574031</v>
      </c>
      <c r="J34" s="31" t="str">
        <f>IF(ISBLANK(Values!E33),"",Values!F33 )</f>
        <v>Lenovo T540 Regular - DK</v>
      </c>
      <c r="K34" s="27" t="str">
        <f>IF(IF(ISBLANK(Values!E33),"",IF(Values!J33, Values!$B$4, Values!$B$5))=0,"",IF(ISBLANK(Values!E33),"",IF(Values!J33, Values!$B$4, Values!$B$5)))</f>
        <v/>
      </c>
      <c r="L34" s="27">
        <f>IF(ISBLANK(Values!E33),"",IF($CO34="DEFAULT", Values!$B$18, ""))</f>
        <v>5</v>
      </c>
      <c r="M34" s="27" t="str">
        <f>IF(ISBLANK(Values!E33),"",Values!$M33)</f>
        <v>https://download.lenovo.com/Images/Parts/04Y2396/04Y2396_A.jpg</v>
      </c>
      <c r="N34" s="27" t="str">
        <f>IF(ISBLANK(Values!$F33),"",Values!N33)</f>
        <v>https://download.lenovo.com/Images/Parts/04Y2396/04Y2396_B.jpg</v>
      </c>
      <c r="O34" s="27" t="str">
        <f>IF(ISBLANK(Values!$F33),"",Values!O33)</f>
        <v>https://download.lenovo.com/Images/Parts/04Y2396/04Y2396_details.jpg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T540 parent regular</v>
      </c>
      <c r="Y34" s="31" t="str">
        <f>IF(ISBLANK(Values!E33),"","Size-Color")</f>
        <v>Size-Color</v>
      </c>
      <c r="Z34" s="29" t="str">
        <f>IF(ISBLANK(Values!E33),"","variation")</f>
        <v>variation</v>
      </c>
      <c r="AA34" s="1" t="str">
        <f>IF(ISBLANK(Values!E33),"",Values!$B$20)</f>
        <v>PartialUpdate</v>
      </c>
      <c r="AB34" s="1"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1"/>
      <c r="AD34" s="1"/>
      <c r="AE34" s="1"/>
      <c r="AF34" s="1"/>
      <c r="AG34" s="1"/>
      <c r="AH34" s="1"/>
      <c r="AI34" s="34"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3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4" s="1" t="str">
        <f>IF(ISBLANK(Values!E33),"",Values!$B$25)</f>
        <v xml:space="preserve">♻️ PRODOTTO ECOLOGICO - Acquista ricondizionato, ACQUISTA VERDE! Riduci oltre l'80% di anidride carbonica acquistando le nostre tastiere ricondizionate, rispetto a ottenere una nuova tastiera! </v>
      </c>
      <c r="AL34" s="1" t="str">
        <f>IF(ISBLANK(Values!E33),"",SUBSTITUTE(SUBSTITUTE(IF(Values!$J33, Values!$B$26, Values!$B$33), "{language}", Values!$H33), "{flag}", INDEX(options!$E$1:$E$20, Values!$V33)))</f>
        <v xml:space="preserve">👉 LAYOUT - 🇩🇰 Danese NO retroilluminato. </v>
      </c>
      <c r="AM34" s="1" t="str">
        <f>SUBSTITUTE(IF(ISBLANK(Values!E33),"",Values!$B$27),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4" s="1"/>
      <c r="AO34" s="1"/>
      <c r="AP34" s="1"/>
      <c r="AQ34" s="1"/>
      <c r="AR34" s="1"/>
      <c r="AS34" s="1"/>
      <c r="AT34" s="27" t="str">
        <f>IF(ISBLANK(Values!E33),"",Values!H33)</f>
        <v>Danese</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48" x14ac:dyDescent="0.2">
      <c r="A35" s="1" t="str">
        <f>IF(ISBLANK(Values!E34),"",IF(Values!$B$37="EU","computercomponent","computer"))</f>
        <v>computercomponent</v>
      </c>
      <c r="B35" s="33" t="str">
        <f>IF(ISBLANK(Values!E34),"",Values!F34)</f>
        <v>Lenovo T540 Regular - HU</v>
      </c>
      <c r="C35" s="29" t="str">
        <f>IF(ISBLANK(Values!E34),"","TellusRem")</f>
        <v>TellusRem</v>
      </c>
      <c r="D35" s="28">
        <f>IF(ISBLANK(Values!E34),"",Values!E34)</f>
        <v>5714401543114</v>
      </c>
      <c r="E35" s="1" t="str">
        <f>IF(ISBLANK(Values!E34),"","EAN")</f>
        <v>EAN</v>
      </c>
      <c r="F35" s="27" t="str">
        <f>IF(ISBLANK(Values!E34),"",IF(Values!J34, SUBSTITUTE(Values!$B$1, "{language}", Values!H34) &amp; " " &amp;Values!$B$3, SUBSTITUTE(Values!$B$2, "{language}", Values!$H34) &amp; " " &amp;Values!$B$3))</f>
        <v>sostituzione della tastiera Ungherese non retroilluminata per Lenovo Thinkpad E531 T540 T540P T550 L540 W540 W550S W550 W541</v>
      </c>
      <c r="G35" s="29" t="str">
        <f>IF(ISBLANK(Values!E34),"",IF(Values!$B$20="PartialUpdate","","TellusRem"))</f>
        <v/>
      </c>
      <c r="H35" s="1" t="str">
        <f>IF(ISBLANK(Values!E34),"",Values!$B$16)</f>
        <v>computer-keyboards</v>
      </c>
      <c r="I35" s="1" t="str">
        <f>IF(ISBLANK(Values!E34),"","4730574031")</f>
        <v>4730574031</v>
      </c>
      <c r="J35" s="31" t="str">
        <f>IF(ISBLANK(Values!E34),"",Values!F34 )</f>
        <v>Lenovo T540 Regular - HU</v>
      </c>
      <c r="K35" s="27" t="str">
        <f>IF(IF(ISBLANK(Values!E34),"",IF(Values!J34, Values!$B$4, Values!$B$5))=0,"",IF(ISBLANK(Values!E34),"",IF(Values!J34, Values!$B$4, Values!$B$5)))</f>
        <v/>
      </c>
      <c r="L35" s="27">
        <f>IF(ISBLANK(Values!E34),"",IF($CO35="DEFAULT", Values!$B$18, ""))</f>
        <v>5</v>
      </c>
      <c r="M35" s="27" t="str">
        <f>IF(ISBLANK(Values!E34),"",Values!$M34)</f>
        <v>https://download.lenovo.com/Images/Parts/04Y2480/04Y2480_A.jpg</v>
      </c>
      <c r="N35" s="27" t="str">
        <f>IF(ISBLANK(Values!$F34),"",Values!N34)</f>
        <v>https://download.lenovo.com/Images/Parts/04Y2480/04Y2480_B.jpg</v>
      </c>
      <c r="O35" s="27" t="str">
        <f>IF(ISBLANK(Values!$F34),"",Values!O34)</f>
        <v>https://download.lenovo.com/Images/Parts/04Y2480/04Y2480_details.jpg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T540 parent regular</v>
      </c>
      <c r="Y35" s="31" t="str">
        <f>IF(ISBLANK(Values!E34),"","Size-Color")</f>
        <v>Size-Color</v>
      </c>
      <c r="Z35" s="29" t="str">
        <f>IF(ISBLANK(Values!E34),"","variation")</f>
        <v>variation</v>
      </c>
      <c r="AA35" s="1" t="str">
        <f>IF(ISBLANK(Values!E34),"",Values!$B$20)</f>
        <v>PartialUpdate</v>
      </c>
      <c r="AB35" s="1"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1"/>
      <c r="AD35" s="1"/>
      <c r="AE35" s="1"/>
      <c r="AF35" s="1"/>
      <c r="AG35" s="1"/>
      <c r="AH35" s="1"/>
      <c r="AI35" s="34"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3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5" s="1" t="str">
        <f>IF(ISBLANK(Values!E34),"",Values!$B$25)</f>
        <v xml:space="preserve">♻️ PRODOTTO ECOLOGICO - Acquista ricondizionato, ACQUISTA VERDE! Riduci oltre l'80% di anidride carbonica acquistando le nostre tastiere ricondizionate, rispetto a ottenere una nuova tastiera! </v>
      </c>
      <c r="AL35" s="1" t="str">
        <f>IF(ISBLANK(Values!E34),"",SUBSTITUTE(SUBSTITUTE(IF(Values!$J34, Values!$B$26, Values!$B$33), "{language}", Values!$H34), "{flag}", INDEX(options!$E$1:$E$20, Values!$V34)))</f>
        <v xml:space="preserve">👉 LAYOUT - 🇭🇺 Ungherese NO retroilluminato. </v>
      </c>
      <c r="AM35" s="1" t="str">
        <f>SUBSTITUTE(IF(ISBLANK(Values!E34),"",Values!$B$27),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5" s="1"/>
      <c r="AO35" s="1"/>
      <c r="AP35" s="1"/>
      <c r="AQ35" s="1"/>
      <c r="AR35" s="1"/>
      <c r="AS35" s="1"/>
      <c r="AT35" s="27" t="str">
        <f>IF(ISBLANK(Values!E34),"",Values!H34)</f>
        <v>Ungherese</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48" x14ac:dyDescent="0.2">
      <c r="A36" s="1" t="str">
        <f>IF(ISBLANK(Values!E35),"",IF(Values!$B$37="EU","computercomponent","computer"))</f>
        <v>computercomponent</v>
      </c>
      <c r="B36" s="33" t="str">
        <f>IF(ISBLANK(Values!E35),"",Values!F35)</f>
        <v>Lenovo T540 Regular - NL</v>
      </c>
      <c r="C36" s="29" t="str">
        <f>IF(ISBLANK(Values!E35),"","TellusRem")</f>
        <v>TellusRem</v>
      </c>
      <c r="D36" s="28">
        <f>IF(ISBLANK(Values!E35),"",Values!E35)</f>
        <v>5714401543329</v>
      </c>
      <c r="E36" s="1" t="str">
        <f>IF(ISBLANK(Values!E35),"","EAN")</f>
        <v>EAN</v>
      </c>
      <c r="F36" s="27" t="str">
        <f>IF(ISBLANK(Values!E35),"",IF(Values!J35, SUBSTITUTE(Values!$B$1, "{language}", Values!H35) &amp; " " &amp;Values!$B$3, SUBSTITUTE(Values!$B$2, "{language}", Values!$H35) &amp; " " &amp;Values!$B$3))</f>
        <v>sostituzione della tastiera Olandese non retroilluminata per Lenovo Thinkpad E531 T540 T540P T550 L540 W540 W550S W550 W541</v>
      </c>
      <c r="G36" s="29" t="str">
        <f>IF(ISBLANK(Values!E35),"",IF(Values!$B$20="PartialUpdate","","TellusRem"))</f>
        <v/>
      </c>
      <c r="H36" s="1" t="str">
        <f>IF(ISBLANK(Values!E35),"",Values!$B$16)</f>
        <v>computer-keyboards</v>
      </c>
      <c r="I36" s="1" t="str">
        <f>IF(ISBLANK(Values!E35),"","4730574031")</f>
        <v>4730574031</v>
      </c>
      <c r="J36" s="31" t="str">
        <f>IF(ISBLANK(Values!E35),"",Values!F35 )</f>
        <v>Lenovo T540 Regular - NL</v>
      </c>
      <c r="K36" s="27" t="str">
        <f>IF(IF(ISBLANK(Values!E35),"",IF(Values!J35, Values!$B$4, Values!$B$5))=0,"",IF(ISBLANK(Values!E35),"",IF(Values!J35, Values!$B$4, Values!$B$5)))</f>
        <v/>
      </c>
      <c r="L36" s="27">
        <f>IF(ISBLANK(Values!E35),"",IF($CO36="DEFAULT", Values!$B$18, ""))</f>
        <v>5</v>
      </c>
      <c r="M36" s="27" t="str">
        <f>IF(ISBLANK(Values!E35),"",Values!$M35)</f>
        <v>https://download.lenovo.com/Images/Parts/04Y2484/04Y2484_A.jpg</v>
      </c>
      <c r="N36" s="27" t="str">
        <f>IF(ISBLANK(Values!$F35),"",Values!N35)</f>
        <v>https://download.lenovo.com/Images/Parts/04Y2484/04Y2484_B.jpg</v>
      </c>
      <c r="O36" s="27" t="str">
        <f>IF(ISBLANK(Values!$F35),"",Values!O35)</f>
        <v>https://download.lenovo.com/Images/Parts/04Y2484/04Y2484_details.jpg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T540 parent regular</v>
      </c>
      <c r="Y36" s="31" t="str">
        <f>IF(ISBLANK(Values!E35),"","Size-Color")</f>
        <v>Size-Color</v>
      </c>
      <c r="Z36" s="29" t="str">
        <f>IF(ISBLANK(Values!E35),"","variation")</f>
        <v>variation</v>
      </c>
      <c r="AA36" s="1" t="str">
        <f>IF(ISBLANK(Values!E35),"",Values!$B$20)</f>
        <v>PartialUpdate</v>
      </c>
      <c r="AB36" s="1"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1"/>
      <c r="AD36" s="1"/>
      <c r="AE36" s="1"/>
      <c r="AF36" s="1"/>
      <c r="AG36" s="1"/>
      <c r="AH36" s="1"/>
      <c r="AI36" s="34"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3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6" s="1" t="str">
        <f>IF(ISBLANK(Values!E35),"",Values!$B$25)</f>
        <v xml:space="preserve">♻️ PRODOTTO ECOLOGICO - Acquista ricondizionato, ACQUISTA VERDE! Riduci oltre l'80% di anidride carbonica acquistando le nostre tastiere ricondizionate, rispetto a ottenere una nuova tastiera! </v>
      </c>
      <c r="AL36" s="1" t="str">
        <f>IF(ISBLANK(Values!E35),"",SUBSTITUTE(SUBSTITUTE(IF(Values!$J35, Values!$B$26, Values!$B$33), "{language}", Values!$H35), "{flag}", INDEX(options!$E$1:$E$20, Values!$V35)))</f>
        <v xml:space="preserve">👉 LAYOUT - 🇳🇱 Olandese NO retroilluminato. </v>
      </c>
      <c r="AM36" s="1" t="str">
        <f>SUBSTITUTE(IF(ISBLANK(Values!E35),"",Values!$B$27),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6" s="1"/>
      <c r="AO36" s="1"/>
      <c r="AP36" s="1"/>
      <c r="AQ36" s="1"/>
      <c r="AR36" s="1"/>
      <c r="AS36" s="1"/>
      <c r="AT36" s="27" t="str">
        <f>IF(ISBLANK(Values!E35),"",Values!H35)</f>
        <v>Olandese</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48" x14ac:dyDescent="0.2">
      <c r="A37" s="1" t="str">
        <f>IF(ISBLANK(Values!E36),"",IF(Values!$B$37="EU","computercomponent","computer"))</f>
        <v>computercomponent</v>
      </c>
      <c r="B37" s="33" t="str">
        <f>IF(ISBLANK(Values!E36),"",Values!F36)</f>
        <v>Lenovo T540 Regular - NO</v>
      </c>
      <c r="C37" s="29" t="str">
        <f>IF(ISBLANK(Values!E36),"","TellusRem")</f>
        <v>TellusRem</v>
      </c>
      <c r="D37" s="28">
        <f>IF(ISBLANK(Values!E36),"",Values!E36)</f>
        <v>5714401543534</v>
      </c>
      <c r="E37" s="1" t="str">
        <f>IF(ISBLANK(Values!E36),"","EAN")</f>
        <v>EAN</v>
      </c>
      <c r="F37" s="27" t="str">
        <f>IF(ISBLANK(Values!E36),"",IF(Values!J36, SUBSTITUTE(Values!$B$1, "{language}", Values!H36) &amp; " " &amp;Values!$B$3, SUBSTITUTE(Values!$B$2, "{language}", Values!$H36) &amp; " " &amp;Values!$B$3))</f>
        <v>sostituzione della tastiera Norvegese non retroilluminata per Lenovo Thinkpad E531 T540 T540P T550 L540 W540 W550S W550 W541</v>
      </c>
      <c r="G37" s="29" t="str">
        <f>IF(ISBLANK(Values!E36),"",IF(Values!$B$20="PartialUpdate","","TellusRem"))</f>
        <v/>
      </c>
      <c r="H37" s="1" t="str">
        <f>IF(ISBLANK(Values!E36),"",Values!$B$16)</f>
        <v>computer-keyboards</v>
      </c>
      <c r="I37" s="1" t="str">
        <f>IF(ISBLANK(Values!E36),"","4730574031")</f>
        <v>4730574031</v>
      </c>
      <c r="J37" s="31" t="str">
        <f>IF(ISBLANK(Values!E36),"",Values!F36 )</f>
        <v>Lenovo T540 Regular - NO</v>
      </c>
      <c r="K37" s="27" t="str">
        <f>IF(IF(ISBLANK(Values!E36),"",IF(Values!J36, Values!$B$4, Values!$B$5))=0,"",IF(ISBLANK(Values!E36),"",IF(Values!J36, Values!$B$4, Values!$B$5)))</f>
        <v/>
      </c>
      <c r="L37" s="27">
        <f>IF(ISBLANK(Values!E36),"",IF($CO37="DEFAULT", Values!$B$18, ""))</f>
        <v>5</v>
      </c>
      <c r="M37" s="27" t="str">
        <f>IF(ISBLANK(Values!E36),"",Values!$M36)</f>
        <v>https://download.lenovo.com/Images/Parts/04Y2407/04Y2407_A.jpg</v>
      </c>
      <c r="N37" s="27" t="str">
        <f>IF(ISBLANK(Values!$F36),"",Values!N36)</f>
        <v>https://download.lenovo.com/Images/Parts/04Y2407/04Y2407_B.jpg</v>
      </c>
      <c r="O37" s="27" t="str">
        <f>IF(ISBLANK(Values!$F36),"",Values!O36)</f>
        <v>https://download.lenovo.com/Images/Parts/04Y2407/04Y2407_details.jpg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T540 parent regular</v>
      </c>
      <c r="Y37" s="31" t="str">
        <f>IF(ISBLANK(Values!E36),"","Size-Color")</f>
        <v>Size-Color</v>
      </c>
      <c r="Z37" s="29" t="str">
        <f>IF(ISBLANK(Values!E36),"","variation")</f>
        <v>variation</v>
      </c>
      <c r="AA37" s="1" t="str">
        <f>IF(ISBLANK(Values!E36),"",Values!$B$20)</f>
        <v>PartialUpdate</v>
      </c>
      <c r="AB37" s="1"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1"/>
      <c r="AD37" s="1"/>
      <c r="AE37" s="1"/>
      <c r="AF37" s="1"/>
      <c r="AG37" s="1"/>
      <c r="AH37" s="1"/>
      <c r="AI37" s="34"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3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7" s="1" t="str">
        <f>IF(ISBLANK(Values!E36),"",Values!$B$25)</f>
        <v xml:space="preserve">♻️ PRODOTTO ECOLOGICO - Acquista ricondizionato, ACQUISTA VERDE! Riduci oltre l'80% di anidride carbonica acquistando le nostre tastiere ricondizionate, rispetto a ottenere una nuova tastiera! </v>
      </c>
      <c r="AL37" s="1" t="str">
        <f>IF(ISBLANK(Values!E36),"",SUBSTITUTE(SUBSTITUTE(IF(Values!$J36, Values!$B$26, Values!$B$33), "{language}", Values!$H36), "{flag}", INDEX(options!$E$1:$E$20, Values!$V36)))</f>
        <v xml:space="preserve">👉 LAYOUT - 🇳🇴 Norvegese NO retroilluminato. </v>
      </c>
      <c r="AM37" s="1" t="str">
        <f>SUBSTITUTE(IF(ISBLANK(Values!E36),"",Values!$B$27),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7" s="1"/>
      <c r="AO37" s="1"/>
      <c r="AP37" s="1"/>
      <c r="AQ37" s="1"/>
      <c r="AR37" s="1"/>
      <c r="AS37" s="1"/>
      <c r="AT37" s="27" t="str">
        <f>IF(ISBLANK(Values!E36),"",Values!H36)</f>
        <v>Norvegese</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48" x14ac:dyDescent="0.2">
      <c r="A38" s="1" t="str">
        <f>IF(ISBLANK(Values!E37),"",IF(Values!$B$37="EU","computercomponent","computer"))</f>
        <v>computercomponent</v>
      </c>
      <c r="B38" s="33" t="str">
        <f>IF(ISBLANK(Values!E37),"",Values!F37)</f>
        <v>Lenovo T540 Regular - PL</v>
      </c>
      <c r="C38" s="29" t="str">
        <f>IF(ISBLANK(Values!E37),"","TellusRem")</f>
        <v>TellusRem</v>
      </c>
      <c r="D38" s="28">
        <f>IF(ISBLANK(Values!E37),"",Values!E37)</f>
        <v>5714401543749</v>
      </c>
      <c r="E38" s="1" t="str">
        <f>IF(ISBLANK(Values!E37),"","EAN")</f>
        <v>EAN</v>
      </c>
      <c r="F38" s="27" t="str">
        <f>IF(ISBLANK(Values!E37),"",IF(Values!J37, SUBSTITUTE(Values!$B$1, "{language}", Values!H37) &amp; " " &amp;Values!$B$3, SUBSTITUTE(Values!$B$2, "{language}", Values!$H37) &amp; " " &amp;Values!$B$3))</f>
        <v>sostituzione della tastiera Polacco non retroilluminata per Lenovo Thinkpad E531 T540 T540P T550 L540 W540 W550S W550 W541</v>
      </c>
      <c r="G38" s="29" t="str">
        <f>IF(ISBLANK(Values!E37),"",IF(Values!$B$20="PartialUpdate","","TellusRem"))</f>
        <v/>
      </c>
      <c r="H38" s="1" t="str">
        <f>IF(ISBLANK(Values!E37),"",Values!$B$16)</f>
        <v>computer-keyboards</v>
      </c>
      <c r="I38" s="1" t="str">
        <f>IF(ISBLANK(Values!E37),"","4730574031")</f>
        <v>4730574031</v>
      </c>
      <c r="J38" s="31" t="str">
        <f>IF(ISBLANK(Values!E37),"",Values!F37 )</f>
        <v>Lenovo T540 Regular - PL</v>
      </c>
      <c r="K38" s="27" t="str">
        <f>IF(IF(ISBLANK(Values!E37),"",IF(Values!J37, Values!$B$4, Values!$B$5))=0,"",IF(ISBLANK(Values!E37),"",IF(Values!J37, Values!$B$4, Values!$B$5)))</f>
        <v/>
      </c>
      <c r="L38" s="27">
        <f>IF(ISBLANK(Values!E37),"",IF($CO38="DEFAULT", Values!$B$18, ""))</f>
        <v>5</v>
      </c>
      <c r="M38" s="27" t="str">
        <f>IF(ISBLANK(Values!E37),"",Values!$M37)</f>
        <v>https://download.lenovo.com/Images/Parts/04Y2408/04Y2408_A.jpg</v>
      </c>
      <c r="N38" s="27" t="str">
        <f>IF(ISBLANK(Values!$F37),"",Values!N37)</f>
        <v>https://download.lenovo.com/Images/Parts/04Y2408/04Y2408_B.jpg</v>
      </c>
      <c r="O38" s="27" t="str">
        <f>IF(ISBLANK(Values!$F37),"",Values!O37)</f>
        <v>https://download.lenovo.com/Images/Parts/04Y2408/04Y2408_details.jpg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T540 parent regular</v>
      </c>
      <c r="Y38" s="31" t="str">
        <f>IF(ISBLANK(Values!E37),"","Size-Color")</f>
        <v>Size-Color</v>
      </c>
      <c r="Z38" s="29" t="str">
        <f>IF(ISBLANK(Values!E37),"","variation")</f>
        <v>variation</v>
      </c>
      <c r="AA38" s="1" t="str">
        <f>IF(ISBLANK(Values!E37),"",Values!$B$20)</f>
        <v>PartialUpdate</v>
      </c>
      <c r="AB38" s="1"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1"/>
      <c r="AD38" s="1"/>
      <c r="AE38" s="1"/>
      <c r="AF38" s="1"/>
      <c r="AG38" s="1"/>
      <c r="AH38" s="1"/>
      <c r="AI38" s="34"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3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8" s="1" t="str">
        <f>IF(ISBLANK(Values!E37),"",Values!$B$25)</f>
        <v xml:space="preserve">♻️ PRODOTTO ECOLOGICO - Acquista ricondizionato, ACQUISTA VERDE! Riduci oltre l'80% di anidride carbonica acquistando le nostre tastiere ricondizionate, rispetto a ottenere una nuova tastiera! </v>
      </c>
      <c r="AL38" s="1" t="str">
        <f>IF(ISBLANK(Values!E37),"",SUBSTITUTE(SUBSTITUTE(IF(Values!$J37, Values!$B$26, Values!$B$33), "{language}", Values!$H37), "{flag}", INDEX(options!$E$1:$E$20, Values!$V37)))</f>
        <v xml:space="preserve">👉 LAYOUT - 🇵🇱 Polacco NO retroilluminato. </v>
      </c>
      <c r="AM38" s="1" t="str">
        <f>SUBSTITUTE(IF(ISBLANK(Values!E37),"",Values!$B$27),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8" s="1"/>
      <c r="AO38" s="1"/>
      <c r="AP38" s="1"/>
      <c r="AQ38" s="1"/>
      <c r="AR38" s="1"/>
      <c r="AS38" s="1"/>
      <c r="AT38" s="27" t="str">
        <f>IF(ISBLANK(Values!E37),"",Values!H37)</f>
        <v>Polacco</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48" x14ac:dyDescent="0.2">
      <c r="A39" s="1" t="str">
        <f>IF(ISBLANK(Values!E38),"",IF(Values!$B$37="EU","computercomponent","computer"))</f>
        <v>computercomponent</v>
      </c>
      <c r="B39" s="33" t="str">
        <f>IF(ISBLANK(Values!E38),"",Values!F38)</f>
        <v>Lenovo T540 Regular - PT</v>
      </c>
      <c r="C39" s="29" t="str">
        <f>IF(ISBLANK(Values!E38),"","TellusRem")</f>
        <v>TellusRem</v>
      </c>
      <c r="D39" s="28">
        <f>IF(ISBLANK(Values!E38),"",Values!E38)</f>
        <v>5714401543954</v>
      </c>
      <c r="E39" s="1" t="str">
        <f>IF(ISBLANK(Values!E38),"","EAN")</f>
        <v>EAN</v>
      </c>
      <c r="F39" s="27" t="str">
        <f>IF(ISBLANK(Values!E38),"",IF(Values!J38, SUBSTITUTE(Values!$B$1, "{language}", Values!H38) &amp; " " &amp;Values!$B$3, SUBSTITUTE(Values!$B$2, "{language}", Values!$H38) &amp; " " &amp;Values!$B$3))</f>
        <v>sostituzione della tastiera Portoghese non retroilluminata per Lenovo Thinkpad E531 T540 T540P T550 L540 W540 W550S W550 W541</v>
      </c>
      <c r="G39" s="29" t="str">
        <f>IF(ISBLANK(Values!E38),"",IF(Values!$B$20="PartialUpdate","","TellusRem"))</f>
        <v/>
      </c>
      <c r="H39" s="1" t="str">
        <f>IF(ISBLANK(Values!E38),"",Values!$B$16)</f>
        <v>computer-keyboards</v>
      </c>
      <c r="I39" s="1" t="str">
        <f>IF(ISBLANK(Values!E38),"","4730574031")</f>
        <v>4730574031</v>
      </c>
      <c r="J39" s="31" t="str">
        <f>IF(ISBLANK(Values!E38),"",Values!F38 )</f>
        <v>Lenovo T540 Regular - PT</v>
      </c>
      <c r="K39" s="27" t="str">
        <f>IF(IF(ISBLANK(Values!E38),"",IF(Values!J38, Values!$B$4, Values!$B$5))=0,"",IF(ISBLANK(Values!E38),"",IF(Values!J38, Values!$B$4, Values!$B$5)))</f>
        <v/>
      </c>
      <c r="L39" s="27">
        <f>IF(ISBLANK(Values!E38),"",IF($CO39="DEFAULT", Values!$B$18, ""))</f>
        <v>5</v>
      </c>
      <c r="M39" s="27" t="str">
        <f>IF(ISBLANK(Values!E38),"",Values!$M38)</f>
        <v>https://download.lenovo.com/Images/Parts/04Y2409/04Y2409_A.jpg</v>
      </c>
      <c r="N39" s="27" t="str">
        <f>IF(ISBLANK(Values!$F38),"",Values!N38)</f>
        <v>https://download.lenovo.com/Images/Parts/04Y2409/04Y2409_B.jpg</v>
      </c>
      <c r="O39" s="27" t="str">
        <f>IF(ISBLANK(Values!$F38),"",Values!O38)</f>
        <v>https://download.lenovo.com/Images/Parts/04Y2409/04Y2409_details.jpg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T540 parent regular</v>
      </c>
      <c r="Y39" s="31" t="str">
        <f>IF(ISBLANK(Values!E38),"","Size-Color")</f>
        <v>Size-Color</v>
      </c>
      <c r="Z39" s="29" t="str">
        <f>IF(ISBLANK(Values!E38),"","variation")</f>
        <v>variation</v>
      </c>
      <c r="AA39" s="1" t="str">
        <f>IF(ISBLANK(Values!E38),"",Values!$B$20)</f>
        <v>PartialUpdate</v>
      </c>
      <c r="AB39" s="1"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1"/>
      <c r="AD39" s="1"/>
      <c r="AE39" s="1"/>
      <c r="AF39" s="1"/>
      <c r="AG39" s="1"/>
      <c r="AH39" s="1"/>
      <c r="AI39" s="34"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3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39" s="1" t="str">
        <f>IF(ISBLANK(Values!E38),"",Values!$B$25)</f>
        <v xml:space="preserve">♻️ PRODOTTO ECOLOGICO - Acquista ricondizionato, ACQUISTA VERDE! Riduci oltre l'80% di anidride carbonica acquistando le nostre tastiere ricondizionate, rispetto a ottenere una nuova tastiera! </v>
      </c>
      <c r="AL39" s="1" t="str">
        <f>IF(ISBLANK(Values!E38),"",SUBSTITUTE(SUBSTITUTE(IF(Values!$J38, Values!$B$26, Values!$B$33), "{language}", Values!$H38), "{flag}", INDEX(options!$E$1:$E$20, Values!$V38)))</f>
        <v xml:space="preserve">👉 LAYOUT - 🇵🇹 Portoghese NO retroilluminato. </v>
      </c>
      <c r="AM39" s="1" t="str">
        <f>SUBSTITUTE(IF(ISBLANK(Values!E38),"",Values!$B$27),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39" s="1"/>
      <c r="AO39" s="1"/>
      <c r="AP39" s="1"/>
      <c r="AQ39" s="1"/>
      <c r="AR39" s="1"/>
      <c r="AS39" s="1"/>
      <c r="AT39" s="27" t="str">
        <f>IF(ISBLANK(Values!E38),"",Values!H38)</f>
        <v>Portoghese</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48" x14ac:dyDescent="0.2">
      <c r="A40" s="1" t="str">
        <f>IF(ISBLANK(Values!E39),"",IF(Values!$B$37="EU","computercomponent","computer"))</f>
        <v>computercomponent</v>
      </c>
      <c r="B40" s="33" t="str">
        <f>IF(ISBLANK(Values!E39),"",Values!F39)</f>
        <v>Lenovo T540 Regular - SE/FI</v>
      </c>
      <c r="C40" s="29" t="str">
        <f>IF(ISBLANK(Values!E39),"","TellusRem")</f>
        <v>TellusRem</v>
      </c>
      <c r="D40" s="28">
        <f>IF(ISBLANK(Values!E39),"",Values!E39)</f>
        <v>5714401544166</v>
      </c>
      <c r="E40" s="1" t="str">
        <f>IF(ISBLANK(Values!E39),"","EAN")</f>
        <v>EAN</v>
      </c>
      <c r="F40" s="27" t="str">
        <f>IF(ISBLANK(Values!E39),"",IF(Values!J39, SUBSTITUTE(Values!$B$1, "{language}", Values!H39) &amp; " " &amp;Values!$B$3, SUBSTITUTE(Values!$B$2, "{language}", Values!$H39) &amp; " " &amp;Values!$B$3))</f>
        <v>sostituzione della tastiera Svedese – Finlandese non retroilluminata per Lenovo Thinkpad E531 T540 T540P T550 L540 W540 W550S W550 W541</v>
      </c>
      <c r="G40" s="29" t="str">
        <f>IF(ISBLANK(Values!E39),"",IF(Values!$B$20="PartialUpdate","","TellusRem"))</f>
        <v/>
      </c>
      <c r="H40" s="1" t="str">
        <f>IF(ISBLANK(Values!E39),"",Values!$B$16)</f>
        <v>computer-keyboards</v>
      </c>
      <c r="I40" s="1" t="str">
        <f>IF(ISBLANK(Values!E39),"","4730574031")</f>
        <v>4730574031</v>
      </c>
      <c r="J40" s="31" t="str">
        <f>IF(ISBLANK(Values!E39),"",Values!F39 )</f>
        <v>Lenovo T540 Regular - SE/FI</v>
      </c>
      <c r="K40" s="27" t="str">
        <f>IF(IF(ISBLANK(Values!E39),"",IF(Values!J39, Values!$B$4, Values!$B$5))=0,"",IF(ISBLANK(Values!E39),"",IF(Values!J39, Values!$B$4, Values!$B$5)))</f>
        <v/>
      </c>
      <c r="L40" s="27">
        <f>IF(ISBLANK(Values!E39),"",IF($CO40="DEFAULT", Values!$B$18, ""))</f>
        <v>5</v>
      </c>
      <c r="M40" s="27" t="str">
        <f>IF(ISBLANK(Values!E39),"",Values!$M39)</f>
        <v>https://download.lenovo.com/Images/Parts/04Y2491/04Y2491_A.jpg</v>
      </c>
      <c r="N40" s="27" t="str">
        <f>IF(ISBLANK(Values!$F39),"",Values!N39)</f>
        <v>https://download.lenovo.com/Images/Parts/04Y2491/04Y2491_B.jpg</v>
      </c>
      <c r="O40" s="27" t="str">
        <f>IF(ISBLANK(Values!$F39),"",Values!O39)</f>
        <v>https://download.lenovo.com/Images/Parts/04Y2491/04Y2491_details.jpg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T540 parent regular</v>
      </c>
      <c r="Y40" s="31" t="str">
        <f>IF(ISBLANK(Values!E39),"","Size-Color")</f>
        <v>Size-Color</v>
      </c>
      <c r="Z40" s="29" t="str">
        <f>IF(ISBLANK(Values!E39),"","variation")</f>
        <v>variation</v>
      </c>
      <c r="AA40" s="1" t="str">
        <f>IF(ISBLANK(Values!E39),"",Values!$B$20)</f>
        <v>PartialUpdate</v>
      </c>
      <c r="AB40" s="1"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1"/>
      <c r="AD40" s="1"/>
      <c r="AE40" s="1"/>
      <c r="AF40" s="1"/>
      <c r="AG40" s="1"/>
      <c r="AH40" s="1"/>
      <c r="AI40" s="34"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3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0" s="1" t="str">
        <f>IF(ISBLANK(Values!E39),"",Values!$B$25)</f>
        <v xml:space="preserve">♻️ PRODOTTO ECOLOGICO - Acquista ricondizionato, ACQUISTA VERDE! Riduci oltre l'80% di anidride carbonica acquistando le nostre tastiere ricondizionate, rispetto a ottenere una nuova tastiera! </v>
      </c>
      <c r="AL40" s="1" t="str">
        <f>IF(ISBLANK(Values!E39),"",SUBSTITUTE(SUBSTITUTE(IF(Values!$J39, Values!$B$26, Values!$B$33), "{language}", Values!$H39), "{flag}", INDEX(options!$E$1:$E$20, Values!$V39)))</f>
        <v xml:space="preserve">👉 LAYOUT - 🇸🇪 🇫🇮 Svedese – Finlandese NO retroilluminato. </v>
      </c>
      <c r="AM40" s="1" t="str">
        <f>SUBSTITUTE(IF(ISBLANK(Values!E39),"",Values!$B$27),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40" s="1"/>
      <c r="AO40" s="1"/>
      <c r="AP40" s="1"/>
      <c r="AQ40" s="1"/>
      <c r="AR40" s="1"/>
      <c r="AS40" s="1"/>
      <c r="AT40" s="27" t="str">
        <f>IF(ISBLANK(Values!E39),"",Values!H39)</f>
        <v>Svedese – Finlandese</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T540 Regular - CH</v>
      </c>
      <c r="C41" s="29" t="str">
        <f>IF(ISBLANK(Values!E40),"","TellusRem")</f>
        <v>TellusRem</v>
      </c>
      <c r="D41" s="28">
        <f>IF(ISBLANK(Values!E40),"",Values!E40)</f>
        <v>5714401544371</v>
      </c>
      <c r="E41" s="1" t="str">
        <f>IF(ISBLANK(Values!E40),"","EAN")</f>
        <v>EAN</v>
      </c>
      <c r="F41" s="27" t="str">
        <f>IF(ISBLANK(Values!E40),"",IF(Values!J40, SUBSTITUTE(Values!$B$1, "{language}", Values!H40) &amp; " " &amp;Values!$B$3, SUBSTITUTE(Values!$B$2, "{language}", Values!$H40) &amp; " " &amp;Values!$B$3))</f>
        <v>sostituzione della tastiera Svizzero non retroilluminata per Lenovo Thinkpad E531 T540 T540P T550 L540 W540 W550S W550 W541</v>
      </c>
      <c r="G41" s="29" t="str">
        <f>IF(ISBLANK(Values!E40),"",IF(Values!$B$20="PartialUpdate","","TellusRem"))</f>
        <v/>
      </c>
      <c r="H41" s="1" t="str">
        <f>IF(ISBLANK(Values!E40),"",Values!$B$16)</f>
        <v>computer-keyboards</v>
      </c>
      <c r="I41" s="1" t="str">
        <f>IF(ISBLANK(Values!E40),"","4730574031")</f>
        <v>4730574031</v>
      </c>
      <c r="J41" s="31" t="str">
        <f>IF(ISBLANK(Values!E40),"",Values!F40 )</f>
        <v>Lenovo T540 Regular - CH</v>
      </c>
      <c r="K41" s="27" t="str">
        <f>IF(IF(ISBLANK(Values!E40),"",IF(Values!J40, Values!$B$4, Values!$B$5))=0,"",IF(ISBLANK(Values!E40),"",IF(Values!J40, Values!$B$4, Values!$B$5)))</f>
        <v/>
      </c>
      <c r="L41" s="27" t="str">
        <f>IF(ISBLANK(Values!E40),"",IF($CO41="DEFAULT", Values!$B$18, ""))</f>
        <v/>
      </c>
      <c r="M41" s="27" t="str">
        <f>IF(ISBLANK(Values!E40),"",Values!$M40)</f>
        <v>https://download.lenovo.com/Images/Parts/04Y2414/04Y2414_A.jpg</v>
      </c>
      <c r="N41" s="27" t="str">
        <f>IF(ISBLANK(Values!$F40),"",Values!N40)</f>
        <v>https://download.lenovo.com/Images/Parts/04Y2414/04Y2414_B.jpg</v>
      </c>
      <c r="O41" s="27" t="str">
        <f>IF(ISBLANK(Values!$F40),"",Values!O40)</f>
        <v>https://download.lenovo.com/Images/Parts/04Y2414/04Y2414_details.jpg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T540 parent regular</v>
      </c>
      <c r="Y41" s="31" t="str">
        <f>IF(ISBLANK(Values!E40),"","Size-Color")</f>
        <v>Size-Color</v>
      </c>
      <c r="Z41" s="29" t="str">
        <f>IF(ISBLANK(Values!E40),"","variation")</f>
        <v>variation</v>
      </c>
      <c r="AA41" s="1" t="str">
        <f>IF(ISBLANK(Values!E40),"",Values!$B$20)</f>
        <v>PartialUpdate</v>
      </c>
      <c r="AB41" s="1"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1"/>
      <c r="AD41" s="1"/>
      <c r="AE41" s="1"/>
      <c r="AF41" s="1"/>
      <c r="AG41" s="1"/>
      <c r="AH41" s="1"/>
      <c r="AI41" s="34"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3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1" s="1" t="str">
        <f>IF(ISBLANK(Values!E40),"",Values!$B$25)</f>
        <v xml:space="preserve">♻️ PRODOTTO ECOLOGICO - Acquista ricondizionato, ACQUISTA VERDE! Riduci oltre l'80% di anidride carbonica acquistando le nostre tastiere ricondizionate, rispetto a ottenere una nuova tastiera! </v>
      </c>
      <c r="AL41" s="1" t="str">
        <f>IF(ISBLANK(Values!E40),"",SUBSTITUTE(SUBSTITUTE(IF(Values!$J40, Values!$B$26, Values!$B$33), "{language}", Values!$H40), "{flag}", INDEX(options!$E$1:$E$20, Values!$V40)))</f>
        <v xml:space="preserve">👉 LAYOUT - 🇨🇭 Svizzero NO retroilluminato. </v>
      </c>
      <c r="AM41" s="1" t="str">
        <f>SUBSTITUTE(IF(ISBLANK(Values!E40),"",Values!$B$27),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N41" s="1"/>
      <c r="AO41" s="1"/>
      <c r="AP41" s="1"/>
      <c r="AQ41" s="1"/>
      <c r="AR41" s="1"/>
      <c r="AS41" s="1"/>
      <c r="AT41" s="27" t="str">
        <f>IF(ISBLANK(Values!E40),"",Values!H40)</f>
        <v>Svizzero</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AMAZON_EU</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t="str">
        <f>IF(ISBLANK(Values!E40),"",IF(CO41&lt;&gt;"DEFAULT", "", 3))</f>
        <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T540 Regular - US INT</v>
      </c>
      <c r="C42" s="29" t="str">
        <f>IF(ISBLANK(Values!E41),"","TellusRem")</f>
        <v>TellusRem</v>
      </c>
      <c r="D42" s="28">
        <f>IF(ISBLANK(Values!E41),"",Values!E41)</f>
        <v>5714401544586</v>
      </c>
      <c r="E42" s="1" t="str">
        <f>IF(ISBLANK(Values!E41),"","EAN")</f>
        <v>EAN</v>
      </c>
      <c r="F42" s="27" t="str">
        <f>IF(ISBLANK(Values!E41),"",IF(Values!J41, SUBSTITUTE(Values!$B$1, "{language}", Values!H41) &amp; " " &amp;Values!$B$3, SUBSTITUTE(Values!$B$2, "{language}", Values!$H41) &amp; " " &amp;Values!$B$3))</f>
        <v>sostituzione della tastiera US international non retroilluminata per Lenovo Thinkpad E531 T540 T540P T550 L540 W540 W550S W550 W541</v>
      </c>
      <c r="G42" s="29" t="str">
        <f>IF(ISBLANK(Values!E41),"",IF(Values!$B$20="PartialUpdate","","TellusRem"))</f>
        <v/>
      </c>
      <c r="H42" s="1" t="str">
        <f>IF(ISBLANK(Values!E41),"",Values!$B$16)</f>
        <v>computer-keyboards</v>
      </c>
      <c r="I42" s="1" t="str">
        <f>IF(ISBLANK(Values!E41),"","4730574031")</f>
        <v>4730574031</v>
      </c>
      <c r="J42" s="31" t="str">
        <f>IF(ISBLANK(Values!E41),"",Values!F41 )</f>
        <v>Lenovo T540 Regular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https://raw.githubusercontent.com/PatrickVibild/TellusAmazonPictures/master/pictures/Lenovo/T540/RG/USI/1.jpg</v>
      </c>
      <c r="N42" s="27" t="str">
        <f>IF(ISBLANK(Values!$F41),"",Values!N41)</f>
        <v>https://raw.githubusercontent.com/PatrickVibild/TellusAmazonPictures/master/pictures/Lenovo/T540/RG/USI/2.jpg</v>
      </c>
      <c r="O42" s="27" t="str">
        <f>IF(ISBLANK(Values!$F41),"",Values!O41)</f>
        <v>https://raw.githubusercontent.com/PatrickVibild/TellusAmazonPictures/master/pictures/Lenovo/T540/RG/USI/3.jpg</v>
      </c>
      <c r="P42" s="27" t="str">
        <f>IF(ISBLANK(Values!$F41),"",Values!P41)</f>
        <v>https://raw.githubusercontent.com/PatrickVibild/TellusAmazonPictures/master/pictures/Lenovo/T540/RG/USI/4.jpg</v>
      </c>
      <c r="Q42" s="27" t="str">
        <f>IF(ISBLANK(Values!$F41),"",Values!Q41)</f>
        <v>https://raw.githubusercontent.com/PatrickVibild/TellusAmazonPictures/master/pictures/Lenovo/T540/RG/USI/5.jpg</v>
      </c>
      <c r="R42" s="27" t="str">
        <f>IF(ISBLANK(Values!$F41),"",Values!R41)</f>
        <v>https://raw.githubusercontent.com/PatrickVibild/TellusAmazonPictures/master/pictures/Lenovo/T540/RG/USI/6.jpg</v>
      </c>
      <c r="S42" s="27" t="str">
        <f>IF(ISBLANK(Values!$F41),"",Values!S41)</f>
        <v>https://raw.githubusercontent.com/PatrickVibild/TellusAmazonPictures/master/pictures/Lenovo/T540/RG/USI/7.jpg</v>
      </c>
      <c r="T42" s="27" t="str">
        <f>IF(ISBLANK(Values!$F41),"",Values!T41)</f>
        <v>https://raw.githubusercontent.com/PatrickVibild/TellusAmazonPictures/master/pictures/Lenovo/T540/RG/USI/8.jpg</v>
      </c>
      <c r="U42" s="27" t="str">
        <f>IF(ISBLANK(Values!$F41),"",Values!U41)</f>
        <v>https://raw.githubusercontent.com/PatrickVibild/TellusAmazonPictures/master/pictures/Lenovo/T540/RG/USI/9.jpg</v>
      </c>
      <c r="W42" s="29" t="str">
        <f>IF(ISBLANK(Values!E41),"","Child")</f>
        <v>Child</v>
      </c>
      <c r="X42" s="29" t="str">
        <f>IF(ISBLANK(Values!E41),"",Values!$B$13)</f>
        <v>Lenovo T540 parent regular</v>
      </c>
      <c r="Y42" s="31" t="str">
        <f>IF(ISBLANK(Values!E41),"","Size-Color")</f>
        <v>Size-Color</v>
      </c>
      <c r="Z42" s="29" t="str">
        <f>IF(ISBLANK(Values!E41),"","variation")</f>
        <v>variation</v>
      </c>
      <c r="AA42" s="1" t="str">
        <f>IF(ISBLANK(Values!E41),"",Values!$B$20)</f>
        <v>PartialUpdate</v>
      </c>
      <c r="AB42" s="1"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34"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3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2" s="1" t="str">
        <f>IF(ISBLANK(Values!E41),"",Values!$B$25)</f>
        <v xml:space="preserve">♻️ PRODOTTO ECOLOGICO - Acquista ricondizionato, ACQUISTA VERDE! Riduci oltre l'80% di anidride carbonica acquistando le nostre tastiere ricondizionate, rispetto a ottenere una nuova tastiera! </v>
      </c>
      <c r="AL42" s="1" t="str">
        <f>IF(ISBLANK(Values!E41),"",SUBSTITUTE(SUBSTITUTE(IF(Values!$J41, Values!$B$26, Values!$B$33), "{language}", Values!$H41), "{flag}", INDEX(options!$E$1:$E$20, Values!$V41)))</f>
        <v xml:space="preserve">👉 LAYOUT - 🇺🇸 with € symbol US international NO retroilluminato. </v>
      </c>
      <c r="AM42" s="1" t="str">
        <f>SUBSTITUTE(IF(ISBLANK(Values!E41),"",Values!$B$27),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2" s="27" t="str">
        <f>IF(ISBLANK(Values!E41),"",Values!H41)</f>
        <v>US international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2" s="1" t="str">
        <f>IF(ISBLANK(Values!E41),"","No")</f>
        <v>No</v>
      </c>
      <c r="DA42" s="1" t="str">
        <f>IF(ISBLANK(Values!E41),"","No")</f>
        <v>No</v>
      </c>
      <c r="DO42" s="1" t="str">
        <f>IF(ISBLANK(Values!E41),"","Parts")</f>
        <v>Parts</v>
      </c>
      <c r="DP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Y42" t="str">
        <f>IF(ISBLANK(Values!$E41), "", "not_applicable")</f>
        <v>not_applicable</v>
      </c>
      <c r="EI42" s="1"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7" x14ac:dyDescent="0.2">
      <c r="A43" s="1" t="str">
        <f>IF(ISBLANK(Values!E42),"",IF(Values!$B$37="EU","computercomponent","computer"))</f>
        <v>computercomponent</v>
      </c>
      <c r="B43" s="33" t="str">
        <f>IF(ISBLANK(Values!E42),"",Values!F42)</f>
        <v>Lenovo T540 Regular - RUS</v>
      </c>
      <c r="C43" s="29" t="str">
        <f>IF(ISBLANK(Values!E42),"","TellusRem")</f>
        <v>TellusRem</v>
      </c>
      <c r="D43" s="28">
        <f>IF(ISBLANK(Values!E42),"",Values!E42)</f>
        <v>5714401544791</v>
      </c>
      <c r="E43" s="1" t="str">
        <f>IF(ISBLANK(Values!E42),"","EAN")</f>
        <v>EAN</v>
      </c>
      <c r="F43" s="27" t="str">
        <f>IF(ISBLANK(Values!E42),"",IF(Values!J42, SUBSTITUTE(Values!$B$1, "{language}", Values!H42) &amp; " " &amp;Values!$B$3, SUBSTITUTE(Values!$B$2, "{language}", Values!$H42) &amp; " " &amp;Values!$B$3))</f>
        <v>sostituzione della tastiera Russo non retroilluminata per Lenovo Thinkpad E531 T540 T540P T550 L540 W540 W550S W550 W541</v>
      </c>
      <c r="G43" s="29" t="str">
        <f>IF(ISBLANK(Values!E42),"",IF(Values!$B$20="PartialUpdate","","TellusRem"))</f>
        <v/>
      </c>
      <c r="H43" s="1" t="str">
        <f>IF(ISBLANK(Values!E42),"",Values!$B$16)</f>
        <v>computer-keyboards</v>
      </c>
      <c r="I43" s="1" t="str">
        <f>IF(ISBLANK(Values!E42),"","4730574031")</f>
        <v>4730574031</v>
      </c>
      <c r="J43" s="31" t="str">
        <f>IF(ISBLANK(Values!E42),"",Values!F42 )</f>
        <v>Lenovo T540 Regular - RUS</v>
      </c>
      <c r="K43" s="27" t="str">
        <f>IF(IF(ISBLANK(Values!E42),"",IF(Values!J42, Values!$B$4, Values!$B$5))=0,"",IF(ISBLANK(Values!E42),"",IF(Values!J42, Values!$B$4, Values!$B$5)))</f>
        <v/>
      </c>
      <c r="L43" s="27">
        <f>IF(ISBLANK(Values!E42),"",IF($CO43="DEFAULT", Values!$B$18, ""))</f>
        <v>5</v>
      </c>
      <c r="M43" s="27" t="str">
        <f>IF(ISBLANK(Values!E42),"",Values!$M42)</f>
        <v>https://download.lenovo.com/Images/Parts/04Y2488/04Y2488_A.jpg</v>
      </c>
      <c r="N43" s="27" t="str">
        <f>IF(ISBLANK(Values!$F42),"",Values!N42)</f>
        <v>https://download.lenovo.com/Images/Parts/04Y2488/04Y2488_B.jpg</v>
      </c>
      <c r="O43" s="27" t="str">
        <f>IF(ISBLANK(Values!$F42),"",Values!O42)</f>
        <v>https://download.lenovo.com/Images/Parts/04Y2488/04Y2488_details.jpg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T540 parent regular</v>
      </c>
      <c r="Y43" s="31" t="str">
        <f>IF(ISBLANK(Values!E42),"","Size-Color")</f>
        <v>Size-Color</v>
      </c>
      <c r="Z43" s="29" t="str">
        <f>IF(ISBLANK(Values!E42),"","variation")</f>
        <v>variation</v>
      </c>
      <c r="AA43" s="1" t="str">
        <f>IF(ISBLANK(Values!E42),"",Values!$B$20)</f>
        <v>PartialUpdate</v>
      </c>
      <c r="AB43" s="1"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34"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3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3" s="1" t="str">
        <f>IF(ISBLANK(Values!E42),"",Values!$B$25)</f>
        <v xml:space="preserve">♻️ PRODOTTO ECOLOGICO - Acquista ricondizionato, ACQUISTA VERDE! Riduci oltre l'80% di anidride carbonica acquistando le nostre tastiere ricondizionate, rispetto a ottenere una nuova tastiera! </v>
      </c>
      <c r="AL43" s="1" t="str">
        <f>IF(ISBLANK(Values!E42),"",SUBSTITUTE(SUBSTITUTE(IF(Values!$J42, Values!$B$26, Values!$B$33), "{language}", Values!$H42), "{flag}", INDEX(options!$E$1:$E$20, Values!$V42)))</f>
        <v xml:space="preserve">👉 LAYOUT - 🇷🇺 Russo NO retroilluminato. </v>
      </c>
      <c r="AM43" s="1" t="str">
        <f>SUBSTITUTE(IF(ISBLANK(Values!E42),"",Values!$B$27),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3" s="27" t="str">
        <f>IF(ISBLANK(Values!E42),"",Values!H42)</f>
        <v>Russo</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3" s="1" t="str">
        <f>IF(ISBLANK(Values!E42),"","No")</f>
        <v>No</v>
      </c>
      <c r="DA43" s="1" t="str">
        <f>IF(ISBLANK(Values!E42),"","No")</f>
        <v>No</v>
      </c>
      <c r="DO43" s="1" t="str">
        <f>IF(ISBLANK(Values!E42),"","Parts")</f>
        <v>Parts</v>
      </c>
      <c r="DP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Y43" t="str">
        <f>IF(ISBLANK(Values!$E42), "", "not_applicable")</f>
        <v>not_applicable</v>
      </c>
      <c r="EI43" s="1"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computercomponent</v>
      </c>
      <c r="B44" s="33" t="str">
        <f>IF(ISBLANK(Values!E43),"",Values!F43)</f>
        <v>Lenovo T540 Regular - US</v>
      </c>
      <c r="C44" s="29" t="str">
        <f>IF(ISBLANK(Values!E43),"","TellusRem")</f>
        <v>TellusRem</v>
      </c>
      <c r="D44" s="28">
        <f>IF(ISBLANK(Values!E43),"",Values!E43)</f>
        <v>5714401545002</v>
      </c>
      <c r="E44" s="1" t="str">
        <f>IF(ISBLANK(Values!E43),"","EAN")</f>
        <v>EAN</v>
      </c>
      <c r="F44" s="27" t="str">
        <f>IF(ISBLANK(Values!E43),"",IF(Values!J43, SUBSTITUTE(Values!$B$1, "{language}", Values!H43) &amp; " " &amp;Values!$B$3, SUBSTITUTE(Values!$B$2, "{language}", Values!$H43) &amp; " " &amp;Values!$B$3))</f>
        <v>sostituzione della tastiera US  non retroilluminata per Lenovo Thinkpad E531 T540 T540P T550 L540 W540 W550S W550 W541</v>
      </c>
      <c r="G44" s="29" t="str">
        <f>IF(ISBLANK(Values!E43),"",IF(Values!$B$20="PartialUpdate","","TellusRem"))</f>
        <v/>
      </c>
      <c r="H44" s="1" t="str">
        <f>IF(ISBLANK(Values!E43),"",Values!$B$16)</f>
        <v>computer-keyboards</v>
      </c>
      <c r="I44" s="1" t="str">
        <f>IF(ISBLANK(Values!E43),"","4730574031")</f>
        <v>4730574031</v>
      </c>
      <c r="J44" s="31" t="str">
        <f>IF(ISBLANK(Values!E43),"",Values!F43 )</f>
        <v>Lenovo T540 Regular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https://raw.githubusercontent.com/PatrickVibild/TellusAmazonPictures/master/pictures/Lenovo/T540/RG/US/1.jpg</v>
      </c>
      <c r="N44" s="27" t="str">
        <f>IF(ISBLANK(Values!$F43),"",Values!N43)</f>
        <v>https://raw.githubusercontent.com/PatrickVibild/TellusAmazonPictures/master/pictures/Lenovo/T540/RG/US/2.jpg</v>
      </c>
      <c r="O44" s="27" t="str">
        <f>IF(ISBLANK(Values!$F43),"",Values!O43)</f>
        <v>https://raw.githubusercontent.com/PatrickVibild/TellusAmazonPictures/master/pictures/Lenovo/T540/RG/US/3.jpg</v>
      </c>
      <c r="P44" s="27" t="str">
        <f>IF(ISBLANK(Values!$F43),"",Values!P43)</f>
        <v>https://raw.githubusercontent.com/PatrickVibild/TellusAmazonPictures/master/pictures/Lenovo/T540/RG/US/4.jpg</v>
      </c>
      <c r="Q44" s="27" t="str">
        <f>IF(ISBLANK(Values!$F43),"",Values!Q43)</f>
        <v>https://raw.githubusercontent.com/PatrickVibild/TellusAmazonPictures/master/pictures/Lenovo/T540/RG/US/5.jpg</v>
      </c>
      <c r="R44" s="27" t="str">
        <f>IF(ISBLANK(Values!$F43),"",Values!R43)</f>
        <v>https://raw.githubusercontent.com/PatrickVibild/TellusAmazonPictures/master/pictures/Lenovo/T540/RG/US/6.jpg</v>
      </c>
      <c r="S44" s="27" t="str">
        <f>IF(ISBLANK(Values!$F43),"",Values!S43)</f>
        <v>https://raw.githubusercontent.com/PatrickVibild/TellusAmazonPictures/master/pictures/Lenovo/T540/RG/US/7.jpg</v>
      </c>
      <c r="T44" s="27" t="str">
        <f>IF(ISBLANK(Values!$F43),"",Values!T43)</f>
        <v>https://raw.githubusercontent.com/PatrickVibild/TellusAmazonPictures/master/pictures/Lenovo/T540/RG/US/8.jpg</v>
      </c>
      <c r="U44" s="27" t="str">
        <f>IF(ISBLANK(Values!$F43),"",Values!U43)</f>
        <v>https://raw.githubusercontent.com/PatrickVibild/TellusAmazonPictures/master/pictures/Lenovo/T540/RG/US/9.jpg</v>
      </c>
      <c r="W44" s="29" t="str">
        <f>IF(ISBLANK(Values!E43),"","Child")</f>
        <v>Child</v>
      </c>
      <c r="X44" s="29" t="str">
        <f>IF(ISBLANK(Values!E43),"",Values!$B$13)</f>
        <v>Lenovo T540 parent regular</v>
      </c>
      <c r="Y44" s="31" t="str">
        <f>IF(ISBLANK(Values!E43),"","Size-Color")</f>
        <v>Size-Color</v>
      </c>
      <c r="Z44" s="29" t="str">
        <f>IF(ISBLANK(Values!E43),"","variation")</f>
        <v>variation</v>
      </c>
      <c r="AA44" s="1" t="str">
        <f>IF(ISBLANK(Values!E43),"",Values!$B$20)</f>
        <v>PartialUpdate</v>
      </c>
      <c r="AB44" s="1"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34"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3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E531 T540 T540P T550 L540 W540 W550S W550 W541</v>
      </c>
      <c r="AK44" s="1" t="str">
        <f>IF(ISBLANK(Values!E43),"",Values!$B$25)</f>
        <v xml:space="preserve">♻️ PRODOTTO ECOLOGICO - Acquista ricondizionato, ACQUISTA VERDE! Riduci oltre l'80% di anidride carbonica acquistando le nostre tastiere ricondizionate, rispetto a ottenere una nuova tastiera! </v>
      </c>
      <c r="AL44" s="1" t="str">
        <f>IF(ISBLANK(Values!E43),"",SUBSTITUTE(SUBSTITUTE(IF(Values!$J43, Values!$B$26, Values!$B$33), "{language}", Values!$H43), "{flag}", INDEX(options!$E$1:$E$20, Values!$V43)))</f>
        <v xml:space="preserve">👉 LAYOUT - 🇺🇸 US  NO retroilluminato. </v>
      </c>
      <c r="AM44" s="1" t="str">
        <f>SUBSTITUTE(IF(ISBLANK(Values!E43),"",Values!$B$27), "{model}", Values!$B$3)</f>
        <v xml:space="preserve">👉 COMPATIBILE CON - Lenovo E531 T540 T540P T550 L540 W540 W550S W550 W541. Si prega di controllare attentamente l'immagine e la descrizione prima di acquistare qualsiasi tastiera. Ciò garantisce di ottenere la tastiera del laptop corretta per il computer. Installazione super facile. </v>
      </c>
      <c r="AT44" s="27" t="str">
        <f>IF(ISBLANK(Values!E43),"",Values!H43)</f>
        <v xml:space="preserve">US </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44" s="1" t="str">
        <f>IF(ISBLANK(Values!E43),"","No")</f>
        <v>No</v>
      </c>
      <c r="DA44" s="1" t="str">
        <f>IF(ISBLANK(Values!E43),"","No")</f>
        <v>No</v>
      </c>
      <c r="DO44" s="1" t="str">
        <f>IF(ISBLANK(Values!E43),"","Parts")</f>
        <v>Parts</v>
      </c>
      <c r="DP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Y44" t="str">
        <f>IF(ISBLANK(Values!$E43), "", "not_applicable")</f>
        <v>not_applicable</v>
      </c>
      <c r="EI44" s="1"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12">
      <formula>AND(IF(IFERROR(VLOOKUP($A$3,#NAME?,MATCH($A4,#NAME?,0)+1,0),0)&gt;0,0,1),IF(IFERROR(VLOOKUP($A$3,#NAME?,MATCH($A4,#NAME?,0)+1,0),0)&gt;0,0,1),IF(IFERROR(VLOOKUP($A$3,#NAME?,MATCH($A4,#NAME?,0)+1,0),0)&gt;0,0,1),IF(IFERROR(MATCH($A4,#NAME?,0),0)&gt;0,1,0))</formula>
    </cfRule>
    <cfRule type="expression" dxfId="533" priority="9">
      <formula>IF(VLOOKUP($A$3,#NAME?,MATCH($A4,#NAME?,0)+1,0)&gt;0,1,0)</formula>
    </cfRule>
  </conditionalFormatting>
  <conditionalFormatting sqref="B4">
    <cfRule type="expression" dxfId="532" priority="990">
      <formula>IF(LEN(B4)&gt;0,1,0)</formula>
    </cfRule>
    <cfRule type="expression" dxfId="531" priority="994">
      <formula>AND(IF(IFERROR(VLOOKUP($B$3,#NAME?,MATCH($A4,#NAME?,0)+1,0),0)&gt;0,0,1),IF(IFERROR(VLOOKUP($B$3,#NAME?,MATCH($A4,#NAME?,0)+1,0),0)&gt;0,0,1),IF(IFERROR(VLOOKUP($B$3,#NAME?,MATCH($A4,#NAME?,0)+1,0),0)&gt;0,0,1),IF(IFERROR(MATCH($A4,#NAME?,0),0)&gt;0,1,0))</formula>
    </cfRule>
    <cfRule type="expression" dxfId="530" priority="991">
      <formula>IF(VLOOKUP($B$3,#NAME?,MATCH($A4,#NAME?,0)+1,0)&gt;0,1,0)</formula>
    </cfRule>
  </conditionalFormatting>
  <conditionalFormatting sqref="B5:B1048576">
    <cfRule type="expression" dxfId="529" priority="13">
      <formula>IF(LEN(B4)&gt;0,1,0)</formula>
    </cfRule>
    <cfRule type="expression" dxfId="528" priority="17">
      <formula>AND(IF(IFERROR(VLOOKUP($B$3,#NAME?,MATCH($A4,#NAME?,0)+1,0),0)&gt;0,0,1),IF(IFERROR(VLOOKUP($B$3,#NAME?,MATCH($A4,#NAME?,0)+1,0),0)&gt;0,0,1),IF(IFERROR(VLOOKUP($B$3,#NAME?,MATCH($A4,#NAME?,0)+1,0),0)&gt;0,0,1),IF(IFERROR(MATCH($A4,#NAME?,0),0)&gt;0,1,0))</formula>
    </cfRule>
    <cfRule type="expression" dxfId="527" priority="14">
      <formula>IF(VLOOKUP($B$3,#NAME?,MATCH($A4,#NAME?,0)+1,0)&gt;0,1,0)</formula>
    </cfRule>
  </conditionalFormatting>
  <conditionalFormatting sqref="C4:C204">
    <cfRule type="expression" dxfId="526" priority="995">
      <formula>IF(LEN(C4)&gt;0,1,0)</formula>
    </cfRule>
    <cfRule type="expression" dxfId="525" priority="996">
      <formula>IF(VLOOKUP($C$3,#NAME?,MATCH($A4,#NAME?,0)+1,0)&gt;0,1,0)</formula>
    </cfRule>
    <cfRule type="expression" dxfId="524"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1">
      <formula>IF(VLOOKUP($F$3,#NAME?,MATCH($A4,#NAME?,0)+1,0)&gt;0,1,0)</formula>
    </cfRule>
    <cfRule type="expression" dxfId="514" priority="1010">
      <formula>IF(LEN(F4)&gt;0,1,0)</formula>
    </cfRule>
    <cfRule type="expression" dxfId="513"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62">
      <formula>AND(IF(IFERROR(VLOOKUP($L$3,#NAME?,MATCH($A5,#NAME?,0)+1,0),0)&gt;0,0,1),IF(IFERROR(VLOOKUP($L$3,#NAME?,MATCH($A5,#NAME?,0)+1,0),0)&gt;0,0,1),IF(IFERROR(VLOOKUP($L$3,#NAME?,MATCH($A5,#NAME?,0)+1,0),0)&gt;0,0,1),IF(IFERROR(MATCH($A5,#NAME?,0),0)&gt;0,1,0))</formula>
    </cfRule>
    <cfRule type="expression" dxfId="493" priority="58">
      <formula>IF(LEN(L6)&gt;0,1,0)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3">
      <formula>IF(LEN(M5)&gt;0,1,0)</formula>
    </cfRule>
    <cfRule type="expression" dxfId="488" priority="64">
      <formula>IF(VLOOKUP($M$3,#NAME?,MATCH($A5,#NAME?,0)+1,0)&gt;0,1,0)</formula>
    </cfRule>
    <cfRule type="expression" dxfId="487"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3">
      <formula>IF(LEN(AA4)&gt;0,1,0)</formula>
    </cfRule>
    <cfRule type="expression" dxfId="442" priority="134">
      <formula>IF(VLOOKUP($AA$3,#NAME?,MATCH($A4,#NAME?,0)+1,0)&gt;0,1,0)</formula>
    </cfRule>
  </conditionalFormatting>
  <conditionalFormatting sqref="AB4 AB7:AB1048576">
    <cfRule type="expression" dxfId="441" priority="139">
      <formula>IF(VLOOKUP($AB$3,#NAME?,MATCH($A4,#NAME?,0)+1,0)&gt;0,1,0)</formula>
    </cfRule>
    <cfRule type="expression" dxfId="440" priority="142">
      <formula>AND(IF(IFERROR(VLOOKUP($AB$3,#NAME?,MATCH($A4,#NAME?,0)+1,0),0)&gt;0,0,1),IF(IFERROR(VLOOKUP($AB$3,#NAME?,MATCH($A4,#NAME?,0)+1,0),0)&gt;0,0,1),IF(IFERROR(VLOOKUP($AB$3,#NAME?,MATCH($A4,#NAME?,0)+1,0),0)&gt;0,0,1),IF(IFERROR(MATCH($A4,#NAME?,0),0)&gt;0,1,0))</formula>
    </cfRule>
    <cfRule type="expression" dxfId="439" priority="138">
      <formula>IF(LEN(AB4)&gt;0,1,0)</formula>
    </cfRule>
  </conditionalFormatting>
  <conditionalFormatting sqref="AB5:AB204 AC4 AC7:AC1048576">
    <cfRule type="expression" dxfId="438" priority="144">
      <formula>IF(VLOOKUP($AC$3,#NAME?,MATCH(#REF!,#NAME?,0)+1,0)&gt;0,1,0)</formula>
    </cfRule>
    <cfRule type="expression" dxfId="437" priority="146">
      <formula>IF(VLOOKUP($AC$3,#NAME?,MATCH(#REF!,#NAME?,0)+1,0)&gt;0,1,0)</formula>
    </cfRule>
    <cfRule type="expression" dxfId="436" priority="143">
      <formula>IF(LEN(#REF!)&gt;0,1,0)</formula>
    </cfRule>
    <cfRule type="expression" dxfId="435" priority="145">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8">
      <formula>IF(LEN(AT4)&gt;0,1,0)</formula>
    </cfRule>
    <cfRule type="expression" dxfId="396" priority="229">
      <formula>IF(VLOOKUP($AT$3,#NAME?,MATCH($A4,#NAME?,0)+1,0)&gt;0,1,0)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09">
      <formula>IF(VLOOKUP($BJ$3,#NAME?,MATCH($A4,#NAME?,0)+1,0)&gt;0,1,0)</formula>
    </cfRule>
    <cfRule type="expression" dxfId="359"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7">
      <formula>AND(IF(IFERROR(VLOOKUP($BQ$3,#NAME?,MATCH($A4,#NAME?,0)+1,0),0)&gt;0,0,1),IF(IFERROR(VLOOKUP($BQ$3,#NAME?,MATCH($A4,#NAME?,0)+1,0),0)&gt;0,0,1),IF(IFERROR(VLOOKUP($BQ$3,#NAME?,MATCH($A4,#NAME?,0)+1,0),0)&gt;0,0,1),IF(IFERROR(MATCH($A4,#NAME?,0),0)&gt;0,1,0))</formula>
    </cfRule>
    <cfRule type="expression" dxfId="345" priority="344">
      <formula>IF(VLOOKUP($BQ$3,#NAME?,MATCH($A4,#NAME?,0)+1,0)&gt;0,1,0)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4">
      <formula>IF(VLOOKUP($BY$3,#NAME?,MATCH($A4,#NAME?,0)+1,0)&gt;0,1,0)</formula>
    </cfRule>
    <cfRule type="expression" dxfId="329"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4">
      <formula>IF(VLOOKUP($CE$3,#NAME?,MATCH($A4,#NAME?,0)+1,0)&gt;0,1,0)</formula>
    </cfRule>
    <cfRule type="expression" dxfId="31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09">
      <formula>IF(LEN(CY4)&gt;0,1,0)</formula>
    </cfRule>
    <cfRule type="expression" dxfId="272" priority="508">
      <formula>AND(AND(OR(AND(AND(OR(NOT(CZ4="Yes"),CZ4="")))),A4&lt;&gt;""))</formula>
    </cfRule>
    <cfRule type="expression" dxfId="271" priority="510">
      <formula>IF(VLOOKUP($CY$3,#NAME?,MATCH($A4,#NAME?,0)+1,0)&gt;0,1,0)</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0">
      <formula>AND(AND(OR(AND(OR(OR(NOT(CO4&lt;&gt;"DEFAULT"),CO4="")))),A4&lt;&gt;""))</formula>
    </cfRule>
    <cfRule type="expression" dxfId="265" priority="525">
      <formula>AND(IF(IFERROR(VLOOKUP($DA$3,#NAME?,MATCH($A4,#NAME?,0)+1,0),0)&gt;0,0,1),IF(IFERROR(VLOOKUP($DA$3,#NAME?,MATCH($A4,#NAME?,0)+1,0),0)&gt;0,0,1),IF(IFERROR(VLOOKUP($DA$3,#NAME?,MATCH($A4,#NAME?,0)+1,0),0)&gt;0,0,1),IF(IFERROR(MATCH($A4,#NAME?,0),0)&gt;0,1,0))</formula>
    </cfRule>
    <cfRule type="expression" dxfId="264" priority="522">
      <formula>IF(VLOOKUP($DA$3,#NAME?,MATCH($A4,#NAME?,0)+1,0)&gt;0,1,0)</formula>
    </cfRule>
    <cfRule type="expression" dxfId="263" priority="521">
      <formula>IF(LEN(DA4)&gt;0,1,0)</formula>
    </cfRule>
  </conditionalFormatting>
  <conditionalFormatting sqref="DB4:DB1048576">
    <cfRule type="expression" dxfId="26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39">
      <formula>IF(LEN(DD4)&gt;0,1,0)</formula>
    </cfRule>
  </conditionalFormatting>
  <conditionalFormatting sqref="DE4:DE1048576">
    <cfRule type="expression" dxfId="250" priority="546">
      <formula>IF(VLOOKUP($DE$3,#NAME?,MATCH($A4,#NAME?,0)+1,0)&gt;0,1,0)</formula>
    </cfRule>
    <cfRule type="expression" dxfId="249" priority="549">
      <formula>AND(IF(IFERROR(VLOOKUP($DE$3,#NAME?,MATCH($A4,#NAME?,0)+1,0),0)&gt;0,0,1),IF(IFERROR(VLOOKUP($DE$3,#NAME?,MATCH($A4,#NAME?,0)+1,0),0)&gt;0,0,1),IF(IFERROR(VLOOKUP($DE$3,#NAME?,MATCH($A4,#NAME?,0)+1,0),0)&gt;0,0,1),IF(IFERROR(MATCH($A4,#NAME?,0),0)&gt;0,1,0))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5">
      <formula>IF(LEN(DE4)&gt;0,1,0)</formula>
    </cfRule>
  </conditionalFormatting>
  <conditionalFormatting sqref="DF4:DF1048576">
    <cfRule type="expression" dxfId="246" priority="552">
      <formula>IF(VLOOKUP($DF$3,#NAME?,MATCH($A4,#NAME?,0)+1,0)&gt;0,1,0)</formula>
    </cfRule>
    <cfRule type="expression" dxfId="245" priority="555">
      <formula>AND(IF(IFERROR(VLOOKUP($DF$3,#NAME?,MATCH($A4,#NAME?,0)+1,0),0)&gt;0,0,1),IF(IFERROR(VLOOKUP($DF$3,#NAME?,MATCH($A4,#NAME?,0)+1,0),0)&gt;0,0,1),IF(IFERROR(VLOOKUP($DF$3,#NAME?,MATCH($A4,#NAME?,0)+1,0),0)&gt;0,0,1),IF(IFERROR(MATCH($A4,#NAME?,0),0)&gt;0,1,0))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7">
      <formula>IF(LEN(DG4)&gt;0,1,0)</formula>
    </cfRule>
    <cfRule type="expression" dxfId="240"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9" priority="558">
      <formula>IF(VLOOKUP($DG$3,#NAME?,MATCH($A4,#NAME?,0)+1,0)&gt;0,1,0)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70">
      <formula>IF(VLOOKUP($DI$3,#NAME?,MATCH($A4,#NAME?,0)+1,0)&gt;0,1,0)</formula>
    </cfRule>
    <cfRule type="expression" dxfId="233"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9">
      <formula>IF(LEN(DI4)&gt;0,1,0)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9">
      <formula>AND(IF(IFERROR(VLOOKUP($DJ$3,#NAME?,MATCH($A4,#NAME?,0)+1,0),0)&gt;0,0,1),IF(IFERROR(VLOOKUP($DJ$3,#NAME?,MATCH($A4,#NAME?,0)+1,0),0)&gt;0,0,1),IF(IFERROR(VLOOKUP($DJ$3,#NAME?,MATCH($A4,#NAME?,0)+1,0),0)&gt;0,0,1),IF(IFERROR(MATCH($A4,#NAME?,0),0)&gt;0,1,0))</formula>
    </cfRule>
    <cfRule type="expression" dxfId="228" priority="576">
      <formula>IF(VLOOKUP($DJ$3,#NAME?,MATCH($A4,#NAME?,0)+1,0)&gt;0,1,0)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19">
      <formula>IF(LEN(DR4)&gt;0,1,0)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4">
      <formula>IF(LEN(DS5)&gt;0,1,0)</formula>
    </cfRule>
    <cfRule type="expression" dxfId="199" priority="625">
      <formula>IF(VLOOKUP($DS$3,#NAME?,MATCH($A5,#NAME?,0)+1,0)&gt;0,1,0)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5">
      <formula>AND(IF(IFERROR(VLOOKUP($DV$3,#NAME?,MATCH($A4,#NAME?,0)+1,0),0)&gt;0,0,1),IF(IFERROR(VLOOKUP($DV$3,#NAME?,MATCH($A4,#NAME?,0)+1,0),0)&gt;0,0,1),IF(IFERROR(VLOOKUP($DV$3,#NAME?,MATCH($A4,#NAME?,0)+1,0),0)&gt;0,0,1),IF(IFERROR(MATCH($A4,#NAME?,0),0)&gt;0,1,0))</formula>
    </cfRule>
    <cfRule type="expression" dxfId="189" priority="642">
      <formula>IF(VLOOKUP($DV$3,#NAME?,MATCH($A4,#NAME?,0)+1,0)&gt;0,1,0)</formula>
    </cfRule>
    <cfRule type="expression" dxfId="188" priority="641">
      <formula>IF(LEN(DV4)&gt;0,1,0)</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9">
      <formula>AND(IF(IFERROR(VLOOKUP($DZ$3,#NAME?,MATCH($A4,#NAME?,0)+1,0),0)&gt;0,0,1),IF(IFERROR(VLOOKUP($DZ$3,#NAME?,MATCH($A4,#NAME?,0)+1,0),0)&gt;0,0,1),IF(IFERROR(VLOOKUP($DZ$3,#NAME?,MATCH($A4,#NAME?,0)+1,0),0)&gt;0,0,1),IF(IFERROR(MATCH($A4,#NAME?,0),0)&gt;0,1,0))</formula>
    </cfRule>
    <cfRule type="expression" dxfId="173" priority="665">
      <formula>IF(LEN(DZ4)&gt;0,1,0)</formula>
    </cfRule>
    <cfRule type="expression" dxfId="172" priority="664">
      <formula>AND(AND(OR(AND(OR(OR(NOT(CO4&lt;&gt;"DEFAULT"),CO4="")))),A4&lt;&gt;""))</formula>
    </cfRule>
  </conditionalFormatting>
  <conditionalFormatting sqref="EA5:EA1048576">
    <cfRule type="expression" dxfId="171" priority="670">
      <formula>AND(AND(OR(AND(OR(OR(NOT(CO4&lt;&gt;"DEFAULT"),CO4="")))),A4&lt;&gt;""))</formula>
    </cfRule>
    <cfRule type="expression" dxfId="170" priority="675">
      <formula>AND(IF(IFERROR(VLOOKUP($EA$3,#NAME?,MATCH($A4,#NAME?,0)+1,0),0)&gt;0,0,1),IF(IFERROR(VLOOKUP($EA$3,#NAME?,MATCH($A4,#NAME?,0)+1,0),0)&gt;0,0,1),IF(IFERROR(VLOOKUP($EA$3,#NAME?,MATCH($A4,#NAME?,0)+1,0),0)&gt;0,0,1),IF(IFERROR(MATCH($A4,#NAME?,0),0)&gt;0,1,0))</formula>
    </cfRule>
    <cfRule type="expression" dxfId="169" priority="671">
      <formula>IF(LEN(EA4)&gt;0,1,0)</formula>
    </cfRule>
    <cfRule type="expression" dxfId="168" priority="672">
      <formula>IF(VLOOKUP($EA$3,#NAME?,MATCH($A4,#NAME?,0)+1,0)&gt;0,1,0)</formula>
    </cfRule>
  </conditionalFormatting>
  <conditionalFormatting sqref="EB5:EB1048576">
    <cfRule type="expression" dxfId="167" priority="677">
      <formula>IF(LEN(EB4)&gt;0,1,0)</formula>
    </cfRule>
    <cfRule type="expression" dxfId="166" priority="678">
      <formula>IF(VLOOKUP($EB$3,#NAME?,MATCH($A4,#NAME?,0)+1,0)&gt;0,1,0)</formula>
    </cfRule>
    <cfRule type="expression" dxfId="165" priority="681">
      <formula>AND(IF(IFERROR(VLOOKUP($EB$3,#NAME?,MATCH($A4,#NAME?,0)+1,0),0)&gt;0,0,1),IF(IFERROR(VLOOKUP($EB$3,#NAME?,MATCH($A4,#NAME?,0)+1,0),0)&gt;0,0,1),IF(IFERROR(VLOOKUP($EB$3,#NAME?,MATCH($A4,#NAME?,0)+1,0),0)&gt;0,0,1),IF(IFERROR(MATCH($A4,#NAME?,0),0)&gt;0,1,0))</formula>
    </cfRule>
    <cfRule type="expression" dxfId="164" priority="676">
      <formula>AND(AND(OR(AND(OR(OR(NOT(CO4&lt;&gt;"DEFAULT"),CO4="")))),A4&lt;&gt;""))</formula>
    </cfRule>
  </conditionalFormatting>
  <conditionalFormatting sqref="EC5:EC1048576">
    <cfRule type="expression" dxfId="163" priority="687">
      <formula>AND(IF(IFERROR(VLOOKUP($EC$3,#NAME?,MATCH($A4,#NAME?,0)+1,0),0)&gt;0,0,1),IF(IFERROR(VLOOKUP($EC$3,#NAME?,MATCH($A4,#NAME?,0)+1,0),0)&gt;0,0,1),IF(IFERROR(VLOOKUP($EC$3,#NAME?,MATCH($A4,#NAME?,0)+1,0),0)&gt;0,0,1),IF(IFERROR(MATCH($A4,#NAME?,0),0)&gt;0,1,0))</formula>
    </cfRule>
    <cfRule type="expression" dxfId="162" priority="684">
      <formula>IF(VLOOKUP($EC$3,#NAME?,MATCH($A4,#NAME?,0)+1,0)&gt;0,1,0)</formula>
    </cfRule>
    <cfRule type="expression" dxfId="161" priority="682">
      <formula>AND(AND(OR(AND(OR(OR(NOT(CO4&lt;&gt;"DEFAULT"),CO4="")))),A4&lt;&gt;""))</formula>
    </cfRule>
    <cfRule type="expression" dxfId="160" priority="683">
      <formula>IF(LEN(EC4)&gt;0,1,0)</formula>
    </cfRule>
  </conditionalFormatting>
  <conditionalFormatting sqref="ED4:ED1048576">
    <cfRule type="expression" dxfId="159" priority="693">
      <formula>AND(IF(IFERROR(VLOOKUP($ED$3,#NAME?,MATCH($A4,#NAME?,0)+1,0),0)&gt;0,0,1),IF(IFERROR(VLOOKUP($ED$3,#NAME?,MATCH($A4,#NAME?,0)+1,0),0)&gt;0,0,1),IF(IFERROR(VLOOKUP($ED$3,#NAME?,MATCH($A4,#NAME?,0)+1,0),0)&gt;0,0,1),IF(IFERROR(MATCH($A4,#NAME?,0),0)&gt;0,1,0))</formula>
    </cfRule>
    <cfRule type="expression" dxfId="158" priority="688">
      <formula>AND(AND(OR(AND(AND(OR(NOT(DY4="Transportation"),DY4=""))),AND(AND(OR(NOT(DZ4="Transportation"),DZ4=""))),AND(AND(OR(NOT(EA4="Transportation"),EA4=""))),AND(AND(OR(NOT(EB4="Transportation"),EB4=""))),AND(AND(OR(NOT(EC4="Transportation"),EC4="")))),A4&lt;&gt;""))</formula>
    </cfRule>
    <cfRule type="expression" dxfId="157" priority="690">
      <formula>IF(VLOOKUP($ED$3,#NAME?,MATCH($A4,#NAME?,0)+1,0)&gt;0,1,0)</formula>
    </cfRule>
    <cfRule type="expression" dxfId="156" priority="689">
      <formula>IF(LEN(ED4)&gt;0,1,0)</formula>
    </cfRule>
  </conditionalFormatting>
  <conditionalFormatting sqref="EE4:EE1048576">
    <cfRule type="expression" dxfId="155" priority="695">
      <formula>IF(LEN(EE4)&gt;0,1,0)</formula>
    </cfRule>
    <cfRule type="expression" dxfId="154" priority="694">
      <formula>AND(AND(OR(AND(OR(OR(NOT(DY4&lt;&gt;"GHS"),DY4=""))),AND(OR(OR(NOT(DZ4&lt;&gt;"GHS"),DZ4=""))),AND(OR(OR(NOT(EA4&lt;&gt;"GHS"),EA4=""))),AND(OR(OR(NOT(EB4&lt;&gt;"GHS"),EB4=""))),AND(OR(OR(NOT(EC4&lt;&gt;"GHS"),EC4="")))),A4&lt;&gt;""))</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5">
      <formula>AND(IF(IFERROR(VLOOKUP($EF$3,#NAME?,MATCH($A4,#NAME?,0)+1,0),0)&gt;0,0,1),IF(IFERROR(VLOOKUP($EF$3,#NAME?,MATCH($A4,#NAME?,0)+1,0),0)&gt;0,0,1),IF(IFERROR(VLOOKUP($EF$3,#NAME?,MATCH($A4,#NAME?,0)+1,0),0)&gt;0,0,1),IF(IFERROR(MATCH($A4,#NAME?,0),0)&gt;0,1,0))</formula>
    </cfRule>
    <cfRule type="expression" dxfId="150" priority="702">
      <formula>IF(VLOOKUP($EF$3,#NAME?,MATCH($A4,#NAME?,0)+1,0)&gt;0,1,0)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6">
      <formula>AND(IF(IFERROR(VLOOKUP($EH$3,#NAME?,MATCH($A4,#NAME?,0)+1,0),0)&gt;0,0,1),IF(IFERROR(VLOOKUP($EH$3,#NAME?,MATCH($A4,#NAME?,0)+1,0),0)&gt;0,0,1),IF(IFERROR(VLOOKUP($EH$3,#NAME?,MATCH($A4,#NAME?,0)+1,0),0)&gt;0,0,1),IF(IFERROR(MATCH($A4,#NAME?,0),0)&gt;0,1,0))</formula>
    </cfRule>
    <cfRule type="expression" dxfId="142" priority="713">
      <formula>IF(VLOOKUP($EH$3,#NAME?,MATCH($A4,#NAME?,0)+1,0)&gt;0,1,0)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3">
      <formula>IF(LEN(EJ4)&gt;0,1,0)</formula>
    </cfRule>
    <cfRule type="expression" dxfId="138" priority="724">
      <formula>IF(VLOOKUP($EJ$3,#NAME?,MATCH($A4,#NAME?,0)+1,0)&gt;0,1,0)</formula>
    </cfRule>
    <cfRule type="expression" dxfId="137" priority="722">
      <formula>AND(AND(OR(AND(AND(OR(NOT(DY4="GHS"),DY4=""))),AND(AND(OR(NOT(DZ4="GHS"),DZ4=""))),AND(AND(OR(NOT(EA4="GHS"),EA4=""))),AND(AND(OR(NOT(EB4="GHS"),EB4=""))),AND(AND(OR(NOT(EC4="GHS"),EC4="")))),A4&lt;&gt;""))</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29">
      <formula>IF(LEN(EK4)&gt;0,1,0)</formula>
    </cfRule>
    <cfRule type="expression" dxfId="134" priority="730">
      <formula>IF(VLOOKUP($EK$3,#NAME?,MATCH($A4,#NAME?,0)+1,0)&gt;0,1,0)</formula>
    </cfRule>
    <cfRule type="expression" dxfId="133" priority="728">
      <formula>AND(AND(OR(AND(AND(OR(NOT(DY4="GHS"),DY4=""))),AND(AND(OR(NOT(DZ4="GHS"),DZ4=""))),AND(AND(OR(NOT(EA4="GHS"),EA4=""))),AND(AND(OR(NOT(EB4="GHS"),EB4=""))),AND(AND(OR(NOT(EC4="GHS"),EC4="")))),A4&lt;&gt;""))</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1">
      <formula>IF(VLOOKUP($FI$3,#NAME?,MATCH($A4,#NAME?,0)+1,0)&gt;0,1,0)</formula>
    </cfRule>
    <cfRule type="expression" dxfId="81" priority="850">
      <formula>IF(LEN(FI4)&gt;0,1,0)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9">
      <formula>AND(IF(IFERROR(VLOOKUP($FJ$3,#NAME?,MATCH($A8,#NAME?,0)+1,0),0)&gt;0,0,1),IF(IFERROR(VLOOKUP($FJ$3,#NAME?,MATCH($A8,#NAME?,0)+1,0),0)&gt;0,0,1),IF(IFERROR(VLOOKUP($FJ$3,#NAME?,MATCH($A8,#NAME?,0)+1,0),0)&gt;0,0,1),IF(IFERROR(MATCH($A8,#NAME?,0),0)&gt;0,1,0))</formula>
    </cfRule>
    <cfRule type="expression" dxfId="77" priority="855">
      <formula>IF(LEN(FJ8)&gt;0,1,0)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4">
      <formula>AND(IF(IFERROR(VLOOKUP($FY$3,#NAME?,MATCH($A4,#NAME?,0)+1,0),0)&gt;0,0,1),IF(IFERROR(VLOOKUP($FY$3,#NAME?,MATCH($A4,#NAME?,0)+1,0),0)&gt;0,0,1),IF(IFERROR(VLOOKUP($FY$3,#NAME?,MATCH($A4,#NAME?,0)+1,0),0)&gt;0,0,1),IF(IFERROR(MATCH($A4,#NAME?,0),0)&gt;0,1,0))</formula>
    </cfRule>
    <cfRule type="expression" dxfId="39" priority="931">
      <formula>IF(VLOOKUP($FY$3,#NAME?,MATCH($A4,#NAME?,0)+1,0)&gt;0,1,0)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c r="C4" s="41"/>
      <c r="D4" s="41"/>
      <c r="E4" s="36"/>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3" t="b">
        <f>TRUE()</f>
        <v>1</v>
      </c>
      <c r="J4" s="44" t="b">
        <v>1</v>
      </c>
      <c r="K4" s="36" t="s">
        <v>714</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c r="C5" s="41"/>
      <c r="D5" s="41"/>
      <c r="E5" s="36"/>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c r="D6" s="41"/>
      <c r="E6" s="36"/>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715</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c r="D7" s="41"/>
      <c r="E7" s="36"/>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c r="D8" s="41"/>
      <c r="E8" s="36"/>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3" t="b">
        <f>TRUE()</f>
        <v>1</v>
      </c>
      <c r="J9" s="44" t="b">
        <v>1</v>
      </c>
      <c r="K9" s="36" t="s">
        <v>716</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36"/>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36"/>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Ceco</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6" x14ac:dyDescent="0.2">
      <c r="A13" s="37" t="s">
        <v>387</v>
      </c>
      <c r="B13" s="61" t="s">
        <v>725</v>
      </c>
      <c r="C13" s="41"/>
      <c r="D13" s="41"/>
      <c r="E13" s="36"/>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Danese</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2">
        <v>5714401541998</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1" t="b">
        <f>FALSE()</f>
        <v>0</v>
      </c>
      <c r="D24" s="41" t="b">
        <f>TRUE()</f>
        <v>1</v>
      </c>
      <c r="E24" s="36">
        <v>5714401541011</v>
      </c>
      <c r="F24" s="36" t="s">
        <v>677</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3" t="b">
        <f>TRUE()</f>
        <v>1</v>
      </c>
      <c r="J24" s="44" t="b">
        <v>0</v>
      </c>
      <c r="K24" s="36" t="s">
        <v>717</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1" t="b">
        <f>FALSE()</f>
        <v>0</v>
      </c>
      <c r="D25" s="41" t="b">
        <f>TRUE()</f>
        <v>1</v>
      </c>
      <c r="E25" s="36">
        <v>5714401541226</v>
      </c>
      <c r="F25" s="36" t="s">
        <v>678</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3" t="b">
        <f>TRUE()</f>
        <v>1</v>
      </c>
      <c r="J25" s="44" t="b">
        <v>0</v>
      </c>
      <c r="K25" s="36" t="s">
        <v>718</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1" t="b">
        <f>FALSE()</f>
        <v>0</v>
      </c>
      <c r="D26" s="41" t="b">
        <f>TRUE()</f>
        <v>1</v>
      </c>
      <c r="E26" s="36">
        <v>5714401541431</v>
      </c>
      <c r="F26" s="36" t="s">
        <v>679</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0</v>
      </c>
      <c r="K26" s="36" t="s">
        <v>719</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1" t="b">
        <f>FALSE()</f>
        <v>0</v>
      </c>
      <c r="D27" s="41" t="b">
        <f>TRUE()</f>
        <v>1</v>
      </c>
      <c r="E27" s="36">
        <v>5714401541646</v>
      </c>
      <c r="F27" s="36" t="s">
        <v>680</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3" t="b">
        <f>TRUE()</f>
        <v>1</v>
      </c>
      <c r="J27" s="44" t="b">
        <v>0</v>
      </c>
      <c r="K27" s="36" t="s">
        <v>720</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t="b">
        <f>FALSE()</f>
        <v>0</v>
      </c>
      <c r="D28" s="41" t="b">
        <f>TRUE()</f>
        <v>1</v>
      </c>
      <c r="E28" s="36">
        <v>5714401541851</v>
      </c>
      <c r="F28" s="36" t="s">
        <v>681</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721</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1" t="b">
        <f>FALSE()</f>
        <v>0</v>
      </c>
      <c r="D29" s="41" t="b">
        <f>FALSE()</f>
        <v>0</v>
      </c>
      <c r="E29" s="36">
        <v>5714401542063</v>
      </c>
      <c r="F29" s="36" t="s">
        <v>682</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3" t="b">
        <f>TRUE()</f>
        <v>1</v>
      </c>
      <c r="J29" s="44" t="b">
        <v>0</v>
      </c>
      <c r="K29" s="36" t="s">
        <v>722</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t="b">
        <f>FALSE()</f>
        <v>0</v>
      </c>
      <c r="D30" s="41" t="b">
        <f>TRUE()</f>
        <v>1</v>
      </c>
      <c r="E30" s="36">
        <v>5714401542278</v>
      </c>
      <c r="F30" s="36" t="s">
        <v>683</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1" t="b">
        <f>FALSE()</f>
        <v>0</v>
      </c>
      <c r="D31" s="41" t="b">
        <f>FALSE()</f>
        <v>0</v>
      </c>
      <c r="E31" s="36">
        <v>5714401542483</v>
      </c>
      <c r="F31" s="36" t="s">
        <v>684</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5714401542698</v>
      </c>
      <c r="F32" s="36" t="s">
        <v>685</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1" t="b">
        <f>FALSE()</f>
        <v>0</v>
      </c>
      <c r="D33" s="41" t="b">
        <f>FALSE()</f>
        <v>0</v>
      </c>
      <c r="E33" s="36">
        <v>5714401542902</v>
      </c>
      <c r="F33" s="36" t="s">
        <v>686</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5714401543114</v>
      </c>
      <c r="F34" s="36" t="s">
        <v>687</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5714401543329</v>
      </c>
      <c r="F35" s="36" t="s">
        <v>688</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375</v>
      </c>
      <c r="C36" s="41" t="b">
        <f>FALSE()</f>
        <v>0</v>
      </c>
      <c r="D36" s="41" t="b">
        <f>FALSE()</f>
        <v>0</v>
      </c>
      <c r="E36" s="36">
        <v>5714401543534</v>
      </c>
      <c r="F36" s="36" t="s">
        <v>689</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5714401543749</v>
      </c>
      <c r="F37" s="36" t="s">
        <v>690</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5714401543954</v>
      </c>
      <c r="F38" s="36" t="s">
        <v>691</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5714401544166</v>
      </c>
      <c r="F39" s="36" t="s">
        <v>692</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f>TRUE()</f>
        <v>1</v>
      </c>
      <c r="E40" s="36">
        <v>5714401544371</v>
      </c>
      <c r="F40" s="36" t="s">
        <v>693</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f>FALSE()</f>
        <v>0</v>
      </c>
      <c r="E41" s="36">
        <v>5714401544586</v>
      </c>
      <c r="F41" s="36" t="s">
        <v>694</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t="b">
        <f>TRUE()</f>
        <v>1</v>
      </c>
      <c r="J41" s="44" t="b">
        <v>0</v>
      </c>
      <c r="K41" s="36" t="s">
        <v>723</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t="b">
        <f>FALSE()</f>
        <v>0</v>
      </c>
      <c r="D42" s="41" t="b">
        <f>FALSE()</f>
        <v>0</v>
      </c>
      <c r="E42" s="36">
        <v>5714401544791</v>
      </c>
      <c r="F42" s="36" t="s">
        <v>695</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5714401545002</v>
      </c>
      <c r="F43" s="36" t="s">
        <v>696</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3" t="b">
        <f>TRUE()</f>
        <v>1</v>
      </c>
      <c r="J43" s="44" t="b">
        <v>0</v>
      </c>
      <c r="K43" s="36" t="s">
        <v>724</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2024-01-29T05:04:53Z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