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Regular/"/>
    </mc:Choice>
  </mc:AlternateContent>
  <xr:revisionPtr revIDLastSave="0" documentId="13_ncr:1_{8A75D580-0CF7-004E-B8F1-4A1C51C13C6A}"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L43" i="2"/>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L22" i="2"/>
  <c r="J22" i="2"/>
  <c r="I22" i="2"/>
  <c r="J21" i="2"/>
  <c r="I21" i="2"/>
  <c r="L20" i="2"/>
  <c r="J20" i="2"/>
  <c r="I20" i="2"/>
  <c r="L19" i="2"/>
  <c r="J19" i="2"/>
  <c r="I19" i="2"/>
  <c r="L18" i="2"/>
  <c r="J18" i="2"/>
  <c r="I18" i="2"/>
  <c r="L17" i="2"/>
  <c r="J17" i="2"/>
  <c r="I17" i="2"/>
  <c r="L16" i="2"/>
  <c r="J16" i="2"/>
  <c r="I16" i="2"/>
  <c r="L15" i="2"/>
  <c r="J15" i="2"/>
  <c r="I15" i="2"/>
  <c r="L14" i="2"/>
  <c r="J14" i="2"/>
  <c r="I14" i="2"/>
  <c r="L13" i="2"/>
  <c r="J13" i="2"/>
  <c r="I13" i="2"/>
  <c r="L12" i="2"/>
  <c r="J12" i="2"/>
  <c r="I12" i="2"/>
  <c r="L11" i="2"/>
  <c r="J11" i="2"/>
  <c r="I11" i="2"/>
  <c r="L10" i="2"/>
  <c r="J10" i="2"/>
  <c r="I10" i="2"/>
  <c r="J9" i="2"/>
  <c r="I9" i="2"/>
  <c r="J8" i="2"/>
  <c r="I8" i="2"/>
  <c r="J7" i="2"/>
  <c r="I7" i="2"/>
  <c r="J6" i="2"/>
  <c r="I6" i="2"/>
  <c r="J5" i="2"/>
  <c r="I5" i="2"/>
  <c r="J4" i="2"/>
  <c r="I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36" i="1" l="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<sst xmlns="http://schemas.openxmlformats.org/spreadsheetml/2006/main" count="905" uniqueCount="736">
  <si>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</si>
  <si>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</si>
  <si>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</si>
  <si>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</si>
  <si>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</si>
  <si>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</si>
  <si>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</si>
  <si>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</si>
  <si>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</si>
  <si>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</si>
  <si>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</si>
  <si>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</si>
  <si>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</si>
  <si>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</si>
  <si>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</si>
  <si>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</si>
  <si>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</si>
  <si>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</si>
  <si>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</si>
  <si>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</si>
  <si>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</si>
  <si>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</si>
  <si>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</si>
  <si>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</si>
  <si>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</si>
  <si>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</si>
  <si>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</si>
  <si>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</si>
  <si>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</si>
  <si>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</si>
  <si>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</si>
  <si>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</si>
  <si>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</si>
  <si>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</si>
  <si>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</si>
  <si>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</si>
  <si>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</si>
  <si>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</si>
  <si>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</si>
  <si>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</si>
  <si>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</si>
  <si>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</si>
  <si>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</si>
  <si>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</si>
  <si>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</si>
  <si>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</si>
  <si>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</si>
  <si>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</si>
  <si>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</si>
  <si>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</si>
  <si>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</si>
  <si>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</si>
  <si>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</si>
  <si>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</si>
  <si>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</si>
  <si>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</si>
  <si>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</si>
  <si>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</si>
  <si>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</si>
  <si>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</si>
  <si>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</si>
  <si>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</si>
  <si>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</si>
  <si>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</si>
  <si>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</si>
  <si>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</si>
  <si>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</si>
  <si>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</si>
  <si>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</si>
  <si>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</si>
  <si>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</si>
  <si>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</si>
  <si>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</si>
  <si>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</si>
  <si>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</si>
  <si>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</si>
  <si>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</si>
  <si>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</si>
  <si>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</si>
  <si>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</si>
  <si>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</si>
  <si>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</si>
  <si>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</si>
  <si>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</si>
  <si>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</si>
  <si>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</si>
  <si>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</si>
  <si>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</si>
  <si>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</si>
  <si>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</si>
  <si>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</si>
  <si>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</si>
  <si>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</si>
  <si>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</si>
  <si>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</si>
  <si>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</si>
  <si>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</si>
  <si>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</si>
  <si>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</si>
  <si>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</si>
  <si>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</si>
  <si>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</si>
  <si>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</si>
  <si>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</si>
  <si>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</si>
  <si>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</si>
  <si>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</si>
  <si>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</si>
  <si>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</si>
  <si>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</si>
  <si>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</si>
  <si>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</si>
  <si>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</si>
  <si>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</si>
  <si>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</si>
  <si>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</si>
  <si>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</si>
  <si>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</si>
  <si>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</si>
  <si>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</si>
  <si>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</si>
  <si>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</si>
  <si>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</si>
  <si>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</si>
  <si>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</si>
  <si>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</si>
  <si>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</si>
  <si>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</si>
  <si>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</si>
  <si>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</si>
  <si>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</si>
  <si>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</si>
  <si>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</si>
  <si>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</si>
  <si>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</si>
  <si>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</si>
  <si>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</si>
  <si>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</si>
  <si>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</si>
  <si>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</si>
  <si>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</si>
  <si>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</si>
  <si>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</si>
  <si>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</si>
  <si>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</si>
  <si>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</si>
  <si>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</si>
  <si>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</si>
  <si>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</si>
  <si>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</si>
  <si>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</si>
  <si>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</si>
  <si>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</si>
  <si>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</si>
  <si>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</si>
  <si>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</si>
  <si>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</si>
  <si>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</si>
  <si>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</si>
  <si>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</si>
  <si>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</si>
  <si>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</si>
  <si>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</si>
  <si>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</si>
  <si>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</si>
  <si>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</si>
  <si>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</si>
  <si>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</si>
  <si>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</si>
  <si>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</si>
  <si>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</si>
  <si>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</si>
  <si>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</si>
  <si>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</si>
  <si>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</si>
  <si>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</si>
  <si>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</si>
  <si>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</si>
  <si>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</si>
  <si>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</si>
  <si>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</si>
  <si>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</si>
  <si>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</si>
  <si>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</si>
  <si>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</si>
  <si>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</si>
  <si>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</si>
  <si>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</si>
  <si>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</si>
  <si>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</si>
  <si>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</si>
  <si>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</si>
  <si>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</si>
  <si>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</si>
  <si>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</si>
  <si>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</si>
  <si>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</si>
  <si>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</si>
  <si>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</si>
  <si>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</si>
  <si>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</si>
  <si>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</si>
  <si>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</si>
  <si>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</si>
  <si>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</si>
  <si>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</si>
  <si>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</si>
  <si>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</si>
  <si>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</si>
  <si>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</si>
  <si>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</si>
  <si>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</si>
  <si>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</si>
  <si>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</si>
  <si>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</si>
  <si>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</si>
  <si>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</si>
  <si>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</si>
  <si>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</si>
  <si>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</si>
  <si>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</si>
  <si>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</si>
  <si>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</si>
  <si>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</si>
  <si>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</si>
  <si>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</si>
  <si>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</si>
  <si>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</si>
  <si>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</si>
  <si>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</si>
  <si>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</si>
  <si>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</si>
  <si>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</si>
  <si>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</si>
  <si>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</si>
  <si>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</si>
  <si>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</si>
  <si>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</si>
  <si>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</si>
  <si>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</si>
  <si>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</si>
  <si>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</si>
  <si>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</si>
  <si>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</si>
  <si>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</si>
  <si>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</si>
  <si>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</si>
  <si>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</si>
  <si>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</si>
  <si>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</si>
  <si>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</si>
  <si>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</si>
  <si>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</si>
  <si>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</si>
  <si>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</si>
  <si>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</si>
  <si>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</si>
  <si>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</si>
  <si>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</si>
  <si>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</si>
  <si>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</si>
  <si>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</si>
  <si>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</si>
  <si>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</si>
  <si>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</si>
  <si>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</si>
  <si>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</si>
  <si>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</si>
  <si>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</si>
  <si>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</si>
  <si>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</si>
  <si>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</si>
  <si>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</si>
  <si>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</si>
  <si>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</si>
  <si>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</si>
  <si>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</si>
  <si>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</si>
  <si>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</si>
  <si>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</si>
  <si>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</si>
  <si>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</si>
  <si>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</si>
  <si>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</si>
  <si>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</si>
  <si>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</si>
  <si>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</si>
  <si>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</si>
  <si>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</si>
  <si>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</si>
  <si>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</si>
  <si>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</si>
  <si>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</si>
  <si>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</si>
  <si>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</si>
  <si>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</si>
  <si>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</si>
  <si>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</si>
  <si>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</si>
  <si>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</si>
  <si>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</si>
  <si>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</si>
  <si>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</si>
  <si>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</si>
  <si>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</si>
  <si>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</si>
  <si>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</si>
  <si>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</si>
  <si>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</si>
  <si>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</si>
  <si>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</si>
  <si>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</si>
  <si>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</si>
  <si>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</si>
  <si>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</si>
  <si>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</si>
  <si>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</si>
  <si>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</si>
  <si>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</si>
  <si>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</si>
  <si>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</si>
  <si>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</si>
  <si>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</si>
  <si>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</si>
  <si>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</si>
  <si>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</si>
  <si>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</si>
  <si>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</si>
  <si>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</si>
  <si>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</si>
  <si>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</si>
  <si>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</si>
  <si>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</si>
  <si>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</si>
  <si>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</si>
  <si>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</si>
  <si>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</si>
  <si>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</si>
  <si>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</si>
  <si>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</si>
  <si>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</si>
  <si>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</si>
  <si>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</si>
  <si>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</si>
  <si>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</si>
  <si>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</si>
  <si>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</si>
  <si>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</si>
  <si>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</si>
  <si>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</si>
  <si>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</si>
  <si>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</si>
  <si>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</si>
  <si>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</si>
  <si>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</si>
  <si>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</si>
  <si>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</si>
  <si>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</si>
  <si>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</si>
  <si>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</si>
  <si>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</si>
  <si>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</si>
  <si>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</si>
  <si>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</si>
  <si>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</si>
  <si>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</si>
  <si>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</si>
  <si>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</si>
  <si>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</si>
  <si>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</si>
  <si>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</si>
  <si>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</si>
  <si>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</si>
  <si>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</si>
  <si>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</si>
  <si>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</si>
  <si>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</si>
  <si>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</si>
  <si>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</si>
  <si>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</si>
  <si>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</si>
  <si>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</si>
  <si>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</si>
  <si>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</si>
  <si>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</si>
  <si>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</si>
  <si>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</si>
  <si>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</si>
  <si>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</si>
  <si>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</si>
  <si>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</si>
  <si>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</si>
  <si>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</si>
  <si>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</si>
  <si>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</si>
  <si>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</si>
  <si>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</si>
  <si>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</si>
  <si>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</si>
  <si>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</si>
  <si>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</si>
  <si>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</si>
  <si>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</si>
  <si>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</si>
  <si>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</si>
  <si>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</si>
  <si>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</si>
  <si>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</si>
  <si>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</si>
  <si>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</si>
  <si>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</si>
  <si>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</si>
  <si>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</si>
  <si>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</si>
  <si>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</si>
  <si>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</si>
  <si>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</si>
  <si>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</si>
  <si>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</si>
  <si>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</si>
  <si>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</si>
  <si>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</si>
  <si>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</si>
  <si>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</si>
  <si>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</si>
  <si>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</si>
  <si>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</si>
  <si>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</si>
  <si>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</si>
  <si>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</si>
  <si>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</si>
  <si>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</si>
  <si>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</si>
  <si>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</si>
  <si>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</si>
  <si>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</si>
  <si>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</si>
  <si>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</si>
  <si>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</si>
  <si>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</si>
  <si>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</si>
  <si>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</si>
  <si>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</si>
  <si>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</si>
  <si>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</si>
  <si>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</si>
  <si>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</si>
  <si>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</si>
  <si>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</si>
  <si>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</si>
  <si>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</si>
  <si>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</si>
  <si>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</si>
  <si>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</si>
  <si>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</si>
  <si>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</si>
  <si>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</si>
  <si>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</si>
  <si>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</si>
  <si>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</si>
  <si>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</si>
  <si>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</si>
  <si>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</si>
  <si>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</si>
  <si>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</si>
  <si>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</si>
  <si>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</si>
  <si>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</si>
  <si>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</si>
  <si>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</si>
  <si>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</si>
  <si>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</si>
  <si>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</si>
  <si>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</si>
  <si>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</si>
  <si>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</si>
  <si>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</si>
  <si>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</si>
  <si>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</si>
  <si>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</si>
  <si>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</si>
  <si>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</si>
  <si>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</si>
  <si>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</si>
  <si>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</si>
  <si>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</si>
  <si>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</si>
  <si>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</si>
  <si>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</si>
  <si>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</si>
  <si>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</si>
  <si>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</si>
  <si>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</si>
  <si>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</si>
  <si>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</si>
  <si>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</si>
  <si>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</si>
  <si>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</si>
  <si>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</si>
  <si>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</si>
  <si>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</si>
  <si>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</si>
  <si>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</si>
  <si>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</si>
  <si>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</si>
  <si>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</si>
  <si>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</si>
  <si>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</si>
  <si>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</si>
  <si>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</si>
  <si>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</si>
  <si>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</si>
  <si>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</si>
  <si>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</si>
  <si>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</si>
  <si>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</si>
  <si>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</si>
  <si>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</si>
  <si>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</si>
  <si>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</si>
  <si>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</si>
  <si>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</si>
  <si>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</si>
  <si>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</si>
  <si>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</si>
  <si>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</si>
  <si>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</si>
  <si>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</si>
  <si>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</si>
  <si>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</si>
  <si>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</si>
  <si>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</si>
  <si>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</si>
  <si>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</si>
  <si>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</si>
  <si>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</si>
  <si>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</si>
  <si>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</si>
  <si>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</si>
  <si>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</si>
  <si>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</si>
  <si>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</si>
  <si>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</si>
  <si>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</si>
  <si>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</si>
  <si>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</si>
  <si>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</si>
  <si>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</si>
  <si>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</si>
  <si>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</si>
  <si>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</si>
  <si>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</si>
  <si>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</si>
  <si>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</si>
  <si>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</si>
  <si>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</si>
  <si>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</si>
  <si>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</si>
  <si>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</si>
  <si>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</si>
  <si>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</si>
  <si>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</si>
  <si>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</si>
  <si>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</si>
  <si>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</si>
  <si>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</si>
  <si>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</si>
  <si>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</si>
  <si>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</si>
  <si>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</si>
  <si>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</si>
  <si>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</si>
  <si>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</si>
  <si>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</si>
  <si>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</si>
  <si>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</si>
  <si>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</si>
  <si>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</si>
  <si>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</si>
  <si>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</si>
  <si>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</si>
  <si>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</si>
  <si>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</si>
  <si>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</si>
  <si>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</si>
  <si>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</si>
  <si>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</si>
  <si>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</si>
  <si>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</si>
  <si>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</si>
  <si>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</si>
  <si>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</si>
  <si>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</si>
  <si>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</si>
  <si>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</si>
  <si>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</si>
  <si>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</si>
  <si>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</si>
  <si>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</si>
  <si>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</si>
  <si>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</si>
  <si>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</si>
  <si>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</si>
  <si>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</si>
  <si>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</si>
  <si>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</si>
  <si>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</si>
  <si>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</si>
  <si>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</si>
  <si>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</si>
  <si>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</si>
  <si>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</si>
  <si>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</si>
  <si>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</si>
  <si>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</si>
  <si>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</si>
  <si>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</si>
  <si>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</si>
  <si>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</si>
  <si>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</si>
  <si>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</si>
  <si>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</si>
  <si>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</si>
  <si>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</si>
  <si>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</si>
  <si>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</si>
  <si>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</si>
  <si>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</si>
  <si>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</si>
  <si>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</si>
  <si>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</si>
  <si>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</si>
  <si>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</si>
  <si>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</si>
  <si>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</si>
  <si>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</si>
  <si>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</si>
  <si>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</si>
  <si>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</si>
  <si>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</si>
  <si>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</si>
  <si>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</si>
  <si>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</si>
  <si>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</si>
  <si>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</si>
  <si>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</si>
  <si>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</si>
  <si>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</si>
  <si>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</si>
  <si>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</si>
  <si>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</si>
  <si>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</si>
  <si>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</si>
  <si>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</si>
  <si>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</si>
  <si>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</si>
  <si>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</si>
  <si>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</si>
  <si>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</si>
  <si>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</si>
  <si>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</si>
  <si>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</si>
  <si>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</si>
  <si>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</si>
  <si>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</si>
  <si>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</si>
  <si>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</si>
  <si>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</si>
  <si>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</si>
  <si>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</si>
  <si>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</si>
  <si>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</si>
  <si>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</si>
  <si>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</si>
  <si>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</si>
  <si>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</si>
  <si>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</si>
  <si>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01YP206</t>
  </si>
  <si>
    <t>01YP047</t>
  </si>
  <si>
    <t>01HX582</t>
  </si>
  <si>
    <t>01YP209</t>
  </si>
  <si>
    <t>01YP135</t>
  </si>
  <si>
    <t>01YP140</t>
  </si>
  <si>
    <t>01YP141</t>
  </si>
  <si>
    <t>01YP225</t>
  </si>
  <si>
    <t>01YP146</t>
  </si>
  <si>
    <t>01YP222</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</si>
  <si>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</si>
  <si>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</si>
  <si>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</si>
  <si>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</si>
  <si>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</si>
  <si>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</si>
  <si>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</si>
  <si>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</si>
  <si>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</si>
  <si>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</si>
  <si>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</si>
  <si>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</si>
  <si>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</si>
  <si>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</si>
  <si>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</si>
  <si>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</si>
  <si>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</si>
  <si>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</si>
  <si>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</si>
  <si>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</si>
  <si>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</si>
  <si>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</si>
  <si>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</si>
  <si>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</si>
  <si>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</si>
  <si>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</si>
  <si>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</si>
  <si>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</si>
  <si>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</si>
  <si>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</si>
  <si>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</si>
  <si>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</si>
  <si>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</si>
  <si>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</si>
  <si>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</si>
  <si>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</si>
  <si>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</si>
  <si>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</si>
  <si>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</si>
  <si>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</si>
  <si>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</si>
  <si>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</si>
  <si>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</si>
  <si>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</si>
  <si>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</si>
  <si>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</si>
  <si>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41.95</t>
  </si>
  <si>
    <t>38.95</t>
  </si>
  <si>
    <t>Lenovo X280 Regular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</si>
</sst>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2"/>
      <color rgb="FF1F1F1F"/>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64"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Normal="10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X280 Regular Parent</v>
      </c>
      <c r="C4" s="27" t="s">
        <v>345</v>
      </c>
      <c r="D4" s="28">
        <f>Values!B14</f>
        <v>5714401281993</v>
      </c>
      <c r="E4" s="1" t="s">
        <v>346</v>
      </c>
      <c r="F4" s="27" t="str">
        <f>SUBSTITUTE(Values!B1, "{language}", "") &amp; " " &amp; Values!B3</f>
        <v>Teclado de respuesto  retroiluminado  para Lenovo Thinkpad X280 X390 X395</v>
      </c>
      <c r="G4" s="27" t="s">
        <v>345</v>
      </c>
      <c r="H4" s="1" t="str">
        <f>Values!B16</f>
        <v>computer-keyboards</v>
      </c>
      <c r="I4" s="1" t="str">
        <f>IF(ISBLANK(Values!E3),"","4730574031")</f>
        <v>4730574031</v>
      </c>
      <c r="J4" s="29" t="str">
        <f>Values!B13</f>
        <v>Lenovo X280 Regular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X280 Regular - DE</v>
      </c>
      <c r="C25" s="29" t="str">
        <f>IF(ISBLANK(Values!E24),"","TellusRem")</f>
        <v>TellusRem</v>
      </c>
      <c r="D25" s="28">
        <f>IF(ISBLANK(Values!E24),"",Values!E24)</f>
        <v>5714401281016</v>
      </c>
      <c r="E25" s="1" t="str">
        <f>IF(ISBLANK(Values!E24),"","EAN")</f>
        <v>EAN</v>
      </c>
      <c r="F25" s="27" t="str">
        <f>IF(ISBLANK(Values!E24),"",IF(Values!J24, SUBSTITUTE(Values!$B$1, "{language}", Values!H24) &amp; " " &amp;Values!$B$3, SUBSTITUTE(Values!$B$2, "{language}", Values!$H24) &amp; " " &amp;Values!$B$3))</f>
        <v>Teclado de respuesto Alemán sin retroiluminación  para Lenovo Thinkpad X280 X390 X395</v>
      </c>
      <c r="G25" s="29" t="str">
        <f>IF(ISBLANK(Values!E24),"","TellusRem")</f>
        <v>TellusRem</v>
      </c>
      <c r="H25" s="1" t="str">
        <f>IF(ISBLANK(Values!E24),"",Values!$B$16)</f>
        <v>computer-keyboards</v>
      </c>
      <c r="I25" s="1" t="str">
        <f>IF(ISBLANK(Values!E24),"","4730574031")</f>
        <v>4730574031</v>
      </c>
      <c r="J25" s="31" t="str">
        <f>IF(ISBLANK(Values!E24),"",Values!F24 )</f>
        <v>Lenovo X280 Regular - DE</v>
      </c>
      <c r="K25" s="27" t="str">
        <f>IF(ISBLANK(Values!E24),"",IF(Values!J24, Values!$B$4, Values!$B$5))</f>
        <v>38.95</v>
      </c>
      <c r="L25" s="27" t="str">
        <f>IF(ISBLANK(Values!E24),"",IF($CO25="DEFAULT", Values!$B$18, ""))</f>
        <v/>
      </c>
      <c r="M25" s="27" t="str">
        <f>IF(ISBLANK(Values!E24),"",Values!$M24)</f>
        <v>https://raw.githubusercontent.com/PatrickVibild/TellusAmazonPictures/master/pictures/Lenovo/X280/RG/DE/1.jpg</v>
      </c>
      <c r="N25" s="27" t="str">
        <f>IF(ISBLANK(Values!$F24),"",Values!N24)</f>
        <v>https://raw.githubusercontent.com/PatrickVibild/TellusAmazonPictures/master/pictures/Lenovo/X280/RG/DE/2.jpg</v>
      </c>
      <c r="O25" s="27" t="str">
        <f>IF(ISBLANK(Values!$F24),"",Values!O24)</f>
        <v>https://raw.githubusercontent.com/PatrickVibild/TellusAmazonPictures/master/pictures/Lenovo/X280/RG/DE/3.jpg</v>
      </c>
      <c r="P25" s="27" t="str">
        <f>IF(ISBLANK(Values!$F24),"",Values!P24)</f>
        <v>https://raw.githubusercontent.com/PatrickVibild/TellusAmazonPictures/master/pictures/Lenovo/X280/RG/DE/4.jpg</v>
      </c>
      <c r="Q25" s="27" t="str">
        <f>IF(ISBLANK(Values!$F24),"",Values!Q24)</f>
        <v>https://raw.githubusercontent.com/PatrickVibild/TellusAmazonPictures/master/pictures/Lenovo/X280/RG/DE/5.jpg</v>
      </c>
      <c r="R25" s="27" t="str">
        <f>IF(ISBLANK(Values!$F24),"",Values!R24)</f>
        <v>https://raw.githubusercontent.com/PatrickVibild/TellusAmazonPictures/master/pictures/Lenovo/X280/RG/DE/6.jpg</v>
      </c>
      <c r="S25" s="27" t="str">
        <f>IF(ISBLANK(Values!$F24),"",Values!S24)</f>
        <v>https://raw.githubusercontent.com/PatrickVibild/TellusAmazonPictures/master/pictures/Lenovo/X280/RG/DE/7.jpg</v>
      </c>
      <c r="T25" s="27" t="str">
        <f>IF(ISBLANK(Values!$F24),"",Values!T24)</f>
        <v>https://raw.githubusercontent.com/PatrickVibild/TellusAmazonPictures/master/pictures/Lenovo/X280/RG/DE/8.jpg</v>
      </c>
      <c r="U25" s="27" t="str">
        <f>IF(ISBLANK(Values!$F24),"",Values!U24)</f>
        <v>https://raw.githubusercontent.com/PatrickVibild/TellusAmazonPictures/master/pictures/Lenovo/X280/RG/DE/9.jpg</v>
      </c>
      <c r="V25" s="1"/>
      <c r="W25" s="29" t="str">
        <f>IF(ISBLANK(Values!E24),"","Child")</f>
        <v>Child</v>
      </c>
      <c r="X25" s="29" t="str">
        <f>IF(ISBLANK(Values!E24),"",Values!$B$13)</f>
        <v>Lenovo X280 Regular Parent</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sin retroiluminación.</v>
      </c>
      <c r="AM25" s="1" t="str">
        <f>SUBSTITUTE(IF(ISBLANK(Values!E24),"",Values!$B$27), "{model}", Values!$B$3)</f>
        <v>👉 COMPATIBLE CON: Lenovo X280 X390 X395.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Alemán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IF(ISBLANK(Values!E24),"",IF(Values!J24, Values!$B$4, Values!$B$5))</f>
        <v>38.95</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X280 Regular - FR</v>
      </c>
      <c r="C26" s="29" t="str">
        <f>IF(ISBLANK(Values!E25),"","TellusRem")</f>
        <v>TellusRem</v>
      </c>
      <c r="D26" s="28">
        <f>IF(ISBLANK(Values!E25),"",Values!E25)</f>
        <v>5714401281023</v>
      </c>
      <c r="E26" s="1" t="str">
        <f>IF(ISBLANK(Values!E25),"","EAN")</f>
        <v>EAN</v>
      </c>
      <c r="F26" s="27" t="str">
        <f>IF(ISBLANK(Values!E25),"",IF(Values!J25, SUBSTITUTE(Values!$B$1, "{language}", Values!H25) &amp; " " &amp;Values!$B$3, SUBSTITUTE(Values!$B$2, "{language}", Values!$H25) &amp; " " &amp;Values!$B$3))</f>
        <v>Teclado de respuesto Francés sin retroiluminación  para Lenovo Thinkpad X280 X390 X395</v>
      </c>
      <c r="G26" s="29" t="str">
        <f>IF(ISBLANK(Values!E25),"","TellusRem")</f>
        <v>TellusRem</v>
      </c>
      <c r="H26" s="1" t="str">
        <f>IF(ISBLANK(Values!E25),"",Values!$B$16)</f>
        <v>computer-keyboards</v>
      </c>
      <c r="I26" s="1" t="str">
        <f>IF(ISBLANK(Values!E25),"","4730574031")</f>
        <v>4730574031</v>
      </c>
      <c r="J26" s="31" t="str">
        <f>IF(ISBLANK(Values!E25),"",Values!F25 )</f>
        <v>Lenovo X280 Regular - FR</v>
      </c>
      <c r="K26" s="27" t="str">
        <f>IF(ISBLANK(Values!E25),"",IF(Values!J25, Values!$B$4, Values!$B$5))</f>
        <v>38.95</v>
      </c>
      <c r="L26" s="27" t="str">
        <f>IF(ISBLANK(Values!E25),"",IF($CO26="DEFAULT", Values!$B$18, ""))</f>
        <v/>
      </c>
      <c r="M26" s="27" t="str">
        <f>IF(ISBLANK(Values!E25),"",Values!$M25)</f>
        <v>https://raw.githubusercontent.com/PatrickVibild/TellusAmazonPictures/master/pictures/Lenovo/X280/RG/FR/1.jpg</v>
      </c>
      <c r="N26" s="27" t="str">
        <f>IF(ISBLANK(Values!$F25),"",Values!N25)</f>
        <v>https://raw.githubusercontent.com/PatrickVibild/TellusAmazonPictures/master/pictures/Lenovo/X280/RG/FR/2.jpg</v>
      </c>
      <c r="O26" s="27" t="str">
        <f>IF(ISBLANK(Values!$F25),"",Values!O25)</f>
        <v>https://raw.githubusercontent.com/PatrickVibild/TellusAmazonPictures/master/pictures/Lenovo/X280/RG/FR/3.jpg</v>
      </c>
      <c r="P26" s="27" t="str">
        <f>IF(ISBLANK(Values!$F25),"",Values!P25)</f>
        <v>https://raw.githubusercontent.com/PatrickVibild/TellusAmazonPictures/master/pictures/Lenovo/X280/RG/FR/4.jpg</v>
      </c>
      <c r="Q26" s="27" t="str">
        <f>IF(ISBLANK(Values!$F25),"",Values!Q25)</f>
        <v>https://raw.githubusercontent.com/PatrickVibild/TellusAmazonPictures/master/pictures/Lenovo/X280/RG/FR/5.jpg</v>
      </c>
      <c r="R26" s="27" t="str">
        <f>IF(ISBLANK(Values!$F25),"",Values!R25)</f>
        <v>https://raw.githubusercontent.com/PatrickVibild/TellusAmazonPictures/master/pictures/Lenovo/X280/RG/FR/6.jpg</v>
      </c>
      <c r="S26" s="27" t="str">
        <f>IF(ISBLANK(Values!$F25),"",Values!S25)</f>
        <v>https://raw.githubusercontent.com/PatrickVibild/TellusAmazonPictures/master/pictures/Lenovo/X280/RG/FR/7.jpg</v>
      </c>
      <c r="T26" s="27" t="str">
        <f>IF(ISBLANK(Values!$F25),"",Values!T25)</f>
        <v>https://raw.githubusercontent.com/PatrickVibild/TellusAmazonPictures/master/pictures/Lenovo/X280/RG/FR/8.jpg</v>
      </c>
      <c r="U26" s="27" t="str">
        <f>IF(ISBLANK(Values!$F25),"",Values!U25)</f>
        <v>https://raw.githubusercontent.com/PatrickVibild/TellusAmazonPictures/master/pictures/Lenovo/X280/RG/FR/9.jpg</v>
      </c>
      <c r="V26" s="1"/>
      <c r="W26" s="29" t="str">
        <f>IF(ISBLANK(Values!E25),"","Child")</f>
        <v>Child</v>
      </c>
      <c r="X26" s="29" t="str">
        <f>IF(ISBLANK(Values!E25),"",Values!$B$13)</f>
        <v>Lenovo X280 Regular Parent</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sin retroiluminación.</v>
      </c>
      <c r="AM26" s="1" t="str">
        <f>SUBSTITUTE(IF(ISBLANK(Values!E25),"",Values!$B$27), "{model}", Values!$B$3)</f>
        <v>👉 COMPATIBLE CON: Lenovo X280 X390 X395.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Francés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IF(ISBLANK(Values!E25),"",IF(Values!J25, Values!$B$4, Values!$B$5))</f>
        <v>38.95</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X280 Regular - IT</v>
      </c>
      <c r="C27" s="29" t="str">
        <f>IF(ISBLANK(Values!E26),"","TellusRem")</f>
        <v>TellusRem</v>
      </c>
      <c r="D27" s="28">
        <f>IF(ISBLANK(Values!E26),"",Values!E26)</f>
        <v>5714401281030</v>
      </c>
      <c r="E27" s="1" t="str">
        <f>IF(ISBLANK(Values!E26),"","EAN")</f>
        <v>EAN</v>
      </c>
      <c r="F27" s="27" t="str">
        <f>IF(ISBLANK(Values!E26),"",IF(Values!J26, SUBSTITUTE(Values!$B$1, "{language}", Values!H26) &amp; " " &amp;Values!$B$3, SUBSTITUTE(Values!$B$2, "{language}", Values!$H26) &amp; " " &amp;Values!$B$3))</f>
        <v>Teclado de respuesto Italiano sin retroiluminación  para Lenovo Thinkpad X280 X390 X395</v>
      </c>
      <c r="G27" s="29" t="str">
        <f>IF(ISBLANK(Values!E26),"","TellusRem")</f>
        <v>TellusRem</v>
      </c>
      <c r="H27" s="1" t="str">
        <f>IF(ISBLANK(Values!E26),"",Values!$B$16)</f>
        <v>computer-keyboards</v>
      </c>
      <c r="I27" s="1" t="str">
        <f>IF(ISBLANK(Values!E26),"","4730574031")</f>
        <v>4730574031</v>
      </c>
      <c r="J27" s="31" t="str">
        <f>IF(ISBLANK(Values!E26),"",Values!F26 )</f>
        <v>Lenovo X280 Regular - IT</v>
      </c>
      <c r="K27" s="27" t="str">
        <f>IF(ISBLANK(Values!E26),"",IF(Values!J26, Values!$B$4, Values!$B$5))</f>
        <v>38.95</v>
      </c>
      <c r="L27" s="27" t="str">
        <f>IF(ISBLANK(Values!E26),"",IF($CO27="DEFAULT", Values!$B$18, ""))</f>
        <v/>
      </c>
      <c r="M27" s="27" t="str">
        <f>IF(ISBLANK(Values!E26),"",Values!$M26)</f>
        <v>https://raw.githubusercontent.com/PatrickVibild/TellusAmazonPictures/master/pictures/Lenovo/X280/RG/IT/1.jpg</v>
      </c>
      <c r="N27" s="27" t="str">
        <f>IF(ISBLANK(Values!$F26),"",Values!N26)</f>
        <v>https://raw.githubusercontent.com/PatrickVibild/TellusAmazonPictures/master/pictures/Lenovo/X280/RG/IT/2.jpg</v>
      </c>
      <c r="O27" s="27" t="str">
        <f>IF(ISBLANK(Values!$F26),"",Values!O26)</f>
        <v>https://raw.githubusercontent.com/PatrickVibild/TellusAmazonPictures/master/pictures/Lenovo/X280/RG/IT/3.jpg</v>
      </c>
      <c r="P27" s="27" t="str">
        <f>IF(ISBLANK(Values!$F26),"",Values!P26)</f>
        <v>https://raw.githubusercontent.com/PatrickVibild/TellusAmazonPictures/master/pictures/Lenovo/X280/RG/IT/4.jpg</v>
      </c>
      <c r="Q27" s="27" t="str">
        <f>IF(ISBLANK(Values!$F26),"",Values!Q26)</f>
        <v>https://raw.githubusercontent.com/PatrickVibild/TellusAmazonPictures/master/pictures/Lenovo/X280/RG/IT/5.jpg</v>
      </c>
      <c r="R27" s="27" t="str">
        <f>IF(ISBLANK(Values!$F26),"",Values!R26)</f>
        <v>https://raw.githubusercontent.com/PatrickVibild/TellusAmazonPictures/master/pictures/Lenovo/X280/RG/IT/6.jpg</v>
      </c>
      <c r="S27" s="27" t="str">
        <f>IF(ISBLANK(Values!$F26),"",Values!S26)</f>
        <v>https://raw.githubusercontent.com/PatrickVibild/TellusAmazonPictures/master/pictures/Lenovo/X280/RG/IT/7.jpg</v>
      </c>
      <c r="T27" s="27" t="str">
        <f>IF(ISBLANK(Values!$F26),"",Values!T26)</f>
        <v>https://raw.githubusercontent.com/PatrickVibild/TellusAmazonPictures/master/pictures/Lenovo/X280/RG/IT/8.jpg</v>
      </c>
      <c r="U27" s="27" t="str">
        <f>IF(ISBLANK(Values!$F26),"",Values!U26)</f>
        <v>https://raw.githubusercontent.com/PatrickVibild/TellusAmazonPictures/master/pictures/Lenovo/X280/RG/IT/9.jpg</v>
      </c>
      <c r="V27" s="1"/>
      <c r="W27" s="29" t="str">
        <f>IF(ISBLANK(Values!E26),"","Child")</f>
        <v>Child</v>
      </c>
      <c r="X27" s="29" t="str">
        <f>IF(ISBLANK(Values!E26),"",Values!$B$13)</f>
        <v>Lenovo X280 Regular Parent</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sin retroiluminación.</v>
      </c>
      <c r="AM27" s="1" t="str">
        <f>SUBSTITUTE(IF(ISBLANK(Values!E26),"",Values!$B$27), "{model}", Values!$B$3)</f>
        <v>👉 COMPATIBLE CON: Lenovo X280 X390 X395.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Italiano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IF(ISBLANK(Values!E26),"",IF(Values!J26, Values!$B$4, Values!$B$5))</f>
        <v>38.95</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X280 Regular - ES</v>
      </c>
      <c r="C28" s="29" t="str">
        <f>IF(ISBLANK(Values!E27),"","TellusRem")</f>
        <v>TellusRem</v>
      </c>
      <c r="D28" s="28">
        <f>IF(ISBLANK(Values!E27),"",Values!E27)</f>
        <v>5714401281047</v>
      </c>
      <c r="E28" s="1" t="str">
        <f>IF(ISBLANK(Values!E27),"","EAN")</f>
        <v>EAN</v>
      </c>
      <c r="F28" s="27" t="str">
        <f>IF(ISBLANK(Values!E27),"",IF(Values!J27, SUBSTITUTE(Values!$B$1, "{language}", Values!H27) &amp; " " &amp;Values!$B$3, SUBSTITUTE(Values!$B$2, "{language}", Values!$H27) &amp; " " &amp;Values!$B$3))</f>
        <v>Teclado de respuesto Español sin retroiluminación  para Lenovo Thinkpad X280 X390 X395</v>
      </c>
      <c r="G28" s="29" t="str">
        <f>IF(ISBLANK(Values!E27),"","TellusRem")</f>
        <v>TellusRem</v>
      </c>
      <c r="H28" s="1" t="str">
        <f>IF(ISBLANK(Values!E27),"",Values!$B$16)</f>
        <v>computer-keyboards</v>
      </c>
      <c r="I28" s="1" t="str">
        <f>IF(ISBLANK(Values!E27),"","4730574031")</f>
        <v>4730574031</v>
      </c>
      <c r="J28" s="31" t="str">
        <f>IF(ISBLANK(Values!E27),"",Values!F27 )</f>
        <v>Lenovo X280 Regular - ES</v>
      </c>
      <c r="K28" s="27" t="str">
        <f>IF(ISBLANK(Values!E27),"",IF(Values!J27, Values!$B$4, Values!$B$5))</f>
        <v>38.95</v>
      </c>
      <c r="L28" s="27" t="str">
        <f>IF(ISBLANK(Values!E27),"",IF($CO28="DEFAULT", Values!$B$18, ""))</f>
        <v/>
      </c>
      <c r="M28" s="27" t="str">
        <f>IF(ISBLANK(Values!E27),"",Values!$M27)</f>
        <v>https://raw.githubusercontent.com/PatrickVibild/TellusAmazonPictures/master/pictures/Lenovo/X280/RG/ES/1.jpg</v>
      </c>
      <c r="N28" s="27" t="str">
        <f>IF(ISBLANK(Values!$F27),"",Values!N27)</f>
        <v>https://raw.githubusercontent.com/PatrickVibild/TellusAmazonPictures/master/pictures/Lenovo/X280/RG/ES/2.jpg</v>
      </c>
      <c r="O28" s="27" t="str">
        <f>IF(ISBLANK(Values!$F27),"",Values!O27)</f>
        <v>https://raw.githubusercontent.com/PatrickVibild/TellusAmazonPictures/master/pictures/Lenovo/X280/RG/ES/3.jpg</v>
      </c>
      <c r="P28" s="27" t="str">
        <f>IF(ISBLANK(Values!$F27),"",Values!P27)</f>
        <v>https://raw.githubusercontent.com/PatrickVibild/TellusAmazonPictures/master/pictures/Lenovo/X280/RG/ES/4.jpg</v>
      </c>
      <c r="Q28" s="27" t="str">
        <f>IF(ISBLANK(Values!$F27),"",Values!Q27)</f>
        <v>https://raw.githubusercontent.com/PatrickVibild/TellusAmazonPictures/master/pictures/Lenovo/X280/RG/ES/5.jpg</v>
      </c>
      <c r="R28" s="27" t="str">
        <f>IF(ISBLANK(Values!$F27),"",Values!R27)</f>
        <v>https://raw.githubusercontent.com/PatrickVibild/TellusAmazonPictures/master/pictures/Lenovo/X280/RG/ES/6.jpg</v>
      </c>
      <c r="S28" s="27" t="str">
        <f>IF(ISBLANK(Values!$F27),"",Values!S27)</f>
        <v>https://raw.githubusercontent.com/PatrickVibild/TellusAmazonPictures/master/pictures/Lenovo/X280/RG/ES/7.jpg</v>
      </c>
      <c r="T28" s="27" t="str">
        <f>IF(ISBLANK(Values!$F27),"",Values!T27)</f>
        <v>https://raw.githubusercontent.com/PatrickVibild/TellusAmazonPictures/master/pictures/Lenovo/X280/RG/ES/8.jpg</v>
      </c>
      <c r="U28" s="27" t="str">
        <f>IF(ISBLANK(Values!$F27),"",Values!U27)</f>
        <v>https://raw.githubusercontent.com/PatrickVibild/TellusAmazonPictures/master/pictures/Lenovo/X280/RG/ES/9.jpg</v>
      </c>
      <c r="V28" s="1"/>
      <c r="W28" s="29" t="str">
        <f>IF(ISBLANK(Values!E27),"","Child")</f>
        <v>Child</v>
      </c>
      <c r="X28" s="29" t="str">
        <f>IF(ISBLANK(Values!E27),"",Values!$B$13)</f>
        <v>Lenovo X280 Regular Parent</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sin retroiluminación.</v>
      </c>
      <c r="AM28" s="1" t="str">
        <f>SUBSTITUTE(IF(ISBLANK(Values!E27),"",Values!$B$27), "{model}", Values!$B$3)</f>
        <v>👉 COMPATIBLE CON: Lenovo X280 X390 X395.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Español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IF(ISBLANK(Values!E27),"",IF(Values!J27, Values!$B$4, Values!$B$5))</f>
        <v>38.95</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X280 Regular - UK</v>
      </c>
      <c r="C29" s="29" t="str">
        <f>IF(ISBLANK(Values!E28),"","TellusRem")</f>
        <v>TellusRem</v>
      </c>
      <c r="D29" s="28">
        <f>IF(ISBLANK(Values!E28),"",Values!E28)</f>
        <v>5714401281054</v>
      </c>
      <c r="E29" s="1" t="str">
        <f>IF(ISBLANK(Values!E28),"","EAN")</f>
        <v>EAN</v>
      </c>
      <c r="F29" s="27" t="str">
        <f>IF(ISBLANK(Values!E28),"",IF(Values!J28, SUBSTITUTE(Values!$B$1, "{language}", Values!H28) &amp; " " &amp;Values!$B$3, SUBSTITUTE(Values!$B$2, "{language}", Values!$H28) &amp; " " &amp;Values!$B$3))</f>
        <v>Teclado de respuesto Ingles sin retroiluminación  para Lenovo Thinkpad X280 X390 X395</v>
      </c>
      <c r="G29" s="29" t="str">
        <f>IF(ISBLANK(Values!E28),"","TellusRem")</f>
        <v>TellusRem</v>
      </c>
      <c r="H29" s="1" t="str">
        <f>IF(ISBLANK(Values!E28),"",Values!$B$16)</f>
        <v>computer-keyboards</v>
      </c>
      <c r="I29" s="1" t="str">
        <f>IF(ISBLANK(Values!E28),"","4730574031")</f>
        <v>4730574031</v>
      </c>
      <c r="J29" s="31" t="str">
        <f>IF(ISBLANK(Values!E28),"",Values!F28 )</f>
        <v>Lenovo X280 Regular - UK</v>
      </c>
      <c r="K29" s="27" t="str">
        <f>IF(ISBLANK(Values!E28),"",IF(Values!J28, Values!$B$4, Values!$B$5))</f>
        <v>38.95</v>
      </c>
      <c r="L29" s="27" t="str">
        <f>IF(ISBLANK(Values!E28),"",IF($CO29="DEFAULT", Values!$B$18, ""))</f>
        <v/>
      </c>
      <c r="M29" s="27" t="str">
        <f>IF(ISBLANK(Values!E28),"",Values!$M28)</f>
        <v>https://raw.githubusercontent.com/PatrickVibild/TellusAmazonPictures/master/pictures/Lenovo/X280/RG/UK/1.jpg</v>
      </c>
      <c r="N29" s="27" t="str">
        <f>IF(ISBLANK(Values!$F28),"",Values!N28)</f>
        <v>https://raw.githubusercontent.com/PatrickVibild/TellusAmazonPictures/master/pictures/Lenovo/X280/RG/UK/2.jpg</v>
      </c>
      <c r="O29" s="27" t="str">
        <f>IF(ISBLANK(Values!$F28),"",Values!O28)</f>
        <v>https://raw.githubusercontent.com/PatrickVibild/TellusAmazonPictures/master/pictures/Lenovo/X280/RG/UK/3.jpg</v>
      </c>
      <c r="P29" s="27" t="str">
        <f>IF(ISBLANK(Values!$F28),"",Values!P28)</f>
        <v>https://raw.githubusercontent.com/PatrickVibild/TellusAmazonPictures/master/pictures/Lenovo/X280/RG/UK/4.jpg</v>
      </c>
      <c r="Q29" s="27" t="str">
        <f>IF(ISBLANK(Values!$F28),"",Values!Q28)</f>
        <v>https://raw.githubusercontent.com/PatrickVibild/TellusAmazonPictures/master/pictures/Lenovo/X280/RG/UK/5.jpg</v>
      </c>
      <c r="R29" s="27" t="str">
        <f>IF(ISBLANK(Values!$F28),"",Values!R28)</f>
        <v>https://raw.githubusercontent.com/PatrickVibild/TellusAmazonPictures/master/pictures/Lenovo/X280/RG/UK/6.jpg</v>
      </c>
      <c r="S29" s="27" t="str">
        <f>IF(ISBLANK(Values!$F28),"",Values!S28)</f>
        <v>https://raw.githubusercontent.com/PatrickVibild/TellusAmazonPictures/master/pictures/Lenovo/X280/RG/UK/7.jpg</v>
      </c>
      <c r="T29" s="27" t="str">
        <f>IF(ISBLANK(Values!$F28),"",Values!T28)</f>
        <v>https://raw.githubusercontent.com/PatrickVibild/TellusAmazonPictures/master/pictures/Lenovo/X280/RG/UK/8.jpg</v>
      </c>
      <c r="U29" s="27" t="str">
        <f>IF(ISBLANK(Values!$F28),"",Values!U28)</f>
        <v>https://raw.githubusercontent.com/PatrickVibild/TellusAmazonPictures/master/pictures/Lenovo/X280/RG/UK/9.jpg</v>
      </c>
      <c r="V29" s="1"/>
      <c r="W29" s="29" t="str">
        <f>IF(ISBLANK(Values!E28),"","Child")</f>
        <v>Child</v>
      </c>
      <c r="X29" s="29" t="str">
        <f>IF(ISBLANK(Values!E28),"",Values!$B$13)</f>
        <v>Lenovo X280 Regular Parent</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sin retroiluminación.</v>
      </c>
      <c r="AM29" s="1" t="str">
        <f>SUBSTITUTE(IF(ISBLANK(Values!E28),"",Values!$B$27), "{model}", Values!$B$3)</f>
        <v>👉 COMPATIBLE CON: Lenovo X280 X390 X395.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Ingles</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IF(ISBLANK(Values!E28),"",IF(Values!J28, Values!$B$4, Values!$B$5))</f>
        <v>38.95</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X280 Regular - NOR</v>
      </c>
      <c r="C30" s="29" t="str">
        <f>IF(ISBLANK(Values!E29),"","TellusRem")</f>
        <v>TellusRem</v>
      </c>
      <c r="D30" s="28">
        <f>IF(ISBLANK(Values!E29),"",Values!E29)</f>
        <v>5714401281061</v>
      </c>
      <c r="E30" s="1" t="str">
        <f>IF(ISBLANK(Values!E29),"","EAN")</f>
        <v>EAN</v>
      </c>
      <c r="F30" s="27" t="str">
        <f>IF(ISBLANK(Values!E29),"",IF(Values!J29, SUBSTITUTE(Values!$B$1, "{language}", Values!H29) &amp; " " &amp;Values!$B$3, SUBSTITUTE(Values!$B$2, "{language}", Values!$H29) &amp; " " &amp;Values!$B$3))</f>
        <v>Teclado de respuesto Escandinavo - nórdico sin retroiluminación  para Lenovo Thinkpad X280 X390 X395</v>
      </c>
      <c r="G30" s="29" t="str">
        <f>IF(ISBLANK(Values!E29),"","TellusRem")</f>
        <v>TellusRem</v>
      </c>
      <c r="H30" s="1" t="str">
        <f>IF(ISBLANK(Values!E29),"",Values!$B$16)</f>
        <v>computer-keyboards</v>
      </c>
      <c r="I30" s="1" t="str">
        <f>IF(ISBLANK(Values!E29),"","4730574031")</f>
        <v>4730574031</v>
      </c>
      <c r="J30" s="31" t="str">
        <f>IF(ISBLANK(Values!E29),"",Values!F29 )</f>
        <v>Lenovo X280 Regular - NOR</v>
      </c>
      <c r="K30" s="27" t="str">
        <f>IF(ISBLANK(Values!E29),"",IF(Values!J29, Values!$B$4, Values!$B$5))</f>
        <v>38.95</v>
      </c>
      <c r="L30" s="27">
        <f>IF(ISBLANK(Values!E29),"",IF($CO30="DEFAULT", Values!$B$18, ""))</f>
        <v>5</v>
      </c>
      <c r="M30" s="27" t="str">
        <f>IF(ISBLANK(Values!E29),"",Values!$M29)</f>
        <v>https://raw.githubusercontent.com/PatrickVibild/TellusAmazonPictures/master/pictures/Lenovo/X280/RG/NOR/1.jpg</v>
      </c>
      <c r="N30" s="27" t="str">
        <f>IF(ISBLANK(Values!$F29),"",Values!N29)</f>
        <v>https://raw.githubusercontent.com/PatrickVibild/TellusAmazonPictures/master/pictures/Lenovo/X280/RG/NOR/2.jpg</v>
      </c>
      <c r="O30" s="27" t="str">
        <f>IF(ISBLANK(Values!$F29),"",Values!O29)</f>
        <v>https://raw.githubusercontent.com/PatrickVibild/TellusAmazonPictures/master/pictures/Lenovo/X280/RG/NOR/3.jpg</v>
      </c>
      <c r="P30" s="27" t="str">
        <f>IF(ISBLANK(Values!$F29),"",Values!P29)</f>
        <v>https://raw.githubusercontent.com/PatrickVibild/TellusAmazonPictures/master/pictures/Lenovo/X280/RG/NOR/4.jpg</v>
      </c>
      <c r="Q30" s="27" t="str">
        <f>IF(ISBLANK(Values!$F29),"",Values!Q29)</f>
        <v>https://raw.githubusercontent.com/PatrickVibild/TellusAmazonPictures/master/pictures/Lenovo/X280/RG/NOR/5.jpg</v>
      </c>
      <c r="R30" s="27" t="str">
        <f>IF(ISBLANK(Values!$F29),"",Values!R29)</f>
        <v>https://raw.githubusercontent.com/PatrickVibild/TellusAmazonPictures/master/pictures/Lenovo/X280/RG/NOR/6.jpg</v>
      </c>
      <c r="S30" s="27" t="str">
        <f>IF(ISBLANK(Values!$F29),"",Values!S29)</f>
        <v>https://raw.githubusercontent.com/PatrickVibild/TellusAmazonPictures/master/pictures/Lenovo/X280/RG/NOR/7.jpg</v>
      </c>
      <c r="T30" s="27" t="str">
        <f>IF(ISBLANK(Values!$F29),"",Values!T29)</f>
        <v>https://raw.githubusercontent.com/PatrickVibild/TellusAmazonPictures/master/pictures/Lenovo/X280/RG/NOR/8.jpg</v>
      </c>
      <c r="U30" s="27" t="str">
        <f>IF(ISBLANK(Values!$F29),"",Values!U29)</f>
        <v>https://raw.githubusercontent.com/PatrickVibild/TellusAmazonPictures/master/pictures/Lenovo/X280/RG/NOR/9.jpg</v>
      </c>
      <c r="V30" s="1"/>
      <c r="W30" s="29" t="str">
        <f>IF(ISBLANK(Values!E29),"","Child")</f>
        <v>Child</v>
      </c>
      <c r="X30" s="29" t="str">
        <f>IF(ISBLANK(Values!E29),"",Values!$B$13)</f>
        <v>Lenovo X280 Regular Parent</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sin retroiluminación.</v>
      </c>
      <c r="AM30" s="1" t="str">
        <f>SUBSTITUTE(IF(ISBLANK(Values!E29),"",Values!$B$27), "{model}", Values!$B$3)</f>
        <v>👉 COMPATIBLE CON: Lenovo X280 X390 X395.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Escandinavo - nórdico</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IF(ISBLANK(Values!E29),"",IF(Values!J29, Values!$B$4, Values!$B$5))</f>
        <v>38.95</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X280 Regular - BE</v>
      </c>
      <c r="C31" s="29" t="str">
        <f>IF(ISBLANK(Values!E30),"","TellusRem")</f>
        <v>TellusRem</v>
      </c>
      <c r="D31" s="28">
        <f>IF(ISBLANK(Values!E30),"",Values!E30)</f>
        <v>5714401281078</v>
      </c>
      <c r="E31" s="1" t="str">
        <f>IF(ISBLANK(Values!E30),"","EAN")</f>
        <v>EAN</v>
      </c>
      <c r="F31" s="27" t="str">
        <f>IF(ISBLANK(Values!E30),"",IF(Values!J30, SUBSTITUTE(Values!$B$1, "{language}", Values!H30) &amp; " " &amp;Values!$B$3, SUBSTITUTE(Values!$B$2, "{language}", Values!$H30) &amp; " " &amp;Values!$B$3))</f>
        <v>Teclado de respuesto Belga sin retroiluminación  para Lenovo Thinkpad X280 X390 X395</v>
      </c>
      <c r="G31" s="29" t="str">
        <f>IF(ISBLANK(Values!E30),"","TellusRem")</f>
        <v>TellusRem</v>
      </c>
      <c r="H31" s="1" t="str">
        <f>IF(ISBLANK(Values!E30),"",Values!$B$16)</f>
        <v>computer-keyboards</v>
      </c>
      <c r="I31" s="1" t="str">
        <f>IF(ISBLANK(Values!E30),"","4730574031")</f>
        <v>4730574031</v>
      </c>
      <c r="J31" s="31" t="str">
        <f>IF(ISBLANK(Values!E30),"",Values!F30 )</f>
        <v>Lenovo X280 Regular - BE</v>
      </c>
      <c r="K31" s="27" t="str">
        <f>IF(ISBLANK(Values!E30),"",IF(Values!J30, Values!$B$4, Values!$B$5))</f>
        <v>38.95</v>
      </c>
      <c r="L31" s="27">
        <f>IF(ISBLANK(Values!E30),"",IF($CO31="DEFAULT", Values!$B$18, ""))</f>
        <v>5</v>
      </c>
      <c r="M31" s="27" t="str">
        <f>IF(ISBLANK(Values!E30),"",Values!$M30)</f>
        <v>https://download.lenovo.com/Images/Parts/01YP006/01YP006_A.jpg</v>
      </c>
      <c r="N31" s="27" t="str">
        <f>IF(ISBLANK(Values!$F30),"",Values!N30)</f>
        <v>https://download.lenovo.com/Images/Parts/01YP006/01YP006_B.jpg</v>
      </c>
      <c r="O31" s="27" t="str">
        <f>IF(ISBLANK(Values!$F30),"",Values!O30)</f>
        <v>https://download.lenovo.com/Images/Parts/01YP006/01YP006_details.jpg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X280 Regular Parent</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sin retroiluminación.</v>
      </c>
      <c r="AM31" s="1" t="str">
        <f>SUBSTITUTE(IF(ISBLANK(Values!E30),"",Values!$B$27), "{model}", Values!$B$3)</f>
        <v>👉 COMPATIBLE CON: Lenovo X280 X390 X395.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Belga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IF(ISBLANK(Values!E30),"",IF(Values!J30, Values!$B$4, Values!$B$5))</f>
        <v>38.95</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X280 Regular - BG</v>
      </c>
      <c r="C32" s="29" t="str">
        <f>IF(ISBLANK(Values!E31),"","TellusRem")</f>
        <v>TellusRem</v>
      </c>
      <c r="D32" s="28">
        <f>IF(ISBLANK(Values!E31),"",Values!E31)</f>
        <v>5714401281085</v>
      </c>
      <c r="E32" s="1" t="str">
        <f>IF(ISBLANK(Values!E31),"","EAN")</f>
        <v>EAN</v>
      </c>
      <c r="F32" s="27" t="str">
        <f>IF(ISBLANK(Values!E31),"",IF(Values!J31, SUBSTITUTE(Values!$B$1, "{language}", Values!H31) &amp; " " &amp;Values!$B$3, SUBSTITUTE(Values!$B$2, "{language}", Values!$H31) &amp; " " &amp;Values!$B$3))</f>
        <v>Teclado de respuesto Búlgaro sin retroiluminación  para Lenovo Thinkpad X280 X390 X395</v>
      </c>
      <c r="G32" s="29" t="str">
        <f>IF(ISBLANK(Values!E31),"","TellusRem")</f>
        <v>TellusRem</v>
      </c>
      <c r="H32" s="1" t="str">
        <f>IF(ISBLANK(Values!E31),"",Values!$B$16)</f>
        <v>computer-keyboards</v>
      </c>
      <c r="I32" s="1" t="str">
        <f>IF(ISBLANK(Values!E31),"","4730574031")</f>
        <v>4730574031</v>
      </c>
      <c r="J32" s="31" t="str">
        <f>IF(ISBLANK(Values!E31),"",Values!F31 )</f>
        <v>Lenovo X280 Regular - BG</v>
      </c>
      <c r="K32" s="27" t="str">
        <f>IF(ISBLANK(Values!E31),"",IF(Values!J31, Values!$B$4, Values!$B$5))</f>
        <v>38.95</v>
      </c>
      <c r="L32" s="27">
        <f>IF(ISBLANK(Values!E31),"",IF($CO32="DEFAULT", Values!$B$18, ""))</f>
        <v>5</v>
      </c>
      <c r="M32" s="27" t="str">
        <f>IF(ISBLANK(Values!E31),"",Values!$M31)</f>
        <v>https://download.lenovo.com/Images/Parts/01YP087/01YP087_A.jpg</v>
      </c>
      <c r="N32" s="27" t="str">
        <f>IF(ISBLANK(Values!$F31),"",Values!N31)</f>
        <v>https://download.lenovo.com/Images/Parts/01YP087/01YP087_B.jpg</v>
      </c>
      <c r="O32" s="27" t="str">
        <f>IF(ISBLANK(Values!$F31),"",Values!O31)</f>
        <v>https://download.lenovo.com/Images/Parts/01YP087/01YP087_details.jpg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X280 Regular Parent</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sin retroiluminación.</v>
      </c>
      <c r="AM32" s="1" t="str">
        <f>SUBSTITUTE(IF(ISBLANK(Values!E31),"",Values!$B$27), "{model}", Values!$B$3)</f>
        <v>👉 COMPATIBLE CON: Lenovo X280 X390 X395.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Búlgaro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IF(ISBLANK(Values!E31),"",IF(Values!J31, Values!$B$4, Values!$B$5))</f>
        <v>38.95</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X280 Regular - CZ</v>
      </c>
      <c r="C33" s="29" t="str">
        <f>IF(ISBLANK(Values!E32),"","TellusRem")</f>
        <v>TellusRem</v>
      </c>
      <c r="D33" s="28">
        <f>IF(ISBLANK(Values!E32),"",Values!E32)</f>
        <v>5714401281092</v>
      </c>
      <c r="E33" s="1" t="str">
        <f>IF(ISBLANK(Values!E32),"","EAN")</f>
        <v>EAN</v>
      </c>
      <c r="F33" s="27" t="str">
        <f>IF(ISBLANK(Values!E32),"",IF(Values!J32, SUBSTITUTE(Values!$B$1, "{language}", Values!H32) &amp; " " &amp;Values!$B$3, SUBSTITUTE(Values!$B$2, "{language}", Values!$H32) &amp; " " &amp;Values!$B$3))</f>
        <v>Teclado de respuesto Checo sin retroiluminación  para Lenovo Thinkpad X280 X390 X395</v>
      </c>
      <c r="G33" s="29" t="str">
        <f>IF(ISBLANK(Values!E32),"","TellusRem")</f>
        <v>TellusRem</v>
      </c>
      <c r="H33" s="1" t="str">
        <f>IF(ISBLANK(Values!E32),"",Values!$B$16)</f>
        <v>computer-keyboards</v>
      </c>
      <c r="I33" s="1" t="str">
        <f>IF(ISBLANK(Values!E32),"","4730574031")</f>
        <v>4730574031</v>
      </c>
      <c r="J33" s="31" t="str">
        <f>IF(ISBLANK(Values!E32),"",Values!F32 )</f>
        <v>Lenovo X280 Regular - CZ</v>
      </c>
      <c r="K33" s="27" t="str">
        <f>IF(ISBLANK(Values!E32),"",IF(Values!J32, Values!$B$4, Values!$B$5))</f>
        <v>38.95</v>
      </c>
      <c r="L33" s="27">
        <f>IF(ISBLANK(Values!E32),"",IF($CO33="DEFAULT", Values!$B$18, ""))</f>
        <v>5</v>
      </c>
      <c r="M33" s="27" t="str">
        <f>IF(ISBLANK(Values!E32),"",Values!$M32)</f>
        <v>https://download.lenovo.com/Images/Parts/01HX583/01HX583_A.jpg</v>
      </c>
      <c r="N33" s="27" t="str">
        <f>IF(ISBLANK(Values!$F32),"",Values!N32)</f>
        <v>https://download.lenovo.com/Images/Parts/01HX583/01HX583_B.jpg</v>
      </c>
      <c r="O33" s="27" t="str">
        <f>IF(ISBLANK(Values!$F32),"",Values!O32)</f>
        <v>https://download.lenovo.com/Images/Parts/01HX583/01HX583_details.jpg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X280 Regular Parent</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sin retroiluminación.</v>
      </c>
      <c r="AM33" s="1" t="str">
        <f>SUBSTITUTE(IF(ISBLANK(Values!E32),"",Values!$B$27), "{model}", Values!$B$3)</f>
        <v>👉 COMPATIBLE CON: Lenovo X280 X390 X395.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Checo</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IF(ISBLANK(Values!E32),"",IF(Values!J32, Values!$B$4, Values!$B$5))</f>
        <v>38.95</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X280 Regular - DK</v>
      </c>
      <c r="C34" s="29" t="str">
        <f>IF(ISBLANK(Values!E33),"","TellusRem")</f>
        <v>TellusRem</v>
      </c>
      <c r="D34" s="28">
        <f>IF(ISBLANK(Values!E33),"",Values!E33)</f>
        <v>5714401281108</v>
      </c>
      <c r="E34" s="1" t="str">
        <f>IF(ISBLANK(Values!E33),"","EAN")</f>
        <v>EAN</v>
      </c>
      <c r="F34" s="27" t="str">
        <f>IF(ISBLANK(Values!E33),"",IF(Values!J33, SUBSTITUTE(Values!$B$1, "{language}", Values!H33) &amp; " " &amp;Values!$B$3, SUBSTITUTE(Values!$B$2, "{language}", Values!$H33) &amp; " " &amp;Values!$B$3))</f>
        <v>Teclado de respuesto Danés sin retroiluminación  para Lenovo Thinkpad X280 X390 X395</v>
      </c>
      <c r="G34" s="29" t="str">
        <f>IF(ISBLANK(Values!E33),"","TellusRem")</f>
        <v>TellusRem</v>
      </c>
      <c r="H34" s="1" t="str">
        <f>IF(ISBLANK(Values!E33),"",Values!$B$16)</f>
        <v>computer-keyboards</v>
      </c>
      <c r="I34" s="1" t="str">
        <f>IF(ISBLANK(Values!E33),"","4730574031")</f>
        <v>4730574031</v>
      </c>
      <c r="J34" s="31" t="str">
        <f>IF(ISBLANK(Values!E33),"",Values!F33 )</f>
        <v>Lenovo X280 Regular - DK</v>
      </c>
      <c r="K34" s="27" t="str">
        <f>IF(ISBLANK(Values!E33),"",IF(Values!J33, Values!$B$4, Values!$B$5))</f>
        <v>38.95</v>
      </c>
      <c r="L34" s="27">
        <f>IF(ISBLANK(Values!E33),"",IF($CO34="DEFAULT", Values!$B$18, ""))</f>
        <v>5</v>
      </c>
      <c r="M34" s="27" t="str">
        <f>IF(ISBLANK(Values!E33),"",Values!$M33)</f>
        <v>https://download.lenovo.com/Images/Parts/01YP169/01YP169_A.jpg</v>
      </c>
      <c r="N34" s="27" t="str">
        <f>IF(ISBLANK(Values!$F33),"",Values!N33)</f>
        <v>https://download.lenovo.com/Images/Parts/01YP169/01YP169_B.jpg</v>
      </c>
      <c r="O34" s="27" t="str">
        <f>IF(ISBLANK(Values!$F33),"",Values!O33)</f>
        <v>https://download.lenovo.com/Images/Parts/01YP169/01YP169_details.jpg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X280 Regular Parent</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sin retroiluminación.</v>
      </c>
      <c r="AM34" s="1" t="str">
        <f>SUBSTITUTE(IF(ISBLANK(Values!E33),"",Values!$B$27), "{model}", Values!$B$3)</f>
        <v>👉 COMPATIBLE CON: Lenovo X280 X390 X395.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Danés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IF(ISBLANK(Values!E33),"",IF(Values!J33, Values!$B$4, Values!$B$5))</f>
        <v>38.95</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X280 Regular - HU</v>
      </c>
      <c r="C35" s="29" t="str">
        <f>IF(ISBLANK(Values!E34),"","TellusRem")</f>
        <v>TellusRem</v>
      </c>
      <c r="D35" s="28">
        <f>IF(ISBLANK(Values!E34),"",Values!E34)</f>
        <v>5714401281115</v>
      </c>
      <c r="E35" s="1" t="str">
        <f>IF(ISBLANK(Values!E34),"","EAN")</f>
        <v>EAN</v>
      </c>
      <c r="F35" s="27" t="str">
        <f>IF(ISBLANK(Values!E34),"",IF(Values!J34, SUBSTITUTE(Values!$B$1, "{language}", Values!H34) &amp; " " &amp;Values!$B$3, SUBSTITUTE(Values!$B$2, "{language}", Values!$H34) &amp; " " &amp;Values!$B$3))</f>
        <v>Teclado de respuesto Húngaro sin retroiluminación  para Lenovo Thinkpad X280 X390 X395</v>
      </c>
      <c r="G35" s="29" t="str">
        <f>IF(ISBLANK(Values!E34),"","TellusRem")</f>
        <v>TellusRem</v>
      </c>
      <c r="H35" s="1" t="str">
        <f>IF(ISBLANK(Values!E34),"",Values!$B$16)</f>
        <v>computer-keyboards</v>
      </c>
      <c r="I35" s="1" t="str">
        <f>IF(ISBLANK(Values!E34),"","4730574031")</f>
        <v>4730574031</v>
      </c>
      <c r="J35" s="31" t="str">
        <f>IF(ISBLANK(Values!E34),"",Values!F34 )</f>
        <v>Lenovo X280 Regular - HU</v>
      </c>
      <c r="K35" s="27" t="str">
        <f>IF(ISBLANK(Values!E34),"",IF(Values!J34, Values!$B$4, Values!$B$5))</f>
        <v>38.95</v>
      </c>
      <c r="L35" s="27">
        <f>IF(ISBLANK(Values!E34),"",IF($CO35="DEFAULT", Values!$B$18, ""))</f>
        <v>5</v>
      </c>
      <c r="M35" s="27" t="str">
        <f>IF(ISBLANK(Values!E34),"",Values!$M34)</f>
        <v>https://download.lenovo.com/Images/Parts/01YP095/01YP095_A.jpg</v>
      </c>
      <c r="N35" s="27" t="str">
        <f>IF(ISBLANK(Values!$F34),"",Values!N34)</f>
        <v>https://download.lenovo.com/Images/Parts/01YP095/01YP095_B.jpg</v>
      </c>
      <c r="O35" s="27" t="str">
        <f>IF(ISBLANK(Values!$F34),"",Values!O34)</f>
        <v>https://download.lenovo.com/Images/Parts/01YP095/01YP095_details.jpg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X280 Regular Parent</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sin retroiluminación.</v>
      </c>
      <c r="AM35" s="1" t="str">
        <f>SUBSTITUTE(IF(ISBLANK(Values!E34),"",Values!$B$27), "{model}", Values!$B$3)</f>
        <v>👉 COMPATIBLE CON: Lenovo X280 X390 X395.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Húngaro</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IF(ISBLANK(Values!E34),"",IF(Values!J34, Values!$B$4, Values!$B$5))</f>
        <v>38.95</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X280 Regular - NL</v>
      </c>
      <c r="C36" s="29" t="str">
        <f>IF(ISBLANK(Values!E35),"","TellusRem")</f>
        <v>TellusRem</v>
      </c>
      <c r="D36" s="28">
        <f>IF(ISBLANK(Values!E35),"",Values!E35)</f>
        <v>5714401281122</v>
      </c>
      <c r="E36" s="1" t="str">
        <f>IF(ISBLANK(Values!E35),"","EAN")</f>
        <v>EAN</v>
      </c>
      <c r="F36" s="27" t="str">
        <f>IF(ISBLANK(Values!E35),"",IF(Values!J35, SUBSTITUTE(Values!$B$1, "{language}", Values!H35) &amp; " " &amp;Values!$B$3, SUBSTITUTE(Values!$B$2, "{language}", Values!$H35) &amp; " " &amp;Values!$B$3))</f>
        <v>Teclado de respuesto Holandés sin retroiluminación  para Lenovo Thinkpad X280 X390 X395</v>
      </c>
      <c r="G36" s="29" t="str">
        <f>IF(ISBLANK(Values!E35),"","TellusRem")</f>
        <v>TellusRem</v>
      </c>
      <c r="H36" s="1" t="str">
        <f>IF(ISBLANK(Values!E35),"",Values!$B$16)</f>
        <v>computer-keyboards</v>
      </c>
      <c r="I36" s="1" t="str">
        <f>IF(ISBLANK(Values!E35),"","4730574031")</f>
        <v>4730574031</v>
      </c>
      <c r="J36" s="31" t="str">
        <f>IF(ISBLANK(Values!E35),"",Values!F35 )</f>
        <v>Lenovo X280 Regular - NL</v>
      </c>
      <c r="K36" s="27" t="str">
        <f>IF(ISBLANK(Values!E35),"",IF(Values!J35, Values!$B$4, Values!$B$5))</f>
        <v>38.95</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X280 Regular Parent</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sin retroiluminación.</v>
      </c>
      <c r="AM36" s="1" t="str">
        <f>SUBSTITUTE(IF(ISBLANK(Values!E35),"",Values!$B$27), "{model}", Values!$B$3)</f>
        <v>👉 COMPATIBLE CON: Lenovo X280 X390 X395.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Holandés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IF(ISBLANK(Values!E35),"",IF(Values!J35, Values!$B$4, Values!$B$5))</f>
        <v>38.95</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X280 Regular - NO</v>
      </c>
      <c r="C37" s="29" t="str">
        <f>IF(ISBLANK(Values!E36),"","TellusRem")</f>
        <v>TellusRem</v>
      </c>
      <c r="D37" s="28">
        <f>IF(ISBLANK(Values!E36),"",Values!E36)</f>
        <v>5714401281139</v>
      </c>
      <c r="E37" s="1" t="str">
        <f>IF(ISBLANK(Values!E36),"","EAN")</f>
        <v>EAN</v>
      </c>
      <c r="F37" s="27" t="str">
        <f>IF(ISBLANK(Values!E36),"",IF(Values!J36, SUBSTITUTE(Values!$B$1, "{language}", Values!H36) &amp; " " &amp;Values!$B$3, SUBSTITUTE(Values!$B$2, "{language}", Values!$H36) &amp; " " &amp;Values!$B$3))</f>
        <v>Teclado de respuesto Noruego sin retroiluminación  para Lenovo Thinkpad X280 X390 X395</v>
      </c>
      <c r="G37" s="29" t="str">
        <f>IF(ISBLANK(Values!E36),"","TellusRem")</f>
        <v>TellusRem</v>
      </c>
      <c r="H37" s="1" t="str">
        <f>IF(ISBLANK(Values!E36),"",Values!$B$16)</f>
        <v>computer-keyboards</v>
      </c>
      <c r="I37" s="1" t="str">
        <f>IF(ISBLANK(Values!E36),"","4730574031")</f>
        <v>4730574031</v>
      </c>
      <c r="J37" s="31" t="str">
        <f>IF(ISBLANK(Values!E36),"",Values!F36 )</f>
        <v>Lenovo X280 Regular - NO</v>
      </c>
      <c r="K37" s="27" t="str">
        <f>IF(ISBLANK(Values!E36),"",IF(Values!J36, Values!$B$4, Values!$B$5))</f>
        <v>38.95</v>
      </c>
      <c r="L37" s="27">
        <f>IF(ISBLANK(Values!E36),"",IF($CO37="DEFAULT", Values!$B$18, ""))</f>
        <v>5</v>
      </c>
      <c r="M37" s="27" t="str">
        <f>IF(ISBLANK(Values!E36),"",Values!$M36)</f>
        <v>https://download.lenovo.com/Images/Parts/01YP100/01YP100_A.jpg</v>
      </c>
      <c r="N37" s="27" t="str">
        <f>IF(ISBLANK(Values!$F36),"",Values!N36)</f>
        <v>https://download.lenovo.com/Images/Parts/01YP100/01YP100_B.jpg</v>
      </c>
      <c r="O37" s="27" t="str">
        <f>IF(ISBLANK(Values!$F36),"",Values!O36)</f>
        <v>https://download.lenovo.com/Images/Parts/01YP100/01YP100_details.jpg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X280 Regular Parent</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sin retroiluminación.</v>
      </c>
      <c r="AM37" s="1" t="str">
        <f>SUBSTITUTE(IF(ISBLANK(Values!E36),"",Values!$B$27), "{model}", Values!$B$3)</f>
        <v>👉 COMPATIBLE CON: Lenovo X280 X390 X395.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Noruego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IF(ISBLANK(Values!E36),"",IF(Values!J36, Values!$B$4, Values!$B$5))</f>
        <v>38.95</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X280 Regular - PL</v>
      </c>
      <c r="C38" s="29" t="str">
        <f>IF(ISBLANK(Values!E37),"","TellusRem")</f>
        <v>TellusRem</v>
      </c>
      <c r="D38" s="28">
        <f>IF(ISBLANK(Values!E37),"",Values!E37)</f>
        <v>5714401281146</v>
      </c>
      <c r="E38" s="1" t="str">
        <f>IF(ISBLANK(Values!E37),"","EAN")</f>
        <v>EAN</v>
      </c>
      <c r="F38" s="27" t="str">
        <f>IF(ISBLANK(Values!E37),"",IF(Values!J37, SUBSTITUTE(Values!$B$1, "{language}", Values!H37) &amp; " " &amp;Values!$B$3, SUBSTITUTE(Values!$B$2, "{language}", Values!$H37) &amp; " " &amp;Values!$B$3))</f>
        <v>Teclado de respuesto Polaco sin retroiluminación  para Lenovo Thinkpad X280 X390 X395</v>
      </c>
      <c r="G38" s="29" t="str">
        <f>IF(ISBLANK(Values!E37),"","TellusRem")</f>
        <v>TellusRem</v>
      </c>
      <c r="H38" s="1" t="str">
        <f>IF(ISBLANK(Values!E37),"",Values!$B$16)</f>
        <v>computer-keyboards</v>
      </c>
      <c r="I38" s="1" t="str">
        <f>IF(ISBLANK(Values!E37),"","4730574031")</f>
        <v>4730574031</v>
      </c>
      <c r="J38" s="31" t="str">
        <f>IF(ISBLANK(Values!E37),"",Values!F37 )</f>
        <v>Lenovo X280 Regular - PL</v>
      </c>
      <c r="K38" s="27" t="str">
        <f>IF(ISBLANK(Values!E37),"",IF(Values!J37, Values!$B$4, Values!$B$5))</f>
        <v>38.95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X280 Regular Parent</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sin retroiluminación.</v>
      </c>
      <c r="AM38" s="1" t="str">
        <f>SUBSTITUTE(IF(ISBLANK(Values!E37),"",Values!$B$27), "{model}", Values!$B$3)</f>
        <v>👉 COMPATIBLE CON: Lenovo X280 X390 X395.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Polaco</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IF(ISBLANK(Values!E37),"",IF(Values!J37, Values!$B$4, Values!$B$5))</f>
        <v>38.95</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X280 Regular - PT</v>
      </c>
      <c r="C39" s="29" t="str">
        <f>IF(ISBLANK(Values!E38),"","TellusRem")</f>
        <v>TellusRem</v>
      </c>
      <c r="D39" s="28">
        <f>IF(ISBLANK(Values!E38),"",Values!E38)</f>
        <v>5714401281153</v>
      </c>
      <c r="E39" s="1" t="str">
        <f>IF(ISBLANK(Values!E38),"","EAN")</f>
        <v>EAN</v>
      </c>
      <c r="F39" s="27" t="str">
        <f>IF(ISBLANK(Values!E38),"",IF(Values!J38, SUBSTITUTE(Values!$B$1, "{language}", Values!H38) &amp; " " &amp;Values!$B$3, SUBSTITUTE(Values!$B$2, "{language}", Values!$H38) &amp; " " &amp;Values!$B$3))</f>
        <v>Teclado de respuesto Portugués sin retroiluminación  para Lenovo Thinkpad X280 X390 X395</v>
      </c>
      <c r="G39" s="29" t="str">
        <f>IF(ISBLANK(Values!E38),"","TellusRem")</f>
        <v>TellusRem</v>
      </c>
      <c r="H39" s="1" t="str">
        <f>IF(ISBLANK(Values!E38),"",Values!$B$16)</f>
        <v>computer-keyboards</v>
      </c>
      <c r="I39" s="1" t="str">
        <f>IF(ISBLANK(Values!E38),"","4730574031")</f>
        <v>4730574031</v>
      </c>
      <c r="J39" s="31" t="str">
        <f>IF(ISBLANK(Values!E38),"",Values!F38 )</f>
        <v>Lenovo X280 Regular - PT</v>
      </c>
      <c r="K39" s="27" t="str">
        <f>IF(ISBLANK(Values!E38),"",IF(Values!J38, Values!$B$4, Values!$B$5))</f>
        <v>38.95</v>
      </c>
      <c r="L39" s="27">
        <f>IF(ISBLANK(Values!E38),"",IF($CO39="DEFAULT", Values!$B$18, ""))</f>
        <v>5</v>
      </c>
      <c r="M39" s="27" t="str">
        <f>IF(ISBLANK(Values!E38),"",Values!$M38)</f>
        <v>https://download.lenovo.com/Images/Parts/01YP101/01YP101_A.jpg</v>
      </c>
      <c r="N39" s="27" t="str">
        <f>IF(ISBLANK(Values!$F38),"",Values!N38)</f>
        <v>https://download.lenovo.com/Images/Parts/01YP101/01YP101_B.jpg</v>
      </c>
      <c r="O39" s="27" t="str">
        <f>IF(ISBLANK(Values!$F38),"",Values!O38)</f>
        <v>https://download.lenovo.com/Images/Parts/01YP101/01YP101_details.jpg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X280 Regular Parent</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sin retroiluminación.</v>
      </c>
      <c r="AM39" s="1" t="str">
        <f>SUBSTITUTE(IF(ISBLANK(Values!E38),"",Values!$B$27), "{model}", Values!$B$3)</f>
        <v>👉 COMPATIBLE CON: Lenovo X280 X390 X395.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Portugués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IF(ISBLANK(Values!E38),"",IF(Values!J38, Values!$B$4, Values!$B$5))</f>
        <v>38.95</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X280 Regular - SE/FI</v>
      </c>
      <c r="C40" s="29" t="str">
        <f>IF(ISBLANK(Values!E39),"","TellusRem")</f>
        <v>TellusRem</v>
      </c>
      <c r="D40" s="28">
        <f>IF(ISBLANK(Values!E39),"",Values!E39)</f>
        <v>5714401281160</v>
      </c>
      <c r="E40" s="1" t="str">
        <f>IF(ISBLANK(Values!E39),"","EAN")</f>
        <v>EAN</v>
      </c>
      <c r="F40" s="27" t="str">
        <f>IF(ISBLANK(Values!E39),"",IF(Values!J39, SUBSTITUTE(Values!$B$1, "{language}", Values!H39) &amp; " " &amp;Values!$B$3, SUBSTITUTE(Values!$B$2, "{language}", Values!$H39) &amp; " " &amp;Values!$B$3))</f>
        <v>Teclado de respuesto Sueco – Finlandes sin retroiluminación  para Lenovo Thinkpad X280 X390 X395</v>
      </c>
      <c r="G40" s="29" t="str">
        <f>IF(ISBLANK(Values!E39),"","TellusRem")</f>
        <v>TellusRem</v>
      </c>
      <c r="H40" s="1" t="str">
        <f>IF(ISBLANK(Values!E39),"",Values!$B$16)</f>
        <v>computer-keyboards</v>
      </c>
      <c r="I40" s="1" t="str">
        <f>IF(ISBLANK(Values!E39),"","4730574031")</f>
        <v>4730574031</v>
      </c>
      <c r="J40" s="31" t="str">
        <f>IF(ISBLANK(Values!E39),"",Values!F39 )</f>
        <v>Lenovo X280 Regular - SE/FI</v>
      </c>
      <c r="K40" s="27" t="str">
        <f>IF(ISBLANK(Values!E39),"",IF(Values!J39, Values!$B$4, Values!$B$5))</f>
        <v>38.95</v>
      </c>
      <c r="L40" s="27">
        <f>IF(ISBLANK(Values!E39),"",IF($CO40="DEFAULT", Values!$B$18, ""))</f>
        <v>5</v>
      </c>
      <c r="M40" s="27" t="str">
        <f>IF(ISBLANK(Values!E39),"",Values!$M39)</f>
        <v>https://download.lenovo.com/Images/Parts/01YP025/01YP025_A.jpg</v>
      </c>
      <c r="N40" s="27" t="str">
        <f>IF(ISBLANK(Values!$F39),"",Values!N39)</f>
        <v>https://download.lenovo.com/Images/Parts/01YP025/01YP025_B.jpg</v>
      </c>
      <c r="O40" s="27" t="str">
        <f>IF(ISBLANK(Values!$F39),"",Values!O39)</f>
        <v>https://download.lenovo.com/Images/Parts/01YP025/01YP025_details.jpg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X280 Regular Parent</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sin retroiluminación.</v>
      </c>
      <c r="AM40" s="1" t="str">
        <f>SUBSTITUTE(IF(ISBLANK(Values!E39),"",Values!$B$27), "{model}", Values!$B$3)</f>
        <v>👉 COMPATIBLE CON: Lenovo X280 X390 X395.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Sueco – Finlandes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IF(ISBLANK(Values!E39),"",IF(Values!J39, Values!$B$4, Values!$B$5))</f>
        <v>38.95</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X280 Regular - CH</v>
      </c>
      <c r="C41" s="29" t="str">
        <f>IF(ISBLANK(Values!E40),"","TellusRem")</f>
        <v>TellusRem</v>
      </c>
      <c r="D41" s="28">
        <f>IF(ISBLANK(Values!E40),"",Values!E40)</f>
        <v>5714401281177</v>
      </c>
      <c r="E41" s="1" t="str">
        <f>IF(ISBLANK(Values!E40),"","EAN")</f>
        <v>EAN</v>
      </c>
      <c r="F41" s="27" t="str">
        <f>IF(ISBLANK(Values!E40),"",IF(Values!J40, SUBSTITUTE(Values!$B$1, "{language}", Values!H40) &amp; " " &amp;Values!$B$3, SUBSTITUTE(Values!$B$2, "{language}", Values!$H40) &amp; " " &amp;Values!$B$3))</f>
        <v>Teclado de respuesto Suizo sin retroiluminación  para Lenovo Thinkpad X280 X390 X395</v>
      </c>
      <c r="G41" s="29" t="str">
        <f>IF(ISBLANK(Values!E40),"","TellusRem")</f>
        <v>TellusRem</v>
      </c>
      <c r="H41" s="1" t="str">
        <f>IF(ISBLANK(Values!E40),"",Values!$B$16)</f>
        <v>computer-keyboards</v>
      </c>
      <c r="I41" s="1" t="str">
        <f>IF(ISBLANK(Values!E40),"","4730574031")</f>
        <v>4730574031</v>
      </c>
      <c r="J41" s="31" t="str">
        <f>IF(ISBLANK(Values!E40),"",Values!F40 )</f>
        <v>Lenovo X280 Regular - CH</v>
      </c>
      <c r="K41" s="27" t="str">
        <f>IF(ISBLANK(Values!E40),"",IF(Values!J40, Values!$B$4, Values!$B$5))</f>
        <v>38.95</v>
      </c>
      <c r="L41" s="27">
        <f>IF(ISBLANK(Values!E40),"",IF($CO41="DEFAULT", Values!$B$18, ""))</f>
        <v>5</v>
      </c>
      <c r="M41" s="27" t="str">
        <f>IF(ISBLANK(Values!E40),"",Values!$M40)</f>
        <v>https://download.lenovo.com/Images/Parts/01YP106/01YP106_A.jpg</v>
      </c>
      <c r="N41" s="27" t="str">
        <f>IF(ISBLANK(Values!$F40),"",Values!N40)</f>
        <v>https://download.lenovo.com/Images/Parts/01YP106/01YP106_B.jpg</v>
      </c>
      <c r="O41" s="27" t="str">
        <f>IF(ISBLANK(Values!$F40),"",Values!O40)</f>
        <v>https://download.lenovo.com/Images/Parts/01YP106/01YP106_details.jpg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X280 Regular Parent</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sin retroiluminación.</v>
      </c>
      <c r="AM41" s="1" t="str">
        <f>SUBSTITUTE(IF(ISBLANK(Values!E40),"",Values!$B$27), "{model}", Values!$B$3)</f>
        <v>👉 COMPATIBLE CON: Lenovo X280 X390 X395.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Suizo</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IF(ISBLANK(Values!E40),"",IF(Values!J40, Values!$B$4, Values!$B$5))</f>
        <v>38.95</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X280 Regular - US INT</v>
      </c>
      <c r="C42" s="29" t="str">
        <f>IF(ISBLANK(Values!E41),"","TellusRem")</f>
        <v>TellusRem</v>
      </c>
      <c r="D42" s="28">
        <f>IF(ISBLANK(Values!E41),"",Values!E41)</f>
        <v>5714401281184</v>
      </c>
      <c r="E42" s="1" t="str">
        <f>IF(ISBLANK(Values!E41),"","EAN")</f>
        <v>EAN</v>
      </c>
      <c r="F42" s="27" t="str">
        <f>IF(ISBLANK(Values!E41),"",IF(Values!J41, SUBSTITUTE(Values!$B$1, "{language}", Values!H41) &amp; " " &amp;Values!$B$3, SUBSTITUTE(Values!$B$2, "{language}", Values!$H41) &amp; " " &amp;Values!$B$3))</f>
        <v>Teclado de respuesto US internacional sin retroiluminación  para Lenovo Thinkpad X280 X390 X395</v>
      </c>
      <c r="G42" s="29" t="str">
        <f>IF(ISBLANK(Values!E41),"","TellusRem")</f>
        <v>TellusRem</v>
      </c>
      <c r="H42" s="1" t="str">
        <f>IF(ISBLANK(Values!E41),"",Values!$B$16)</f>
        <v>computer-keyboards</v>
      </c>
      <c r="I42" s="1" t="str">
        <f>IF(ISBLANK(Values!E41),"","4730574031")</f>
        <v>4730574031</v>
      </c>
      <c r="J42" s="31" t="str">
        <f>IF(ISBLANK(Values!E41),"",Values!F41 )</f>
        <v>Lenovo X280 Regular - US INT</v>
      </c>
      <c r="K42" s="27" t="str">
        <f>IF(ISBLANK(Values!E41),"",IF(Values!J41, Values!$B$4, Values!$B$5))</f>
        <v>38.95</v>
      </c>
      <c r="L42" s="27">
        <f>IF(ISBLANK(Values!E41),"",IF($CO42="DEFAULT", Values!$B$18, ""))</f>
        <v>5</v>
      </c>
      <c r="M42" s="27" t="str">
        <f>IF(ISBLANK(Values!E41),"",Values!$M41)</f>
        <v>https://download.lenovo.com/Images/Parts/01YP029/01YP029_A.jpg</v>
      </c>
      <c r="N42" s="27" t="str">
        <f>IF(ISBLANK(Values!$F41),"",Values!N41)</f>
        <v>https://download.lenovo.com/Images/Parts/01YP029/01YP029_B.jpg</v>
      </c>
      <c r="O42" s="27" t="str">
        <f>IF(ISBLANK(Values!$F41),"",Values!O41)</f>
        <v>https://download.lenovo.com/Images/Parts/01YP029/01YP029_details.jpg</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Child</v>
      </c>
      <c r="X42" s="29" t="str">
        <f>IF(ISBLANK(Values!E41),"",Values!$B$13)</f>
        <v>Lenovo X280 Regular Parent</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sin retroiluminación.</v>
      </c>
      <c r="AM42" s="1" t="str">
        <f>SUBSTITUTE(IF(ISBLANK(Values!E41),"",Values!$B$27), "{model}", Values!$B$3)</f>
        <v>👉 COMPATIBLE CON: Lenovo X280 X390 X395. Por favor, revise la imagen y la descripción cuidadosamente antes de comprar cualquier teclado. Esto asegura que obtenga el teclado correcto para su portátil. Instalación fácil.</v>
      </c>
      <c r="AT42" s="27" t="str">
        <f>IF(ISBLANK(Values!E41),"",Values!H41)</f>
        <v>US internacional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IF(ISBLANK(Values!E41),"",IF(Values!J41, Values!$B$4, Values!$B$5))</f>
        <v>38.95</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1" t="str">
        <f>IF(ISBLANK(Values!E42),"",IF(Values!$B$37="EU","computercomponent","computer"))</f>
        <v>computercomponent</v>
      </c>
      <c r="B43" s="33" t="str">
        <f>IF(ISBLANK(Values!E42),"",Values!F42)</f>
        <v>Lenovo X280 Regular - RUS</v>
      </c>
      <c r="C43" s="29" t="str">
        <f>IF(ISBLANK(Values!E42),"","TellusRem")</f>
        <v>TellusRem</v>
      </c>
      <c r="D43" s="28">
        <f>IF(ISBLANK(Values!E42),"",Values!E42)</f>
        <v>5714401281191</v>
      </c>
      <c r="E43" s="1" t="str">
        <f>IF(ISBLANK(Values!E42),"","EAN")</f>
        <v>EAN</v>
      </c>
      <c r="F43" s="27" t="str">
        <f>IF(ISBLANK(Values!E42),"",IF(Values!J42, SUBSTITUTE(Values!$B$1, "{language}", Values!H42) &amp; " " &amp;Values!$B$3, SUBSTITUTE(Values!$B$2, "{language}", Values!$H42) &amp; " " &amp;Values!$B$3))</f>
        <v>Teclado de respuesto Ruso sin retroiluminación  para Lenovo Thinkpad X280 X390 X395</v>
      </c>
      <c r="G43" s="29" t="str">
        <f>IF(ISBLANK(Values!E42),"","TellusRem")</f>
        <v>TellusRem</v>
      </c>
      <c r="H43" s="1" t="str">
        <f>IF(ISBLANK(Values!E42),"",Values!$B$16)</f>
        <v>computer-keyboards</v>
      </c>
      <c r="I43" s="1" t="str">
        <f>IF(ISBLANK(Values!E42),"","4730574031")</f>
        <v>4730574031</v>
      </c>
      <c r="J43" s="31" t="str">
        <f>IF(ISBLANK(Values!E42),"",Values!F42 )</f>
        <v>Lenovo X280 Regular - RUS</v>
      </c>
      <c r="K43" s="27" t="str">
        <f>IF(ISBLANK(Values!E42),"",IF(Values!J42, Values!$B$4, Values!$B$5))</f>
        <v>38.95</v>
      </c>
      <c r="L43" s="27">
        <f>IF(ISBLANK(Values!E42),"",IF($CO43="DEFAULT", Values!$B$18, ""))</f>
        <v>5</v>
      </c>
      <c r="M43" s="27" t="str">
        <f>IF(ISBLANK(Values!E42),"",Values!$M42)</f>
        <v>https://download.lenovo.com/Images/Parts/01YP142/01YP142_A.jpg</v>
      </c>
      <c r="N43" s="27" t="str">
        <f>IF(ISBLANK(Values!$F42),"",Values!N42)</f>
        <v>https://download.lenovo.com/Images/Parts/01YP142/01YP142_B.jpg</v>
      </c>
      <c r="O43" s="27" t="str">
        <f>IF(ISBLANK(Values!$F42),"",Values!O42)</f>
        <v>https://download.lenovo.com/Images/Parts/01YP142/01YP142_details.jpg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X280 Regular Parent</v>
      </c>
      <c r="Y43" s="31" t="str">
        <f>IF(ISBLANK(Values!E42),"","Size-Color")</f>
        <v>Size-Color</v>
      </c>
      <c r="Z43" s="29" t="str">
        <f>IF(ISBLANK(Values!E42),"","variation")</f>
        <v>variation</v>
      </c>
      <c r="AA43" s="1"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sin retroiluminación.</v>
      </c>
      <c r="AM43" s="1" t="str">
        <f>SUBSTITUTE(IF(ISBLANK(Values!E42),"",Values!$B$27), "{model}", Values!$B$3)</f>
        <v>👉 COMPATIBLE CON: Lenovo X280 X390 X395. Por favor, revise la imagen y la descripción cuidadosamente antes de comprar cualquier teclado. Esto asegura que obtenga el teclado correcto para su portátil. Instalación fácil.</v>
      </c>
      <c r="AT43" s="27" t="str">
        <f>IF(ISBLANK(Values!E42),"",Values!H42)</f>
        <v>Ruso</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IF(ISBLANK(Values!E42),"",IF(Values!J42, Values!$B$4, Values!$B$5))</f>
        <v>38.95</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1" t="str">
        <f>IF(ISBLANK(Values!E43),"",IF(Values!$B$37="EU","computercomponent","computer"))</f>
        <v>computercomponent</v>
      </c>
      <c r="B44" s="33" t="str">
        <f>IF(ISBLANK(Values!E43),"",Values!F43)</f>
        <v>Lenovo X280 Regular - US</v>
      </c>
      <c r="C44" s="29" t="str">
        <f>IF(ISBLANK(Values!E43),"","TellusRem")</f>
        <v>TellusRem</v>
      </c>
      <c r="D44" s="28">
        <f>IF(ISBLANK(Values!E43),"",Values!E43)</f>
        <v>5714401281207</v>
      </c>
      <c r="E44" s="1" t="str">
        <f>IF(ISBLANK(Values!E43),"","EAN")</f>
        <v>EAN</v>
      </c>
      <c r="F44" s="27" t="str">
        <f>IF(ISBLANK(Values!E43),"",IF(Values!J43, SUBSTITUTE(Values!$B$1, "{language}", Values!H43) &amp; " " &amp;Values!$B$3, SUBSTITUTE(Values!$B$2, "{language}", Values!$H43) &amp; " " &amp;Values!$B$3))</f>
        <v>Teclado de respuesto US sin retroiluminación  para Lenovo Thinkpad X280 X390 X395</v>
      </c>
      <c r="G44" s="29" t="str">
        <f>IF(ISBLANK(Values!E43),"","TellusRem")</f>
        <v>TellusRem</v>
      </c>
      <c r="H44" s="1" t="str">
        <f>IF(ISBLANK(Values!E43),"",Values!$B$16)</f>
        <v>computer-keyboards</v>
      </c>
      <c r="I44" s="1" t="str">
        <f>IF(ISBLANK(Values!E43),"","4730574031")</f>
        <v>4730574031</v>
      </c>
      <c r="J44" s="31" t="str">
        <f>IF(ISBLANK(Values!E43),"",Values!F43 )</f>
        <v>Lenovo X280 Regular - US</v>
      </c>
      <c r="K44" s="27" t="str">
        <f>IF(ISBLANK(Values!E43),"",IF(Values!J43, Values!$B$4, Values!$B$5))</f>
        <v>38.95</v>
      </c>
      <c r="L44" s="27">
        <f>IF(ISBLANK(Values!E43),"",IF($CO44="DEFAULT", Values!$B$18, ""))</f>
        <v>5</v>
      </c>
      <c r="M44" s="27" t="str">
        <f>IF(ISBLANK(Values!E43),"",Values!$M43)</f>
        <v>https://download.lenovo.com/Images/Parts/01YP160/01YP160_A.jpg</v>
      </c>
      <c r="N44" s="27" t="str">
        <f>IF(ISBLANK(Values!$F43),"",Values!N43)</f>
        <v>https://download.lenovo.com/Images/Parts/01YP160/01YP160_B.jpg</v>
      </c>
      <c r="O44" s="27" t="str">
        <f>IF(ISBLANK(Values!$F43),"",Values!O43)</f>
        <v>https://download.lenovo.com/Images/Parts/01YP160/01YP160_details.jpg</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Child</v>
      </c>
      <c r="X44" s="29" t="str">
        <f>IF(ISBLANK(Values!E43),"",Values!$B$13)</f>
        <v>Lenovo X280 Regular Parent</v>
      </c>
      <c r="Y44" s="31" t="str">
        <f>IF(ISBLANK(Values!E43),"","Size-Color")</f>
        <v>Size-Color</v>
      </c>
      <c r="Z44" s="29" t="str">
        <f>IF(ISBLANK(Values!E43),"","variation")</f>
        <v>variation</v>
      </c>
      <c r="AA44" s="1"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X280 X390 X395</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sin retroiluminación.</v>
      </c>
      <c r="AM44" s="1" t="str">
        <f>SUBSTITUTE(IF(ISBLANK(Values!E43),"",Values!$B$27), "{model}", Values!$B$3)</f>
        <v>👉 COMPATIBLE CON: Lenovo X280 X390 X395. Por favor, revise la imagen y la descripción cuidadosamente antes de comprar cualquier teclado. Esto asegura que obtenga el teclado correcto para su portátil. Instalación fácil.</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IF(ISBLANK(Values!E43),"",IF(Values!J43, Values!$B$4, Values!$B$5))</f>
        <v>38.95</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0">
      <formula>IF(LEN(B4)&gt;0,1,0)</formula>
    </cfRule>
  </conditionalFormatting>
  <conditionalFormatting sqref="B5:B1048576">
    <cfRule type="expression" dxfId="528" priority="13">
      <formula>IF(LEN(B4)&gt;0,1,0)</formula>
    </cfRule>
    <cfRule type="expression" dxfId="527" priority="17">
      <formula>AND(IF(IFERROR(VLOOKUP($B$3,#NAME?,MATCH($A4,#NAME?,0)+1,0),0)&gt;0,0,1),IF(IFERROR(VLOOKUP($B$3,#NAME?,MATCH($A4,#NAME?,0)+1,0),0)&gt;0,0,1),IF(IFERROR(VLOOKUP($B$3,#NAME?,MATCH($A4,#NAME?,0)+1,0),0)&gt;0,0,1),IF(IFERROR(MATCH($A4,#NAME?,0),0)&gt;0,1,0))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9">
      <formula>AND(IF(IFERROR(VLOOKUP($C$3,#NAME?,MATCH($A4,#NAME?,0)+1,0),0)&gt;0,0,1),IF(IFERROR(VLOOKUP($C$3,#NAME?,MATCH($A4,#NAME?,0)+1,0),0)&gt;0,0,1),IF(IFERROR(VLOOKUP($C$3,#NAME?,MATCH($A4,#NAME?,0)+1,0),0)&gt;0,0,1),IF(IFERROR(MATCH($A4,#NAME?,0),0)&gt;0,1,0))</formula>
    </cfRule>
    <cfRule type="expression" dxfId="523" priority="996">
      <formula>IF(VLOOKUP($C$3,#NAME?,MATCH($A4,#NAME?,0)+1,0)&gt;0,1,0)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0">
      <formula>IF(LEN(F4)&gt;0,1,0)</formula>
    </cfRule>
    <cfRule type="expression" dxfId="512" priority="1011">
      <formula>IF(VLOOKUP($F$3,#NAME?,MATCH($A4,#NAME?,0)+1,0)&gt;0,1,0)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1">
      <formula>IF(VLOOKUP($Q$3,#NAME?,MATCH($A4,#NAME?,0)+1,0)&gt;0,1,0)</formula>
    </cfRule>
    <cfRule type="expression" dxfId="448" priority="1060">
      <formula>IF(LEN(Z4)&gt;0,1,0)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5">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9">
      <formula>IF(VLOOKUP($AJ$3,#NAME?,MATCH($A4,#NAME?,0)+1,0)&gt;0,1,0)</formula>
    </cfRule>
    <cfRule type="expression" dxfId="419" priority="178">
      <formula>IF(LEN(AJ4)&gt;0,1,0)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13">
      <formula>AND(IF(IFERROR(VLOOKUP($CY$3,#NAME?,MATCH($A4,#NAME?,0)+1,0),0)&gt;0,0,1),IF(IFERROR(VLOOKUP($CY$3,#NAME?,MATCH($A4,#NAME?,0)+1,0),0)&gt;0,0,1),IF(IFERROR(VLOOKUP($CY$3,#NAME?,MATCH($A4,#NAME?,0)+1,0),0)&gt;0,0,1),IF(IFERROR(MATCH($A4,#NAME?,0),0)&gt;0,1,0))</formula>
    </cfRule>
    <cfRule type="expression" dxfId="272" priority="510">
      <formula>IF(VLOOKUP($CY$3,#NAME?,MATCH($A4,#NAME?,0)+1,0)&gt;0,1,0)</formula>
    </cfRule>
    <cfRule type="expression" dxfId="271" priority="509">
      <formula>IF(LEN(CY4)&gt;0,1,0)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5">
      <formula>IF(LEN(CZ4)&gt;0,1,0)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1">
      <formula>IF(LEN(DA4)&gt;0,1,0)</formula>
    </cfRule>
    <cfRule type="expression" dxfId="264" priority="520">
      <formula>AND(AND(OR(AND(OR(OR(NOT(CO4&lt;&gt;"DEFAULT"),CO4="")))),A4&lt;&gt;""))</formula>
    </cfRule>
    <cfRule type="expression" dxfId="263" priority="522">
      <formula>IF(VLOOKUP($DA$3,#NAME?,MATCH($A4,#NAME?,0)+1,0)&gt;0,1,0)</formula>
    </cfRule>
  </conditionalFormatting>
  <conditionalFormatting sqref="DB4:DB1048576">
    <cfRule type="expression" dxfId="262" priority="528">
      <formula>IF(VLOOKUP($DB$3,#NAME?,MATCH($A4,#NAME?,0)+1,0)&gt;0,1,0)</formula>
    </cfRule>
    <cfRule type="expression" dxfId="261" priority="531">
      <formula>AND(IF(IFERROR(VLOOKUP($DB$3,#NAME?,MATCH($A4,#NAME?,0)+1,0),0)&gt;0,0,1),IF(IFERROR(VLOOKUP($DB$3,#NAME?,MATCH($A4,#NAME?,0)+1,0),0)&gt;0,0,1),IF(IFERROR(VLOOKUP($DB$3,#NAME?,MATCH($A4,#NAME?,0)+1,0),0)&gt;0,0,1),IF(IFERROR(MATCH($A4,#NAME?,0),0)&gt;0,1,0))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27">
      <formula>IF(LEN(DB4)&gt;0,1,0)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7">
      <formula>AND(IF(IFERROR(VLOOKUP($DC$3,#NAME?,MATCH($A4,#NAME?,0)+1,0),0)&gt;0,0,1),IF(IFERROR(VLOOKUP($DC$3,#NAME?,MATCH($A4,#NAME?,0)+1,0),0)&gt;0,0,1),IF(IFERROR(VLOOKUP($DC$3,#NAME?,MATCH($A4,#NAME?,0)+1,0),0)&gt;0,0,1),IF(IFERROR(MATCH($A4,#NAME?,0),0)&gt;0,1,0))</formula>
    </cfRule>
    <cfRule type="expression" dxfId="256" priority="534">
      <formula>IF(VLOOKUP($DC$3,#NAME?,MATCH($A4,#NAME?,0)+1,0)&gt;0,1,0)</formula>
    </cfRule>
    <cfRule type="expression" dxfId="255" priority="533">
      <formula>IF(LEN(DC4)&gt;0,1,0)</formula>
    </cfRule>
  </conditionalFormatting>
  <conditionalFormatting sqref="DD4:DD1048576">
    <cfRule type="expression" dxfId="25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9">
      <formula>IF(LEN(DD4)&gt;0,1,0)</formula>
    </cfRule>
    <cfRule type="expression" dxfId="252" priority="540">
      <formula>IF(VLOOKUP($DD$3,#NAME?,MATCH($A4,#NAME?,0)+1,0)&gt;0,1,0)</formula>
    </cfRule>
    <cfRule type="expression" dxfId="25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2">
      <formula>IF(VLOOKUP($DF$3,#NAME?,MATCH($A4,#NAME?,0)+1,0)&gt;0,1,0)</formula>
    </cfRule>
    <cfRule type="expression" dxfId="244" priority="555">
      <formula>AND(IF(IFERROR(VLOOKUP($DF$3,#NAME?,MATCH($A4,#NAME?,0)+1,0),0)&gt;0,0,1),IF(IFERROR(VLOOKUP($DF$3,#NAME?,MATCH($A4,#NAME?,0)+1,0),0)&gt;0,0,1),IF(IFERROR(VLOOKUP($DF$3,#NAME?,MATCH($A4,#NAME?,0)+1,0),0)&gt;0,0,1),IF(IFERROR(MATCH($A4,#NAME?,0),0)&gt;0,1,0))</formula>
    </cfRule>
    <cfRule type="expression" dxfId="243" priority="551">
      <formula>IF(LEN(DF4)&gt;0,1,0)</formula>
    </cfRule>
  </conditionalFormatting>
  <conditionalFormatting sqref="DG4:DG1048576">
    <cfRule type="expression" dxfId="242" priority="558">
      <formula>IF(VLOOKUP($DG$3,#NAME?,MATCH($A4,#NAME?,0)+1,0)&gt;0,1,0)</formula>
    </cfRule>
    <cfRule type="expression" dxfId="241" priority="557">
      <formula>IF(LEN(DG4)&gt;0,1,0)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9">
      <formula>IF(LEN(DI4)&gt;0,1,0)</formula>
    </cfRule>
    <cfRule type="expression" dxfId="232" priority="573">
      <formula>AND(IF(IFERROR(VLOOKUP($DI$3,#NAME?,MATCH($A4,#NAME?,0)+1,0),0)&gt;0,0,1),IF(IFERROR(VLOOKUP($DI$3,#NAME?,MATCH($A4,#NAME?,0)+1,0),0)&gt;0,0,1),IF(IFERROR(VLOOKUP($DI$3,#NAME?,MATCH($A4,#NAME?,0)+1,0),0)&gt;0,0,1),IF(IFERROR(MATCH($A4,#NAME?,0),0)&gt;0,1,0))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5">
      <formula>IF(LEN(DJ4)&gt;0,1,0)</formula>
    </cfRule>
    <cfRule type="expression" dxfId="228" priority="576">
      <formula>IF(VLOOKUP($DJ$3,#NAME?,MATCH($A4,#NAME?,0)+1,0)&gt;0,1,0)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5">
      <formula>AND(IF(IFERROR(VLOOKUP($DK$3,#NAME?,MATCH($A4,#NAME?,0)+1,0),0)&gt;0,0,1),IF(IFERROR(VLOOKUP($DK$3,#NAME?,MATCH($A4,#NAME?,0)+1,0),0)&gt;0,0,1),IF(IFERROR(VLOOKUP($DK$3,#NAME?,MATCH($A4,#NAME?,0)+1,0),0)&gt;0,0,1),IF(IFERROR(MATCH($A4,#NAME?,0),0)&gt;0,1,0))</formula>
    </cfRule>
    <cfRule type="expression" dxfId="225" priority="582">
      <formula>IF(VLOOKUP($DK$3,#NAME?,MATCH($A4,#NAME?,0)+1,0)&gt;0,1,0)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1">
      <formula>IF(LEN(DK4)&gt;0,1,0)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4">
      <formula>IF(VLOOKUP($DQ$3,#NAME?,MATCH($A4,#NAME?,0)+1,0)&gt;0,1,0)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19">
      <formula>IF(LEN(DR4)&gt;0,1,0)</formula>
    </cfRule>
    <cfRule type="expression" dxfId="202" priority="620">
      <formula>IF(VLOOKUP($DR$3,#NAME?,MATCH($A4,#NAME?,0)+1,0)&gt;0,1,0)</formula>
    </cfRule>
  </conditionalFormatting>
  <conditionalFormatting sqref="DS5:DS1048576">
    <cfRule type="expression" dxfId="201" priority="625">
      <formula>IF(VLOOKUP($DS$3,#NAME?,MATCH($A5,#NAME?,0)+1,0)&gt;0,1,0)</formula>
    </cfRule>
    <cfRule type="expression" dxfId="200" priority="628">
      <formula>AND(IF(IFERROR(VLOOKUP($DS$3,#NAME?,MATCH($A5,#NAME?,0)+1,0),0)&gt;0,0,1),IF(IFERROR(VLOOKUP($DS$3,#NAME?,MATCH($A5,#NAME?,0)+1,0),0)&gt;0,0,1),IF(IFERROR(VLOOKUP($DS$3,#NAME?,MATCH($A5,#NAME?,0)+1,0),0)&gt;0,0,1),IF(IFERROR(MATCH($A5,#NAME?,0),0)&gt;0,1,0))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5">
      <formula>IF(LEN(DU4)&gt;0,1,0)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8">
      <formula>IF(VLOOKUP($DW$3,#NAME?,MATCH($A4,#NAME?,0)+1,0)&gt;0,1,0)</formula>
    </cfRule>
  </conditionalFormatting>
  <conditionalFormatting sqref="DX4:DX1048576">
    <cfRule type="expression" dxfId="183" priority="653">
      <formula>IF(LEN(DX4)&gt;0,1,0)</formula>
    </cfRule>
    <cfRule type="expression" dxfId="18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63">
      <formula>AND(IF(IFERROR(VLOOKUP($DY$3,#NAME?,MATCH($A4,#NAME?,0)+1,0),0)&gt;0,0,1),IF(IFERROR(VLOOKUP($DY$3,#NAME?,MATCH($A4,#NAME?,0)+1,0),0)&gt;0,0,1),IF(IFERROR(VLOOKUP($DY$3,#NAME?,MATCH($A4,#NAME?,0)+1,0),0)&gt;0,0,1),IF(IFERROR(MATCH($A4,#NAME?,0),0)&gt;0,1,0))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2">
      <formula>IF(VLOOKUP($EA$3,#NAME?,MATCH($A4,#NAME?,0)+1,0)&gt;0,1,0)</formula>
    </cfRule>
    <cfRule type="expression" dxfId="170" priority="671">
      <formula>IF(LEN(EA4)&gt;0,1,0)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0">
      <formula>AND(AND(OR(AND(OR(OR(NOT(CO4&lt;&gt;"DEFAULT"),CO4="")))),A4&lt;&gt;""))</formula>
    </cfRule>
  </conditionalFormatting>
  <conditionalFormatting sqref="EB5:EB1048576">
    <cfRule type="expression" dxfId="167" priority="678">
      <formula>IF(VLOOKUP($EB$3,#NAME?,MATCH($A4,#NAME?,0)+1,0)&gt;0,1,0)</formula>
    </cfRule>
    <cfRule type="expression" dxfId="166" priority="677">
      <formula>IF(LEN(EB4)&gt;0,1,0)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9">
      <formula>IF(LEN(ED4)&gt;0,1,0)</formula>
    </cfRule>
    <cfRule type="expression" dxfId="158" priority="693">
      <formula>AND(IF(IFERROR(VLOOKUP($ED$3,#NAME?,MATCH($A4,#NAME?,0)+1,0),0)&gt;0,0,1),IF(IFERROR(VLOOKUP($ED$3,#NAME?,MATCH($A4,#NAME?,0)+1,0),0)&gt;0,0,1),IF(IFERROR(VLOOKUP($ED$3,#NAME?,MATCH($A4,#NAME?,0)+1,0),0)&gt;0,0,1),IF(IFERROR(MATCH($A4,#NAME?,0),0)&gt;0,1,0))</formula>
    </cfRule>
    <cfRule type="expression" dxfId="157" priority="688">
      <formula>AND(AND(OR(AND(AND(OR(NOT(DY4="Transportation"),DY4=""))),AND(AND(OR(NOT(DZ4="Transportation"),DZ4=""))),AND(AND(OR(NOT(EA4="Transportation"),EA4=""))),AND(AND(OR(NOT(EB4="Transportation"),EB4=""))),AND(AND(OR(NOT(EC4="Transportation"),EC4="")))),A4&lt;&gt;""))</formula>
    </cfRule>
    <cfRule type="expression" dxfId="156" priority="690">
      <formula>IF(VLOOKUP($ED$3,#NAME?,MATCH($A4,#NAME?,0)+1,0)&gt;0,1,0)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5">
      <formula>AND(IF(IFERROR(VLOOKUP($EF$3,#NAME?,MATCH($A4,#NAME?,0)+1,0),0)&gt;0,0,1),IF(IFERROR(VLOOKUP($EF$3,#NAME?,MATCH($A4,#NAME?,0)+1,0),0)&gt;0,0,1),IF(IFERROR(VLOOKUP($EF$3,#NAME?,MATCH($A4,#NAME?,0)+1,0),0)&gt;0,0,1),IF(IFERROR(MATCH($A4,#NAME?,0),0)&gt;0,1,0))</formula>
    </cfRule>
    <cfRule type="expression" dxfId="148" priority="701">
      <formula>IF(LEN(EF4)&gt;0,1,0)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8">
      <formula>IF(VLOOKUP($EG$3,#NAME?,MATCH($A4,#NAME?,0)+1,0)&gt;0,1,0)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0">
      <formula>IF(VLOOKUP($EK$3,#NAME?,MATCH($A4,#NAME?,0)+1,0)&gt;0,1,0)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9">
      <formula>IF(LEN(EK4)&gt;0,1,0)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733</v>
      </c>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9" t="b">
        <f>TRUE()</f>
        <v>1</v>
      </c>
      <c r="J4" s="44" t="b">
        <f>TRUE()</f>
        <v>1</v>
      </c>
      <c r="K4" s="36" t="s">
        <v>725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t="s">
        <v>734</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9" t="b">
        <f>TRUE()</f>
        <v>1</v>
      </c>
      <c r="J5" s="44" t="b">
        <f>TRUE()</f>
        <v>1</v>
      </c>
      <c r="K5" s="36" t="s">
        <v>726</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9" t="b">
        <f>TRUE()</f>
        <v>1</v>
      </c>
      <c r="J6" s="44" t="b">
        <f>TRUE()</f>
        <v>1</v>
      </c>
      <c r="K6" s="36" t="s">
        <v>727</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9" t="b">
        <f>TRUE()</f>
        <v>1</v>
      </c>
      <c r="J7" s="44" t="b">
        <f>TRUE()</f>
        <v>1</v>
      </c>
      <c r="K7" s="36" t="s">
        <v>728</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9" t="b">
        <f>TRUE()</f>
        <v>1</v>
      </c>
      <c r="J8" s="44" t="b">
        <f>TRUE()</f>
        <v>1</v>
      </c>
      <c r="K8" s="36" t="s">
        <v>729</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9" t="b">
        <f>TRUE()</f>
        <v>1</v>
      </c>
      <c r="J9" s="44" t="b">
        <f>TRUE()</f>
        <v>1</v>
      </c>
      <c r="K9" s="36" t="s">
        <v>730</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9" t="b">
        <f>TRUE()</f>
        <v>1</v>
      </c>
      <c r="J10" s="44" t="b">
        <f>TRUE()</f>
        <v>1</v>
      </c>
      <c r="K10" s="36" t="s">
        <v>677</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9" t="b">
        <f>TRUE()</f>
        <v>1</v>
      </c>
      <c r="J11" s="44" t="b">
        <f>TRUE()</f>
        <v>1</v>
      </c>
      <c r="K11" s="36" t="s">
        <v>678</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9" t="b">
        <f>TRUE()</f>
        <v>1</v>
      </c>
      <c r="J12" s="44" t="b">
        <f>TRUE()</f>
        <v>1</v>
      </c>
      <c r="K12" s="36" t="s">
        <v>679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6" x14ac:dyDescent="0.2">
      <c r="A13" s="37" t="s">
        <v>387</v>
      </c>
      <c r="B13" s="61" t="s">
        <v>735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9" t="b">
        <f>TRUE()</f>
        <v>1</v>
      </c>
      <c r="J13" s="44" t="b">
        <f>TRUE()</f>
        <v>1</v>
      </c>
      <c r="K13" s="36" t="s">
        <v>680</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60">
        <v>5714401281993</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9" t="b">
        <f>TRUE()</f>
        <v>1</v>
      </c>
      <c r="J14" s="44" t="b">
        <f>TRUE()</f>
        <v>1</v>
      </c>
      <c r="K14" s="36" t="s">
        <v>681</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x14ac:dyDescent="0.15">
      <c r="B15" s="50"/>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9"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9" t="b">
        <f>TRUE()</f>
        <v>1</v>
      </c>
      <c r="J16" s="44" t="b">
        <f>TRUE()</f>
        <v>1</v>
      </c>
      <c r="K16" s="36" t="s">
        <v>682</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0"/>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9"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9" t="b">
        <f>TRUE()</f>
        <v>1</v>
      </c>
      <c r="J18" s="44" t="b">
        <f>TRUE()</f>
        <v>1</v>
      </c>
      <c r="K18" s="36" t="s">
        <v>683</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9" t="b">
        <f>TRUE()</f>
        <v>1</v>
      </c>
      <c r="J19" s="44" t="b">
        <f>TRUE()</f>
        <v>1</v>
      </c>
      <c r="K19" s="36" t="s">
        <v>684</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9" t="b">
        <f>TRUE()</f>
        <v>1</v>
      </c>
      <c r="J20" s="44" t="b">
        <f>TRUE()</f>
        <v>1</v>
      </c>
      <c r="K20" s="36" t="s">
        <v>685</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9" t="b">
        <f>TRUE()</f>
        <v>1</v>
      </c>
      <c r="J21" s="44" t="b">
        <f>TRUE()</f>
        <v>1</v>
      </c>
      <c r="K21" s="36" t="s">
        <v>731</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59" t="b">
        <f>TRUE()</f>
        <v>1</v>
      </c>
      <c r="J22" s="44" t="b">
        <f>TRUE()</f>
        <v>1</v>
      </c>
      <c r="K22" s="36" t="s">
        <v>686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9" t="b">
        <f>TRUE()</f>
        <v>1</v>
      </c>
      <c r="J23" s="44" t="b">
        <f>TRUE()</f>
        <v>1</v>
      </c>
      <c r="K23" s="36" t="s">
        <v>732</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v>5714401281016</v>
      </c>
      <c r="F24" s="36" t="s">
        <v>687</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9" t="b">
        <f>TRUE()</f>
        <v>1</v>
      </c>
      <c r="J24" s="44" t="b">
        <f>FALSE()</f>
        <v>0</v>
      </c>
      <c r="K24" s="36" t="s">
        <v>719</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v>5714401281023</v>
      </c>
      <c r="F25" s="36" t="s">
        <v>688</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9" t="b">
        <f>TRUE()</f>
        <v>1</v>
      </c>
      <c r="J25" s="44" t="b">
        <f>FALSE()</f>
        <v>0</v>
      </c>
      <c r="K25" s="36" t="s">
        <v>720</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v>5714401281030</v>
      </c>
      <c r="F26" s="36" t="s">
        <v>689</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9" t="b">
        <f>TRUE()</f>
        <v>1</v>
      </c>
      <c r="J26" s="44" t="b">
        <f>FALSE()</f>
        <v>0</v>
      </c>
      <c r="K26" s="36" t="s">
        <v>721</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t="b">
        <f>FALSE()</f>
        <v>0</v>
      </c>
      <c r="D27" s="42" t="b">
        <f>TRUE()</f>
        <v>1</v>
      </c>
      <c r="E27" s="36">
        <v>5714401281047</v>
      </c>
      <c r="F27" s="36" t="s">
        <v>690</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9" t="b">
        <f>TRUE()</f>
        <v>1</v>
      </c>
      <c r="J27" s="44" t="b">
        <f>FALSE()</f>
        <v>0</v>
      </c>
      <c r="K27" s="36" t="s">
        <v>722</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t="b">
        <f>FALSE()</f>
        <v>0</v>
      </c>
      <c r="D28" s="42" t="b">
        <f>TRUE()</f>
        <v>1</v>
      </c>
      <c r="E28" s="36">
        <v>5714401281054</v>
      </c>
      <c r="F28" s="36" t="s">
        <v>691</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9" t="b">
        <f>TRUE()</f>
        <v>1</v>
      </c>
      <c r="J28" s="44" t="b">
        <f>FALSE()</f>
        <v>0</v>
      </c>
      <c r="K28" s="36" t="s">
        <v>723</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FALSE()</f>
        <v>0</v>
      </c>
      <c r="E29" s="36">
        <v>5714401281061</v>
      </c>
      <c r="F29" s="36" t="s">
        <v>692</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9" t="b">
        <f>TRUE()</f>
        <v>1</v>
      </c>
      <c r="J29" s="44" t="b">
        <f>FALSE()</f>
        <v>0</v>
      </c>
      <c r="K29" s="36" t="s">
        <v>724</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t="b">
        <f>FALSE()</f>
        <v>0</v>
      </c>
      <c r="D30" s="42" t="b">
        <f>FALSE()</f>
        <v>0</v>
      </c>
      <c r="E30" s="36">
        <v>5714401281078</v>
      </c>
      <c r="F30" s="36" t="s">
        <v>693</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9" t="b">
        <f>TRUE()</f>
        <v>1</v>
      </c>
      <c r="J30" s="44" t="b">
        <f>FALSE()</f>
        <v>0</v>
      </c>
      <c r="K30" s="36" t="s">
        <v>694</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v>5714401281085</v>
      </c>
      <c r="F31" s="36" t="s">
        <v>695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9" t="b">
        <f>TRUE()</f>
        <v>1</v>
      </c>
      <c r="J31" s="44" t="b">
        <f>FALSE()</f>
        <v>0</v>
      </c>
      <c r="K31" s="36" t="s">
        <v>696</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5714401281092</v>
      </c>
      <c r="F32" s="36" t="s">
        <v>697</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9" t="b">
        <f>TRUE()</f>
        <v>1</v>
      </c>
      <c r="J32" s="44" t="b">
        <f>FALSE()</f>
        <v>0</v>
      </c>
      <c r="K32" s="36" t="s">
        <v>698</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v>5714401281108</v>
      </c>
      <c r="F33" s="36" t="s">
        <v>699</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9" t="b">
        <f>TRUE()</f>
        <v>1</v>
      </c>
      <c r="J33" s="44" t="b">
        <f>FALSE()</f>
        <v>0</v>
      </c>
      <c r="K33" s="36" t="s">
        <v>700</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5714401281115</v>
      </c>
      <c r="F34" s="36" t="s">
        <v>701</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9" t="b">
        <f>TRUE()</f>
        <v>1</v>
      </c>
      <c r="J34" s="44" t="b">
        <f>FALSE()</f>
        <v>0</v>
      </c>
      <c r="K34" s="36" t="s">
        <v>702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5714401281122</v>
      </c>
      <c r="F35" s="36" t="s">
        <v>703</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9"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377</v>
      </c>
      <c r="C36" s="42" t="b">
        <f>FALSE()</f>
        <v>0</v>
      </c>
      <c r="D36" s="42" t="b">
        <f>FALSE()</f>
        <v>0</v>
      </c>
      <c r="E36" s="36">
        <v>5714401281139</v>
      </c>
      <c r="F36" s="36" t="s">
        <v>704</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9" t="b">
        <f>TRUE()</f>
        <v>1</v>
      </c>
      <c r="J36" s="44" t="b">
        <f>FALSE()</f>
        <v>0</v>
      </c>
      <c r="K36" s="36" t="s">
        <v>705</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t="b">
        <f>FALSE()</f>
        <v>0</v>
      </c>
      <c r="D37" s="42" t="b">
        <f>FALSE()</f>
        <v>0</v>
      </c>
      <c r="E37" s="36">
        <v>5714401281146</v>
      </c>
      <c r="F37" s="36" t="s">
        <v>706</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9"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5714401281153</v>
      </c>
      <c r="F38" s="36" t="s">
        <v>707</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9" t="b">
        <f>TRUE()</f>
        <v>1</v>
      </c>
      <c r="J38" s="44" t="b">
        <f>FALSE()</f>
        <v>0</v>
      </c>
      <c r="K38" s="36" t="s">
        <v>708</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5714401281160</v>
      </c>
      <c r="F39" s="36" t="s">
        <v>709</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9" t="b">
        <f>TRUE()</f>
        <v>1</v>
      </c>
      <c r="J39" s="44" t="b">
        <f>FALSE()</f>
        <v>0</v>
      </c>
      <c r="K39" s="36" t="s">
        <v>710</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5714401281177</v>
      </c>
      <c r="F40" s="36" t="s">
        <v>711</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9" t="b">
        <f>TRUE()</f>
        <v>1</v>
      </c>
      <c r="J40" s="44" t="b">
        <f>FALSE()</f>
        <v>0</v>
      </c>
      <c r="K40" s="36" t="s">
        <v>712</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t="b">
        <f>FALSE()</f>
        <v>0</v>
      </c>
      <c r="D41" s="42" t="b">
        <f>FALSE()</f>
        <v>0</v>
      </c>
      <c r="E41" s="36">
        <v>5714401281184</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9" t="b">
        <f>TRUE()</f>
        <v>1</v>
      </c>
      <c r="J41" s="44" t="b">
        <f>FALSE()</f>
        <v>0</v>
      </c>
      <c r="K41" s="36" t="s">
        <v>714</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t="b">
        <f>FALSE()</f>
        <v>0</v>
      </c>
      <c r="D42" s="42" t="b">
        <f>FALSE()</f>
        <v>0</v>
      </c>
      <c r="E42" s="36">
        <v>5714401281191</v>
      </c>
      <c r="F42" s="36" t="s">
        <v>715</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9" t="b">
        <f>TRUE()</f>
        <v>1</v>
      </c>
      <c r="J42" s="44" t="b">
        <f>FALSE()</f>
        <v>0</v>
      </c>
      <c r="K42" s="36" t="s">
        <v>716</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t="b">
        <f>TRUE()</f>
        <v>1</v>
      </c>
      <c r="D43" s="42" t="b">
        <f>FALSE()</f>
        <v>0</v>
      </c>
      <c r="E43" s="36">
        <v>5714401281207</v>
      </c>
      <c r="F43" s="36" t="s">
        <v>717</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9" t="b">
        <f>TRUE()</f>
        <v>1</v>
      </c>
      <c r="J43" s="44" t="b">
        <f>FALSE()</f>
        <v>0</v>
      </c>
      <c r="K43" s="36" t="s">
        <v>718</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2023-11-09T07:16:46Z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