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13_ncr:1_{3E12633C-C68D-EF43-9981-70AC45C7761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L42" i="2"/>
  <c r="J42" i="2"/>
  <c r="I42" i="2"/>
  <c r="L41" i="2"/>
  <c r="J41" i="2"/>
  <c r="I41" i="2"/>
  <c r="L40" i="2"/>
  <c r="J40" i="2"/>
  <c r="I40" i="2"/>
  <c r="L39" i="2"/>
  <c r="J39" i="2"/>
  <c r="I39" i="2"/>
  <c r="L38" i="2"/>
  <c r="J38" i="2"/>
  <c r="I38" i="2"/>
  <c r="L37" i="2"/>
  <c r="J37" i="2"/>
  <c r="I37" i="2"/>
  <c r="L36" i="2"/>
  <c r="J36" i="2"/>
  <c r="I36" i="2"/>
  <c r="L35" i="2"/>
  <c r="J35" i="2"/>
  <c r="I35" i="2"/>
  <c r="L34" i="2"/>
  <c r="J34" i="2"/>
  <c r="I34" i="2"/>
  <c r="L33" i="2"/>
  <c r="J33" i="2"/>
  <c r="I33" i="2"/>
  <c r="L32" i="2"/>
  <c r="J32" i="2"/>
  <c r="I32" i="2"/>
  <c r="L31" i="2"/>
  <c r="J31" i="2"/>
  <c r="I31" i="2"/>
  <c r="L30" i="2"/>
  <c r="J30" i="2"/>
  <c r="I30" i="2"/>
  <c r="J29" i="2"/>
  <c r="I29" i="2"/>
  <c r="J28" i="2"/>
  <c r="I28" i="2"/>
  <c r="J27" i="2"/>
  <c r="I27" i="2"/>
  <c r="J26" i="2"/>
  <c r="I26" i="2"/>
  <c r="J25" i="2"/>
  <c r="I25" i="2"/>
  <c r="J24" i="2"/>
  <c r="I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A36" i="1"/>
  <c r="Z36" i="1"/>
  <c r="Y36" i="1"/>
  <c r="X36" i="1"/>
  <c r="W36" i="1"/>
  <c r="U36" i="1"/>
  <c r="T36" i="1"/>
  <c r="S36" i="1"/>
  <c r="R36" i="1"/>
  <c r="P36" i="1"/>
  <c r="O36" i="1"/>
  <c r="N36" i="1"/>
  <c r="M36" i="1"/>
  <c r="K36" i="1"/>
  <c r="J36" i="1"/>
  <c r="I36" i="1"/>
  <c r="H36" i="1"/>
  <c r="G36" i="1"/>
  <c r="E36" i="1"/>
  <c r="D36" i="1"/>
  <c r="C36" i="1"/>
  <c r="B36" i="1"/>
  <c r="A36" i="1"/>
  <c r="FV35" i="1"/>
  <c r="FU35" i="1"/>
  <c r="FT35" i="1"/>
  <c r="FS35" i="1"/>
  <c r="FR35" i="1"/>
  <c r="FQ35" i="1"/>
  <c r="FP35" i="1"/>
  <c r="FO35" i="1"/>
  <c r="FM35" i="1"/>
  <c r="FJ35" i="1"/>
  <c r="FI35" i="1"/>
  <c r="FH35" i="1"/>
  <c r="EV35" i="1"/>
  <c r="ES35" i="1"/>
  <c r="DY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EI41" i="1" l="1"/>
  <c r="AB16" i="1"/>
  <c r="AB30" i="1"/>
  <c r="AB39" i="1"/>
  <c r="AB15" i="1"/>
  <c r="AB17" i="1"/>
  <c r="EI29" i="1"/>
  <c r="EI38" i="1"/>
  <c r="DP7" i="1"/>
  <c r="DP13" i="1"/>
  <c r="EI22" i="1"/>
  <c r="EI26" i="1"/>
  <c r="DP35" i="1"/>
  <c r="AB36" i="1"/>
  <c r="EI44" i="1"/>
  <c r="EI35" i="1"/>
  <c r="L31" i="1"/>
  <c r="L36" i="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<sst xmlns="http://schemas.openxmlformats.org/spreadsheetml/2006/main" count="903" uniqueCount="734">
  <si>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</si>
  <si>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</si>
  <si>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</si>
  <si>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</si>
  <si>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</si>
  <si>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</si>
  <si>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</si>
  <si>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</si>
  <si>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</si>
  <si>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</si>
  <si>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</si>
  <si>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</si>
  <si>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</si>
  <si>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</si>
  <si>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</si>
  <si>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</si>
  <si>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</si>
  <si>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</si>
  <si>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</si>
  <si>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</si>
  <si>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</si>
  <si>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</si>
  <si>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</si>
  <si>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</si>
  <si>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</si>
  <si>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</si>
  <si>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</si>
  <si>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</si>
  <si>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</si>
  <si>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</si>
  <si>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</si>
  <si>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</si>
  <si>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</si>
  <si>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</si>
  <si>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</si>
  <si>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</si>
  <si>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</si>
  <si>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</si>
  <si>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</si>
  <si>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</si>
  <si>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</si>
  <si>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</si>
  <si>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</si>
  <si>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</si>
  <si>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</si>
  <si>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</si>
  <si>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</si>
  <si>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</si>
  <si>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</si>
  <si>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</si>
  <si>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</si>
  <si>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</si>
  <si>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</si>
  <si>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</si>
  <si>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</si>
  <si>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</si>
  <si>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</si>
  <si>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</si>
  <si>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</si>
  <si>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</si>
  <si>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</si>
  <si>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</si>
  <si>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</si>
  <si>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</si>
  <si>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</si>
  <si>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</si>
  <si>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</si>
  <si>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</si>
  <si>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</si>
  <si>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</si>
  <si>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</si>
  <si>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</si>
  <si>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</si>
  <si>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</si>
  <si>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</si>
  <si>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</si>
  <si>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</si>
  <si>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</si>
  <si>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</si>
  <si>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</si>
  <si>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</si>
  <si>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</si>
  <si>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</si>
  <si>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</si>
  <si>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</si>
  <si>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</si>
  <si>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</si>
  <si>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</si>
  <si>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</si>
  <si>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</si>
  <si>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</si>
  <si>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</si>
  <si>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</si>
  <si>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</si>
  <si>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</si>
  <si>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</si>
  <si>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</si>
  <si>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</si>
  <si>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</si>
  <si>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</si>
  <si>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</si>
  <si>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</si>
  <si>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</si>
  <si>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</si>
  <si>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</si>
  <si>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</si>
  <si>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</si>
  <si>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</si>
  <si>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</si>
  <si>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</si>
  <si>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</si>
  <si>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</si>
  <si>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</si>
  <si>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</si>
  <si>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</si>
  <si>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</si>
  <si>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</si>
  <si>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</si>
  <si>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</si>
  <si>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</si>
  <si>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</si>
  <si>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</si>
  <si>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</si>
  <si>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</si>
  <si>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</si>
  <si>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</si>
  <si>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</si>
  <si>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</si>
  <si>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</si>
  <si>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</si>
  <si>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</si>
  <si>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</si>
  <si>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</si>
  <si>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</si>
  <si>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</si>
  <si>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</si>
  <si>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</si>
  <si>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</si>
  <si>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</si>
  <si>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</si>
  <si>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</si>
  <si>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</si>
  <si>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</si>
  <si>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</si>
  <si>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</si>
  <si>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</si>
  <si>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</si>
  <si>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</si>
  <si>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</si>
  <si>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</si>
  <si>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</si>
  <si>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</si>
  <si>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</si>
  <si>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</si>
  <si>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</si>
  <si>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</si>
  <si>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</si>
  <si>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</si>
  <si>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</si>
  <si>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</si>
  <si>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</si>
  <si>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</si>
  <si>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</si>
  <si>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</si>
  <si>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</si>
  <si>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</si>
  <si>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</si>
  <si>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</si>
  <si>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</si>
  <si>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</si>
  <si>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</si>
  <si>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</si>
  <si>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</si>
  <si>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</si>
  <si>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</si>
  <si>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</si>
  <si>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</si>
  <si>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</si>
  <si>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</si>
  <si>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</si>
  <si>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</si>
  <si>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</si>
  <si>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</si>
  <si>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</si>
  <si>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</si>
  <si>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</si>
  <si>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</si>
  <si>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</si>
  <si>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</si>
  <si>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</si>
  <si>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</si>
  <si>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</si>
  <si>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</si>
  <si>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</si>
  <si>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</si>
  <si>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</si>
  <si>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</si>
  <si>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</si>
  <si>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</si>
  <si>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</si>
  <si>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</si>
  <si>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</si>
  <si>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</si>
  <si>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</si>
  <si>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</si>
  <si>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</si>
  <si>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</si>
  <si>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</si>
  <si>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</si>
  <si>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</si>
  <si>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</si>
  <si>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</si>
  <si>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</si>
  <si>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</si>
  <si>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</si>
  <si>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</si>
  <si>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</si>
  <si>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</si>
  <si>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</si>
  <si>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</si>
  <si>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</si>
  <si>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</si>
  <si>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</si>
  <si>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</si>
  <si>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</si>
  <si>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</si>
  <si>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</si>
  <si>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</si>
  <si>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</si>
  <si>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</si>
  <si>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</si>
  <si>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</si>
  <si>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</si>
  <si>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</si>
  <si>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</si>
  <si>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</si>
  <si>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</si>
  <si>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</si>
  <si>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</si>
  <si>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</si>
  <si>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</si>
  <si>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</si>
  <si>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</si>
  <si>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</si>
  <si>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</si>
  <si>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</si>
  <si>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</si>
  <si>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</si>
  <si>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</si>
  <si>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</si>
  <si>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</si>
  <si>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</si>
  <si>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</si>
  <si>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</si>
  <si>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</si>
  <si>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</si>
  <si>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</si>
  <si>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</si>
  <si>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</si>
  <si>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</si>
  <si>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</si>
  <si>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</si>
  <si>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</si>
  <si>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</si>
  <si>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</si>
  <si>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</si>
  <si>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</si>
  <si>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</si>
  <si>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</si>
  <si>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</si>
  <si>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</si>
  <si>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</si>
  <si>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</si>
  <si>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</si>
  <si>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</si>
  <si>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</si>
  <si>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</si>
  <si>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</si>
  <si>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</si>
  <si>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</si>
  <si>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</si>
  <si>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</si>
  <si>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</si>
  <si>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</si>
  <si>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</si>
  <si>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</si>
  <si>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</si>
  <si>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</si>
  <si>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</si>
  <si>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</si>
  <si>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</si>
  <si>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</si>
  <si>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</si>
  <si>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</si>
  <si>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</si>
  <si>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</si>
  <si>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</si>
  <si>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</si>
  <si>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</si>
  <si>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</si>
  <si>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</si>
  <si>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</si>
  <si>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</si>
  <si>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</si>
  <si>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</si>
  <si>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</si>
  <si>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</si>
  <si>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</si>
  <si>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</si>
  <si>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</si>
  <si>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</si>
  <si>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</si>
  <si>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</si>
  <si>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</si>
  <si>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</si>
  <si>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</si>
  <si>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</si>
  <si>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</si>
  <si>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</si>
  <si>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</si>
  <si>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</si>
  <si>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</si>
  <si>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</si>
  <si>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</si>
  <si>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</si>
  <si>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</si>
  <si>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</si>
  <si>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</si>
  <si>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</si>
  <si>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</si>
  <si>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</si>
  <si>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</si>
  <si>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</si>
  <si>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</si>
  <si>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</si>
  <si>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</si>
  <si>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</si>
  <si>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</si>
  <si>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</si>
  <si>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</si>
  <si>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</si>
  <si>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</si>
  <si>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</si>
  <si>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</si>
  <si>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</si>
  <si>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</si>
  <si>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</si>
  <si>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</si>
  <si>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</si>
  <si>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</si>
  <si>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</si>
  <si>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</si>
  <si>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</si>
  <si>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</si>
  <si>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</si>
  <si>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</si>
  <si>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</si>
  <si>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</si>
  <si>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</si>
  <si>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</si>
  <si>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</si>
  <si>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</si>
  <si>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</si>
  <si>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</si>
  <si>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</si>
  <si>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</si>
  <si>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</si>
  <si>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</si>
  <si>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</si>
  <si>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</si>
  <si>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</si>
  <si>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</si>
  <si>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</si>
  <si>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</si>
  <si>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</si>
  <si>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</si>
  <si>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</si>
  <si>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</si>
  <si>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</si>
  <si>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</si>
  <si>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</si>
  <si>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</si>
  <si>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</si>
  <si>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</si>
  <si>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</si>
  <si>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</si>
  <si>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</si>
  <si>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</si>
  <si>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</si>
  <si>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</si>
  <si>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</si>
  <si>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</si>
  <si>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</si>
  <si>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</si>
  <si>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</si>
  <si>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</si>
  <si>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</si>
  <si>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</si>
  <si>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</si>
  <si>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</si>
  <si>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</si>
  <si>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</si>
  <si>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</si>
  <si>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</si>
  <si>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</si>
  <si>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</si>
  <si>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</si>
  <si>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</si>
  <si>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</si>
  <si>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</si>
  <si>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</si>
  <si>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</si>
  <si>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</si>
  <si>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</si>
  <si>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</si>
  <si>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</si>
  <si>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</si>
  <si>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</si>
  <si>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</si>
  <si>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</si>
  <si>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</si>
  <si>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</si>
  <si>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</si>
  <si>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</si>
  <si>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</si>
  <si>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</si>
  <si>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</si>
  <si>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</si>
  <si>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</si>
  <si>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</si>
  <si>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</si>
  <si>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</si>
  <si>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</si>
  <si>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</si>
  <si>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</si>
  <si>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</si>
  <si>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</si>
  <si>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</si>
  <si>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</si>
  <si>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</si>
  <si>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</si>
  <si>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</si>
  <si>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</si>
  <si>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</si>
  <si>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</si>
  <si>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</si>
  <si>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</si>
  <si>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</si>
  <si>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</si>
  <si>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</si>
  <si>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</si>
  <si>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</si>
  <si>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</si>
  <si>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</si>
  <si>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</si>
  <si>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</si>
  <si>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</si>
  <si>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</si>
  <si>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</si>
  <si>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</si>
  <si>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</si>
  <si>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</si>
  <si>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</si>
  <si>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</si>
  <si>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</si>
  <si>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</si>
  <si>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</si>
  <si>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</si>
  <si>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</si>
  <si>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</si>
  <si>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</si>
  <si>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</si>
  <si>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</si>
  <si>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</si>
  <si>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</si>
  <si>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</si>
  <si>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</si>
  <si>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</si>
  <si>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</si>
  <si>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</si>
  <si>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</si>
  <si>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</si>
  <si>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</si>
  <si>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</si>
  <si>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</si>
  <si>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</si>
  <si>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</si>
  <si>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</si>
  <si>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</si>
  <si>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</si>
  <si>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</si>
  <si>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</si>
  <si>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</si>
  <si>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</si>
  <si>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</si>
  <si>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</si>
  <si>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</si>
  <si>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</si>
  <si>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</si>
  <si>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</si>
  <si>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</si>
  <si>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</si>
  <si>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</si>
  <si>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</si>
  <si>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</si>
  <si>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</si>
  <si>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</si>
  <si>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</si>
  <si>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</si>
  <si>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</si>
  <si>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</si>
  <si>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</si>
  <si>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</si>
  <si>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</si>
  <si>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</si>
  <si>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</si>
  <si>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</si>
  <si>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</si>
  <si>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</si>
  <si>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</si>
  <si>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</si>
  <si>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</si>
  <si>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</si>
  <si>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</si>
  <si>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</si>
  <si>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</si>
  <si>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</si>
  <si>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</si>
  <si>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</si>
  <si>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</si>
  <si>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</si>
  <si>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</si>
  <si>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</si>
  <si>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</si>
  <si>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</si>
  <si>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</si>
  <si>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</si>
  <si>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</si>
  <si>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</si>
  <si>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</si>
  <si>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</si>
  <si>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</si>
  <si>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</si>
  <si>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</si>
  <si>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</si>
  <si>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</si>
  <si>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</si>
  <si>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</si>
  <si>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</si>
  <si>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</si>
  <si>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</si>
  <si>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</si>
  <si>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</si>
  <si>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</si>
  <si>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</si>
  <si>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</si>
  <si>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</si>
  <si>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</si>
  <si>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</si>
  <si>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</si>
  <si>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</si>
  <si>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</si>
  <si>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</si>
  <si>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</si>
  <si>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</si>
  <si>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</si>
  <si>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</si>
  <si>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</si>
  <si>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</si>
  <si>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</si>
  <si>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</si>
  <si>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</si>
  <si>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</si>
  <si>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</si>
  <si>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</si>
  <si>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</si>
  <si>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</si>
  <si>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</si>
  <si>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</si>
  <si>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</si>
  <si>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</si>
  <si>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</si>
  <si>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</si>
  <si>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</si>
  <si>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</si>
  <si>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</si>
  <si>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</si>
  <si>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</si>
  <si>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</si>
  <si>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</si>
  <si>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</si>
  <si>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</si>
  <si>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</si>
  <si>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</si>
  <si>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</si>
  <si>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</si>
  <si>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</si>
  <si>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</si>
  <si>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</si>
  <si>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</si>
  <si>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</si>
  <si>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</si>
  <si>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</si>
  <si>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</si>
  <si>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</si>
  <si>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</si>
  <si>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</si>
  <si>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</si>
  <si>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</si>
  <si>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</si>
  <si>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</si>
  <si>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</si>
  <si>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</si>
  <si>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</si>
  <si>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</si>
  <si>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</si>
  <si>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</si>
  <si>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</si>
  <si>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</si>
  <si>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</si>
  <si>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</si>
  <si>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</si>
  <si>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</si>
  <si>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</si>
  <si>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</si>
  <si>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</si>
  <si>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</si>
  <si>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</si>
  <si>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</si>
  <si>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</si>
  <si>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</si>
  <si>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</si>
  <si>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</si>
  <si>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</si>
  <si>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</si>
  <si>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</si>
  <si>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</si>
  <si>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</si>
  <si>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</si>
  <si>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</si>
  <si>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</si>
  <si>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</si>
  <si>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</si>
  <si>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</si>
  <si>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</si>
  <si>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</si>
  <si>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</si>
  <si>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</si>
  <si>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</si>
  <si>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</si>
  <si>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</si>
  <si>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</si>
  <si>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</si>
  <si>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</si>
  <si>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</si>
  <si>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</si>
  <si>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</si>
  <si>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</si>
  <si>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</si>
  <si>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</si>
  <si>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</si>
  <si>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</si>
  <si>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</si>
  <si>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</si>
  <si>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</si>
  <si>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</si>
  <si>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</si>
  <si>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</si>
  <si>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</si>
  <si>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</si>
  <si>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</si>
  <si>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</si>
  <si>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</si>
  <si>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</si>
  <si>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</si>
  <si>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</si>
  <si>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</si>
  <si>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</si>
  <si>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</si>
  <si>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</si>
  <si>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Lenovo X280 - IT</t>
  </si>
  <si>
    <t>Lenovo X280 - ES</t>
  </si>
  <si>
    <t>Lenovo X280 - UK</t>
  </si>
  <si>
    <t>Lenovo X280 - NOR</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</si>
  <si>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</si>
  <si>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</si>
  <si>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</si>
  <si>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</si>
  <si>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</si>
  <si>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</si>
  <si>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</si>
  <si>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</si>
  <si>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</si>
  <si>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</si>
  <si>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</si>
  <si>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</si>
  <si>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</si>
  <si>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</si>
  <si>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</si>
  <si>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</si>
  <si>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</si>
  <si>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</si>
  <si>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</si>
  <si>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</si>
  <si>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</si>
  <si>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Lenovo X280 - RUS</t>
  </si>
  <si>
    <t>01YP222</t>
  </si>
  <si>
    <t>Lenovo X280 - US</t>
  </si>
  <si>
    <t>01YP006</t>
  </si>
  <si>
    <t>01YP087</t>
  </si>
  <si>
    <t>01HX583</t>
  </si>
  <si>
    <t>01YP169</t>
  </si>
  <si>
    <t>01YP095</t>
  </si>
  <si>
    <t>01YP100</t>
  </si>
  <si>
    <t>01YP101</t>
  </si>
  <si>
    <t>01YP025</t>
  </si>
  <si>
    <t>01YP106</t>
  </si>
  <si>
    <t>01YP029</t>
  </si>
  <si>
    <t>01YP142</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</si>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</sst>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164"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X280 Parent</v>
      </c>
      <c r="C4" s="27" t="s">
        <v>345</v>
      </c>
      <c r="D4" s="28">
        <f>Values!B14</f>
        <v>5714401280996</v>
      </c>
      <c r="E4" s="1" t="s">
        <v>346</v>
      </c>
      <c r="F4" s="27" t="str">
        <f>SUBSTITUTE(Values!B1, "{language}", "") &amp; " " &amp; Values!B3</f>
        <v>clavier de remplacement  rétroéclairé pour Lenovo Thinkpad X280 X390 X395</v>
      </c>
      <c r="G4" s="27" t="s">
        <v>345</v>
      </c>
      <c r="H4" s="1" t="str">
        <f>Values!B16</f>
        <v>computer-keyboards</v>
      </c>
      <c r="I4" s="1" t="str">
        <f>IF(ISBLANK(Values!E3),"","4730574031")</f>
        <v>4730574031</v>
      </c>
      <c r="J4" s="29" t="str">
        <f>Values!B13</f>
        <v>Lenovo X280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computercomponent</v>
      </c>
      <c r="B5" s="33" t="str">
        <f>IF(ISBLANK(Values!E4),"",Values!F4)</f>
        <v>Lenovo X280 - DE</v>
      </c>
      <c r="C5" s="29" t="str">
        <f>IF(ISBLANK(Values!E4),"","TellusRem")</f>
        <v>TellusRem</v>
      </c>
      <c r="D5" s="28">
        <f>IF(ISBLANK(Values!E4),"",Values!E4)</f>
        <v>5714401280019</v>
      </c>
      <c r="E5" s="1" t="str">
        <f>IF(ISBLANK(Values!E4),"","EAN")</f>
        <v>EAN</v>
      </c>
      <c r="F5" s="27" t="str">
        <f>IF(ISBLANK(Values!E4),"",IF(Values!J4, SUBSTITUTE(Values!$B$1, "{language}", Values!H4) &amp; " " &amp;Values!$B$3, SUBSTITUTE(Values!$B$2, "{language}", Values!$H4) &amp; " " &amp;Values!$B$3))</f>
        <v>clavier de remplacement Allemand rétroéclairé pour Lenovo Thinkpad X280 X390 X395</v>
      </c>
      <c r="G5" s="29" t="str">
        <f>IF(ISBLANK(Values!E4),"","TellusRem")</f>
        <v>TellusRem</v>
      </c>
      <c r="H5" s="1" t="str">
        <f>IF(ISBLANK(Values!E4),"",Values!$B$16)</f>
        <v>computer-keyboards</v>
      </c>
      <c r="I5" s="1" t="str">
        <f>IF(ISBLANK(Values!E4),"","4730574031")</f>
        <v>4730574031</v>
      </c>
      <c r="J5" s="31" t="str">
        <f>IF(ISBLANK(Values!E4),"",Values!F4 )</f>
        <v>Lenovo X280 - DE</v>
      </c>
      <c r="K5" s="27">
        <f>IF(ISBLANK(Values!E4),"",IF(Values!J4, Values!$B$4, Values!$B$5))</f>
        <v>0</v>
      </c>
      <c r="L5" s="27" t="str">
        <f>IF(ISBLANK(Values!E4),"",IF($CO5="DEFAULT", Values!$B$18, ""))</f>
        <v/>
      </c>
      <c r="M5" s="27" t="str">
        <f>IF(ISBLANK(Values!E4),"",Values!$M4)</f>
        <v>https://raw.githubusercontent.com/PatrickVibild/TellusAmazonPictures/master/pictures/Lenovo/X280/BL/DE/1.jpg</v>
      </c>
      <c r="N5" s="27" t="str">
        <f>IF(ISBLANK(Values!$F4),"",Values!N4)</f>
        <v>https://raw.githubusercontent.com/PatrickVibild/TellusAmazonPictures/master/pictures/Lenovo/X280/BL/DE/2.jpg</v>
      </c>
      <c r="O5" s="27" t="str">
        <f>IF(ISBLANK(Values!$F4),"",Values!O4)</f>
        <v>https://raw.githubusercontent.com/PatrickVibild/TellusAmazonPictures/master/pictures/Lenovo/X280/BL/DE/3.jpg</v>
      </c>
      <c r="P5" s="27" t="str">
        <f>IF(ISBLANK(Values!$F4),"",Values!P4)</f>
        <v>https://raw.githubusercontent.com/PatrickVibild/TellusAmazonPictures/master/pictures/Lenovo/X280/BL/DE/4.jpg</v>
      </c>
      <c r="Q5" s="27" t="str">
        <f>IF(ISBLANK(Values!$F4),"",Values!Q4)</f>
        <v>https://raw.githubusercontent.com/PatrickVibild/TellusAmazonPictures/master/pictures/Lenovo/X280/BL/DE/5.jpg</v>
      </c>
      <c r="R5" s="27" t="str">
        <f>IF(ISBLANK(Values!$F4),"",Values!R4)</f>
        <v>https://raw.githubusercontent.com/PatrickVibild/TellusAmazonPictures/master/pictures/Lenovo/X280/BL/DE/6.jpg</v>
      </c>
      <c r="S5" s="27" t="str">
        <f>IF(ISBLANK(Values!$F4),"",Values!S4)</f>
        <v>https://raw.githubusercontent.com/PatrickVibild/TellusAmazonPictures/master/pictures/Lenovo/X280/BL/DE/7.jpg</v>
      </c>
      <c r="T5" s="27" t="str">
        <f>IF(ISBLANK(Values!$F4),"",Values!T4)</f>
        <v>https://raw.githubusercontent.com/PatrickVibild/TellusAmazonPictures/master/pictures/Lenovo/X280/BL/DE/8.jpg</v>
      </c>
      <c r="U5" s="27" t="str">
        <f>IF(ISBLANK(Values!$F4),"",Values!U4)</f>
        <v>https://raw.githubusercontent.com/PatrickVibild/TellusAmazonPictures/master/pictures/Lenovo/X280/BL/DE/9.jpg</v>
      </c>
      <c r="W5" s="29" t="str">
        <f>IF(ISBLANK(Values!E4),"","Child")</f>
        <v>Child</v>
      </c>
      <c r="X5" s="29" t="str">
        <f>IF(ISBLANK(Values!E4),"",Values!$B$13)</f>
        <v>Lenovo X280 Parent</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64" x14ac:dyDescent="0.2">
      <c r="A6" s="1" t="str">
        <f>IF(ISBLANK(Values!E5),"",IF(Values!$B$37="EU","computercomponent","computer"))</f>
        <v>computercomponent</v>
      </c>
      <c r="B6" s="33" t="str">
        <f>IF(ISBLANK(Values!E5),"",Values!F5)</f>
        <v>Lenovo X280 - FR</v>
      </c>
      <c r="C6" s="29" t="str">
        <f>IF(ISBLANK(Values!E5),"","TellusRem")</f>
        <v>TellusRem</v>
      </c>
      <c r="D6" s="28">
        <f>IF(ISBLANK(Values!E5),"",Values!E5)</f>
        <v>5714401280026</v>
      </c>
      <c r="E6" s="1" t="str">
        <f>IF(ISBLANK(Values!E5),"","EAN")</f>
        <v>EAN</v>
      </c>
      <c r="F6" s="27" t="str">
        <f>IF(ISBLANK(Values!E5),"",IF(Values!J5, SUBSTITUTE(Values!$B$1, "{language}", Values!H5) &amp; " " &amp;Values!$B$3, SUBSTITUTE(Values!$B$2, "{language}", Values!$H5) &amp; " " &amp;Values!$B$3))</f>
        <v>clavier de remplacement Français rétroéclairé pour Lenovo Thinkpad X280 X390 X395</v>
      </c>
      <c r="G6" s="29" t="str">
        <f>IF(ISBLANK(Values!E5),"","TellusRem")</f>
        <v>TellusRem</v>
      </c>
      <c r="H6" s="1" t="str">
        <f>IF(ISBLANK(Values!E5),"",Values!$B$16)</f>
        <v>computer-keyboards</v>
      </c>
      <c r="I6" s="1" t="str">
        <f>IF(ISBLANK(Values!E5),"","4730574031")</f>
        <v>4730574031</v>
      </c>
      <c r="J6" s="31" t="str">
        <f>IF(ISBLANK(Values!E5),"",Values!F5 )</f>
        <v>Lenovo X280 - FR</v>
      </c>
      <c r="K6" s="27">
        <f>IF(ISBLANK(Values!E5),"",IF(Values!J5, Values!$B$4, Values!$B$5))</f>
        <v>0</v>
      </c>
      <c r="L6" s="27" t="str">
        <f>IF(ISBLANK(Values!E5),"",IF($CO6="DEFAULT", Values!$B$18, ""))</f>
        <v/>
      </c>
      <c r="M6" s="27" t="str">
        <f>IF(ISBLANK(Values!E5),"",Values!$M5)</f>
        <v>https://raw.githubusercontent.com/PatrickVibild/TellusAmazonPictures/master/pictures/Lenovo/X280/BL/FR/1.jpg</v>
      </c>
      <c r="N6" s="27" t="str">
        <f>IF(ISBLANK(Values!$F5),"",Values!N5)</f>
        <v>https://raw.githubusercontent.com/PatrickVibild/TellusAmazonPictures/master/pictures/Lenovo/X280/BL/FR/2.jpg</v>
      </c>
      <c r="O6" s="27" t="str">
        <f>IF(ISBLANK(Values!$F5),"",Values!O5)</f>
        <v>https://raw.githubusercontent.com/PatrickVibild/TellusAmazonPictures/master/pictures/Lenovo/X280/BL/FR/3.jpg</v>
      </c>
      <c r="P6" s="27" t="str">
        <f>IF(ISBLANK(Values!$F5),"",Values!P5)</f>
        <v>https://raw.githubusercontent.com/PatrickVibild/TellusAmazonPictures/master/pictures/Lenovo/X280/BL/FR/4.jpg</v>
      </c>
      <c r="Q6" s="27" t="str">
        <f>IF(ISBLANK(Values!$F5),"",Values!Q5)</f>
        <v>https://raw.githubusercontent.com/PatrickVibild/TellusAmazonPictures/master/pictures/Lenovo/X280/BL/FR/5.jpg</v>
      </c>
      <c r="R6" s="27" t="str">
        <f>IF(ISBLANK(Values!$F5),"",Values!R5)</f>
        <v>https://raw.githubusercontent.com/PatrickVibild/TellusAmazonPictures/master/pictures/Lenovo/X280/BL/FR/6.jpg</v>
      </c>
      <c r="S6" s="27" t="str">
        <f>IF(ISBLANK(Values!$F5),"",Values!S5)</f>
        <v>https://raw.githubusercontent.com/PatrickVibild/TellusAmazonPictures/master/pictures/Lenovo/X280/BL/FR/7.jpg</v>
      </c>
      <c r="T6" s="27" t="str">
        <f>IF(ISBLANK(Values!$F5),"",Values!T5)</f>
        <v>https://raw.githubusercontent.com/PatrickVibild/TellusAmazonPictures/master/pictures/Lenovo/X280/BL/FR/8.jpg</v>
      </c>
      <c r="U6" s="27" t="str">
        <f>IF(ISBLANK(Values!$F5),"",Values!U5)</f>
        <v>https://raw.githubusercontent.com/PatrickVibild/TellusAmazonPictures/master/pictures/Lenovo/X280/BL/FR/9.jpg</v>
      </c>
      <c r="W6" s="29" t="str">
        <f>IF(ISBLANK(Values!E5),"","Child")</f>
        <v>Child</v>
      </c>
      <c r="X6" s="29" t="str">
        <f>IF(ISBLANK(Values!E5),"",Values!$B$13)</f>
        <v>Lenovo X280 Parent</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64" x14ac:dyDescent="0.2">
      <c r="A7" s="1" t="str">
        <f>IF(ISBLANK(Values!E6),"",IF(Values!$B$37="EU","computercomponent","computer"))</f>
        <v>computercomponent</v>
      </c>
      <c r="B7" s="33" t="str">
        <f>IF(ISBLANK(Values!E6),"",Values!F6)</f>
        <v>Lenovo X280 - IT</v>
      </c>
      <c r="C7" s="29" t="str">
        <f>IF(ISBLANK(Values!E6),"","TellusRem")</f>
        <v>TellusRem</v>
      </c>
      <c r="D7" s="28">
        <f>IF(ISBLANK(Values!E6),"",Values!E6)</f>
        <v>5714401280033</v>
      </c>
      <c r="E7" s="1" t="str">
        <f>IF(ISBLANK(Values!E6),"","EAN")</f>
        <v>EAN</v>
      </c>
      <c r="F7" s="27" t="str">
        <f>IF(ISBLANK(Values!E6),"",IF(Values!J6, SUBSTITUTE(Values!$B$1, "{language}", Values!H6) &amp; " " &amp;Values!$B$3, SUBSTITUTE(Values!$B$2, "{language}", Values!$H6) &amp; " " &amp;Values!$B$3))</f>
        <v>clavier de remplacement Italien rétroéclairé pour Lenovo Thinkpad X280 X390 X395</v>
      </c>
      <c r="G7" s="29" t="str">
        <f>IF(ISBLANK(Values!E6),"","TellusRem")</f>
        <v>TellusRem</v>
      </c>
      <c r="H7" s="1" t="str">
        <f>IF(ISBLANK(Values!E6),"",Values!$B$16)</f>
        <v>computer-keyboards</v>
      </c>
      <c r="I7" s="1" t="str">
        <f>IF(ISBLANK(Values!E6),"","4730574031")</f>
        <v>4730574031</v>
      </c>
      <c r="J7" s="31" t="str">
        <f>IF(ISBLANK(Values!E6),"",Values!F6 )</f>
        <v>Lenovo X280 - IT</v>
      </c>
      <c r="K7" s="27">
        <f>IF(ISBLANK(Values!E6),"",IF(Values!J6, Values!$B$4, Values!$B$5))</f>
        <v>0</v>
      </c>
      <c r="L7" s="27" t="str">
        <f>IF(ISBLANK(Values!E6),"",IF($CO7="DEFAULT", Values!$B$18, ""))</f>
        <v/>
      </c>
      <c r="M7" s="27" t="str">
        <f>IF(ISBLANK(Values!E6),"",Values!$M6)</f>
        <v>https://raw.githubusercontent.com/PatrickVibild/TellusAmazonPictures/master/pictures/Lenovo/X280/BL/IT/1.jpg</v>
      </c>
      <c r="N7" s="27" t="str">
        <f>IF(ISBLANK(Values!$F6),"",Values!N6)</f>
        <v>https://raw.githubusercontent.com/PatrickVibild/TellusAmazonPictures/master/pictures/Lenovo/X280/BL/IT/2.jpg</v>
      </c>
      <c r="O7" s="27" t="str">
        <f>IF(ISBLANK(Values!$F6),"",Values!O6)</f>
        <v>https://raw.githubusercontent.com/PatrickVibild/TellusAmazonPictures/master/pictures/Lenovo/X280/BL/IT/3.jpg</v>
      </c>
      <c r="P7" s="27" t="str">
        <f>IF(ISBLANK(Values!$F6),"",Values!P6)</f>
        <v>https://raw.githubusercontent.com/PatrickVibild/TellusAmazonPictures/master/pictures/Lenovo/X280/BL/IT/4.jpg</v>
      </c>
      <c r="Q7" s="27" t="str">
        <f>IF(ISBLANK(Values!$F6),"",Values!Q6)</f>
        <v>https://raw.githubusercontent.com/PatrickVibild/TellusAmazonPictures/master/pictures/Lenovo/X280/BL/IT/5.jpg</v>
      </c>
      <c r="R7" s="27" t="str">
        <f>IF(ISBLANK(Values!$F6),"",Values!R6)</f>
        <v>https://raw.githubusercontent.com/PatrickVibild/TellusAmazonPictures/master/pictures/Lenovo/X280/BL/IT/6.jpg</v>
      </c>
      <c r="S7" s="27" t="str">
        <f>IF(ISBLANK(Values!$F6),"",Values!S6)</f>
        <v>https://raw.githubusercontent.com/PatrickVibild/TellusAmazonPictures/master/pictures/Lenovo/X280/BL/IT/7.jpg</v>
      </c>
      <c r="T7" s="27" t="str">
        <f>IF(ISBLANK(Values!$F6),"",Values!T6)</f>
        <v>https://raw.githubusercontent.com/PatrickVibild/TellusAmazonPictures/master/pictures/Lenovo/X280/BL/IT/8.jpg</v>
      </c>
      <c r="U7" s="27" t="str">
        <f>IF(ISBLANK(Values!$F6),"",Values!U6)</f>
        <v>https://raw.githubusercontent.com/PatrickVibild/TellusAmazonPictures/master/pictures/Lenovo/X280/BL/IT/9.jpg</v>
      </c>
      <c r="W7" s="29" t="str">
        <f>IF(ISBLANK(Values!E6),"","Child")</f>
        <v>Child</v>
      </c>
      <c r="X7" s="29" t="str">
        <f>IF(ISBLANK(Values!E6),"",Values!$B$13)</f>
        <v>Lenovo X280 Parent</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64" x14ac:dyDescent="0.2">
      <c r="A8" s="1" t="str">
        <f>IF(ISBLANK(Values!E7),"",IF(Values!$B$37="EU","computercomponent","computer"))</f>
        <v>computercomponent</v>
      </c>
      <c r="B8" s="33" t="str">
        <f>IF(ISBLANK(Values!E7),"",Values!F7)</f>
        <v>Lenovo X280 - ES</v>
      </c>
      <c r="C8" s="29" t="str">
        <f>IF(ISBLANK(Values!E7),"","TellusRem")</f>
        <v>TellusRem</v>
      </c>
      <c r="D8" s="28">
        <f>IF(ISBLANK(Values!E7),"",Values!E7)</f>
        <v>5714401280040</v>
      </c>
      <c r="E8" s="1" t="str">
        <f>IF(ISBLANK(Values!E7),"","EAN")</f>
        <v>EAN</v>
      </c>
      <c r="F8" s="27" t="str">
        <f>IF(ISBLANK(Values!E7),"",IF(Values!J7, SUBSTITUTE(Values!$B$1, "{language}", Values!H7) &amp; " " &amp;Values!$B$3, SUBSTITUTE(Values!$B$2, "{language}", Values!$H7) &amp; " " &amp;Values!$B$3))</f>
        <v>clavier de remplacement Espagnol rétroéclairé pour Lenovo Thinkpad X280 X390 X395</v>
      </c>
      <c r="G8" s="29" t="str">
        <f>IF(ISBLANK(Values!E7),"","TellusRem")</f>
        <v>TellusRem</v>
      </c>
      <c r="H8" s="1" t="str">
        <f>IF(ISBLANK(Values!E7),"",Values!$B$16)</f>
        <v>computer-keyboards</v>
      </c>
      <c r="I8" s="1" t="str">
        <f>IF(ISBLANK(Values!E7),"","4730574031")</f>
        <v>4730574031</v>
      </c>
      <c r="J8" s="31" t="str">
        <f>IF(ISBLANK(Values!E7),"",Values!F7 )</f>
        <v>Lenovo X280 - ES</v>
      </c>
      <c r="K8" s="27">
        <f>IF(ISBLANK(Values!E7),"",IF(Values!J7, Values!$B$4, Values!$B$5))</f>
        <v>0</v>
      </c>
      <c r="L8" s="27" t="str">
        <f>IF(ISBLANK(Values!E7),"",IF($CO8="DEFAULT", Values!$B$18, ""))</f>
        <v/>
      </c>
      <c r="M8" s="27" t="str">
        <f>IF(ISBLANK(Values!E7),"",Values!$M7)</f>
        <v>https://raw.githubusercontent.com/PatrickVibild/TellusAmazonPictures/master/pictures/Lenovo/X280/BL/ES/1.jpg</v>
      </c>
      <c r="N8" s="27" t="str">
        <f>IF(ISBLANK(Values!$F7),"",Values!N7)</f>
        <v>https://raw.githubusercontent.com/PatrickVibild/TellusAmazonPictures/master/pictures/Lenovo/X280/BL/ES/2.jpg</v>
      </c>
      <c r="O8" s="27" t="str">
        <f>IF(ISBLANK(Values!$F7),"",Values!O7)</f>
        <v>https://raw.githubusercontent.com/PatrickVibild/TellusAmazonPictures/master/pictures/Lenovo/X280/BL/ES/3.jpg</v>
      </c>
      <c r="P8" s="27" t="str">
        <f>IF(ISBLANK(Values!$F7),"",Values!P7)</f>
        <v>https://raw.githubusercontent.com/PatrickVibild/TellusAmazonPictures/master/pictures/Lenovo/X280/BL/ES/4.jpg</v>
      </c>
      <c r="Q8" s="27" t="str">
        <f>IF(ISBLANK(Values!$F7),"",Values!Q7)</f>
        <v>https://raw.githubusercontent.com/PatrickVibild/TellusAmazonPictures/master/pictures/Lenovo/X280/BL/ES/5.jpg</v>
      </c>
      <c r="R8" s="27" t="str">
        <f>IF(ISBLANK(Values!$F7),"",Values!R7)</f>
        <v>https://raw.githubusercontent.com/PatrickVibild/TellusAmazonPictures/master/pictures/Lenovo/X280/BL/ES/6.jpg</v>
      </c>
      <c r="S8" s="27" t="str">
        <f>IF(ISBLANK(Values!$F7),"",Values!S7)</f>
        <v>https://raw.githubusercontent.com/PatrickVibild/TellusAmazonPictures/master/pictures/Lenovo/X280/BL/ES/7.jpg</v>
      </c>
      <c r="T8" s="27" t="str">
        <f>IF(ISBLANK(Values!$F7),"",Values!T7)</f>
        <v>https://raw.githubusercontent.com/PatrickVibild/TellusAmazonPictures/master/pictures/Lenovo/X280/BL/ES/8.jpg</v>
      </c>
      <c r="U8" s="27" t="str">
        <f>IF(ISBLANK(Values!$F7),"",Values!U7)</f>
        <v>https://raw.githubusercontent.com/PatrickVibild/TellusAmazonPictures/master/pictures/Lenovo/X280/BL/ES/9.jpg</v>
      </c>
      <c r="W8" s="29" t="str">
        <f>IF(ISBLANK(Values!E7),"","Child")</f>
        <v>Child</v>
      </c>
      <c r="X8" s="29" t="str">
        <f>IF(ISBLANK(Values!E7),"",Values!$B$13)</f>
        <v>Lenovo X280 Parent</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64" x14ac:dyDescent="0.2">
      <c r="A9" s="1" t="str">
        <f>IF(ISBLANK(Values!E8),"",IF(Values!$B$37="EU","computercomponent","computer"))</f>
        <v>computercomponent</v>
      </c>
      <c r="B9" s="33" t="str">
        <f>IF(ISBLANK(Values!E8),"",Values!F8)</f>
        <v>Lenovo X280 - UK</v>
      </c>
      <c r="C9" s="29" t="str">
        <f>IF(ISBLANK(Values!E8),"","TellusRem")</f>
        <v>TellusRem</v>
      </c>
      <c r="D9" s="28">
        <f>IF(ISBLANK(Values!E8),"",Values!E8)</f>
        <v>5714401280057</v>
      </c>
      <c r="E9" s="1" t="str">
        <f>IF(ISBLANK(Values!E8),"","EAN")</f>
        <v>EAN</v>
      </c>
      <c r="F9" s="27" t="str">
        <f>IF(ISBLANK(Values!E8),"",IF(Values!J8, SUBSTITUTE(Values!$B$1, "{language}", Values!H8) &amp; " " &amp;Values!$B$3, SUBSTITUTE(Values!$B$2, "{language}", Values!$H8) &amp; " " &amp;Values!$B$3))</f>
        <v>clavier de remplacement UK rétroéclairé pour Lenovo Thinkpad X280 X390 X395</v>
      </c>
      <c r="G9" s="29" t="str">
        <f>IF(ISBLANK(Values!E8),"","TellusRem")</f>
        <v>TellusRem</v>
      </c>
      <c r="H9" s="1" t="str">
        <f>IF(ISBLANK(Values!E8),"",Values!$B$16)</f>
        <v>computer-keyboards</v>
      </c>
      <c r="I9" s="1" t="str">
        <f>IF(ISBLANK(Values!E8),"","4730574031")</f>
        <v>4730574031</v>
      </c>
      <c r="J9" s="31" t="str">
        <f>IF(ISBLANK(Values!E8),"",Values!F8 )</f>
        <v>Lenovo X280 - UK</v>
      </c>
      <c r="K9" s="27">
        <f>IF(ISBLANK(Values!E8),"",IF(Values!J8, Values!$B$4, Values!$B$5))</f>
        <v>0</v>
      </c>
      <c r="L9" s="27" t="str">
        <f>IF(ISBLANK(Values!E8),"",IF($CO9="DEFAULT", Values!$B$18, ""))</f>
        <v/>
      </c>
      <c r="M9" s="27" t="str">
        <f>IF(ISBLANK(Values!E8),"",Values!$M8)</f>
        <v>https://raw.githubusercontent.com/PatrickVibild/TellusAmazonPictures/master/pictures/Lenovo/X280/BL/UK/1.jpg</v>
      </c>
      <c r="N9" s="27" t="str">
        <f>IF(ISBLANK(Values!$F8),"",Values!N8)</f>
        <v>https://raw.githubusercontent.com/PatrickVibild/TellusAmazonPictures/master/pictures/Lenovo/X280/BL/UK/2.jpg</v>
      </c>
      <c r="O9" s="27" t="str">
        <f>IF(ISBLANK(Values!$F8),"",Values!O8)</f>
        <v>https://raw.githubusercontent.com/PatrickVibild/TellusAmazonPictures/master/pictures/Lenovo/X280/BL/UK/3.jpg</v>
      </c>
      <c r="P9" s="27" t="str">
        <f>IF(ISBLANK(Values!$F8),"",Values!P8)</f>
        <v>https://raw.githubusercontent.com/PatrickVibild/TellusAmazonPictures/master/pictures/Lenovo/X280/BL/UK/4.jpg</v>
      </c>
      <c r="Q9" s="27" t="str">
        <f>IF(ISBLANK(Values!$F8),"",Values!Q8)</f>
        <v>https://raw.githubusercontent.com/PatrickVibild/TellusAmazonPictures/master/pictures/Lenovo/X280/BL/UK/5.jpg</v>
      </c>
      <c r="R9" s="27" t="str">
        <f>IF(ISBLANK(Values!$F8),"",Values!R8)</f>
        <v>https://raw.githubusercontent.com/PatrickVibild/TellusAmazonPictures/master/pictures/Lenovo/X280/BL/UK/6.jpg</v>
      </c>
      <c r="S9" s="27" t="str">
        <f>IF(ISBLANK(Values!$F8),"",Values!S8)</f>
        <v>https://raw.githubusercontent.com/PatrickVibild/TellusAmazonPictures/master/pictures/Lenovo/X280/BL/UK/7.jpg</v>
      </c>
      <c r="T9" s="27" t="str">
        <f>IF(ISBLANK(Values!$F8),"",Values!T8)</f>
        <v>https://raw.githubusercontent.com/PatrickVibild/TellusAmazonPictures/master/pictures/Lenovo/X280/BL/UK/8.jpg</v>
      </c>
      <c r="U9" s="27" t="str">
        <f>IF(ISBLANK(Values!$F8),"",Values!U8)</f>
        <v>https://raw.githubusercontent.com/PatrickVibild/TellusAmazonPictures/master/pictures/Lenovo/X280/BL/UK/9.jpg</v>
      </c>
      <c r="W9" s="29" t="str">
        <f>IF(ISBLANK(Values!E8),"","Child")</f>
        <v>Child</v>
      </c>
      <c r="X9" s="29" t="str">
        <f>IF(ISBLANK(Values!E8),"",Values!$B$13)</f>
        <v>Lenovo X280 Parent</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64" x14ac:dyDescent="0.2">
      <c r="A10" s="1" t="str">
        <f>IF(ISBLANK(Values!E9),"",IF(Values!$B$37="EU","computercomponent","computer"))</f>
        <v>computercomponent</v>
      </c>
      <c r="B10" s="33" t="str">
        <f>IF(ISBLANK(Values!E9),"",Values!F9)</f>
        <v>Lenovo X280 - NOR</v>
      </c>
      <c r="C10" s="29" t="str">
        <f>IF(ISBLANK(Values!E9),"","TellusRem")</f>
        <v>TellusRem</v>
      </c>
      <c r="D10" s="28">
        <f>IF(ISBLANK(Values!E9),"",Values!E9)</f>
        <v>5714401280064</v>
      </c>
      <c r="E10" s="1" t="str">
        <f>IF(ISBLANK(Values!E9),"","EAN")</f>
        <v>EAN</v>
      </c>
      <c r="F10" s="27" t="str">
        <f>IF(ISBLANK(Values!E9),"",IF(Values!J9, SUBSTITUTE(Values!$B$1, "{language}", Values!H9) &amp; " " &amp;Values!$B$3, SUBSTITUTE(Values!$B$2, "{language}", Values!$H9) &amp; " " &amp;Values!$B$3))</f>
        <v>clavier de remplacement Scandinave - nordique rétroéclairé pour Lenovo Thinkpad X280 X390 X395</v>
      </c>
      <c r="G10" s="29" t="str">
        <f>IF(ISBLANK(Values!E9),"","TellusRem")</f>
        <v>TellusRem</v>
      </c>
      <c r="H10" s="1" t="str">
        <f>IF(ISBLANK(Values!E9),"",Values!$B$16)</f>
        <v>computer-keyboards</v>
      </c>
      <c r="I10" s="1" t="str">
        <f>IF(ISBLANK(Values!E9),"","4730574031")</f>
        <v>4730574031</v>
      </c>
      <c r="J10" s="31" t="str">
        <f>IF(ISBLANK(Values!E9),"",Values!F9 )</f>
        <v>Lenovo X280 - NOR</v>
      </c>
      <c r="K10" s="27">
        <f>IF(ISBLANK(Values!E9),"",IF(Values!J9, Values!$B$4, Values!$B$5))</f>
        <v>0</v>
      </c>
      <c r="L10" s="27">
        <f>IF(ISBLANK(Values!E9),"",IF($CO10="DEFAULT", Values!$B$18, ""))</f>
        <v>5</v>
      </c>
      <c r="M10" s="27" t="str">
        <f>IF(ISBLANK(Values!E9),"",Values!$M9)</f>
        <v>https://raw.githubusercontent.com/PatrickVibild/TellusAmazonPictures/master/pictures/Lenovo/X280/BL/NOR/1.jpg</v>
      </c>
      <c r="N10" s="27" t="str">
        <f>IF(ISBLANK(Values!$F9),"",Values!N9)</f>
        <v>https://raw.githubusercontent.com/PatrickVibild/TellusAmazonPictures/master/pictures/Lenovo/X280/BL/NOR/2.jpg</v>
      </c>
      <c r="O10" s="27" t="str">
        <f>IF(ISBLANK(Values!$F9),"",Values!O9)</f>
        <v>https://raw.githubusercontent.com/PatrickVibild/TellusAmazonPictures/master/pictures/Lenovo/X280/BL/NOR/3.jpg</v>
      </c>
      <c r="P10" s="27" t="str">
        <f>IF(ISBLANK(Values!$F9),"",Values!P9)</f>
        <v>https://raw.githubusercontent.com/PatrickVibild/TellusAmazonPictures/master/pictures/Lenovo/X280/BL/NOR/4.jpg</v>
      </c>
      <c r="Q10" s="27" t="str">
        <f>IF(ISBLANK(Values!$F9),"",Values!Q9)</f>
        <v>https://raw.githubusercontent.com/PatrickVibild/TellusAmazonPictures/master/pictures/Lenovo/X280/BL/NOR/5.jpg</v>
      </c>
      <c r="R10" s="27" t="str">
        <f>IF(ISBLANK(Values!$F9),"",Values!R9)</f>
        <v>https://raw.githubusercontent.com/PatrickVibild/TellusAmazonPictures/master/pictures/Lenovo/X280/BL/NOR/6.jpg</v>
      </c>
      <c r="S10" s="27" t="str">
        <f>IF(ISBLANK(Values!$F9),"",Values!S9)</f>
        <v>https://raw.githubusercontent.com/PatrickVibild/TellusAmazonPictures/master/pictures/Lenovo/X280/BL/NOR/7.jpg</v>
      </c>
      <c r="T10" s="27" t="str">
        <f>IF(ISBLANK(Values!$F9),"",Values!T9)</f>
        <v>https://raw.githubusercontent.com/PatrickVibild/TellusAmazonPictures/master/pictures/Lenovo/X280/BL/NOR/8.jpg</v>
      </c>
      <c r="U10" s="27" t="str">
        <f>IF(ISBLANK(Values!$F9),"",Values!U9)</f>
        <v>https://raw.githubusercontent.com/PatrickVibild/TellusAmazonPictures/master/pictures/Lenovo/X280/BL/NOR/9.jpg</v>
      </c>
      <c r="W10" s="29" t="str">
        <f>IF(ISBLANK(Values!E9),"","Child")</f>
        <v>Child</v>
      </c>
      <c r="X10" s="29" t="str">
        <f>IF(ISBLANK(Values!E9),"",Values!$B$13)</f>
        <v>Lenovo X280 Parent</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64" x14ac:dyDescent="0.2">
      <c r="A11" s="1" t="str">
        <f>IF(ISBLANK(Values!E10),"",IF(Values!$B$37="EU","computercomponent","computer"))</f>
        <v>computercomponent</v>
      </c>
      <c r="B11" s="33" t="str">
        <f>IF(ISBLANK(Values!E10),"",Values!F10)</f>
        <v>Lenovo X280 - BE</v>
      </c>
      <c r="C11" s="29" t="str">
        <f>IF(ISBLANK(Values!E10),"","TellusRem")</f>
        <v>TellusRem</v>
      </c>
      <c r="D11" s="28">
        <f>IF(ISBLANK(Values!E10),"",Values!E10)</f>
        <v>5714401280071</v>
      </c>
      <c r="E11" s="1" t="str">
        <f>IF(ISBLANK(Values!E10),"","EAN")</f>
        <v>EAN</v>
      </c>
      <c r="F11" s="27" t="str">
        <f>IF(ISBLANK(Values!E10),"",IF(Values!J10, SUBSTITUTE(Values!$B$1, "{language}", Values!H10) &amp; " " &amp;Values!$B$3, SUBSTITUTE(Values!$B$2, "{language}", Values!$H10) &amp; " " &amp;Values!$B$3))</f>
        <v>clavier de remplacement Belge rétroéclairé pour Lenovo Thinkpad X280 X390 X395</v>
      </c>
      <c r="G11" s="29" t="str">
        <f>IF(ISBLANK(Values!E10),"","TellusRem")</f>
        <v>TellusRem</v>
      </c>
      <c r="H11" s="1" t="str">
        <f>IF(ISBLANK(Values!E10),"",Values!$B$16)</f>
        <v>computer-keyboards</v>
      </c>
      <c r="I11" s="1" t="str">
        <f>IF(ISBLANK(Values!E10),"","4730574031")</f>
        <v>4730574031</v>
      </c>
      <c r="J11" s="31" t="str">
        <f>IF(ISBLANK(Values!E10),"",Values!F10 )</f>
        <v>Lenovo X280 - BE</v>
      </c>
      <c r="K11" s="27">
        <f>IF(ISBLANK(Values!E10),"",IF(Values!J10, Values!$B$4, Values!$B$5))</f>
        <v>0</v>
      </c>
      <c r="L11" s="27">
        <f>IF(ISBLANK(Values!E10),"",IF($CO11="DEFAULT", Values!$B$18, ""))</f>
        <v>5</v>
      </c>
      <c r="M11" s="27" t="str">
        <f>IF(ISBLANK(Values!E10),"",Values!$M10)</f>
        <v>https://download.lenovo.com/Images/Parts/01YP206/01YP206_A.jpg</v>
      </c>
      <c r="N11" s="27" t="str">
        <f>IF(ISBLANK(Values!$F10),"",Values!N10)</f>
        <v>https://download.lenovo.com/Images/Parts/01YP206/01YP206_B.jpg</v>
      </c>
      <c r="O11" s="27" t="str">
        <f>IF(ISBLANK(Values!$F10),"",Values!O10)</f>
        <v>https://download.lenovo.com/Images/Parts/01YP206/01YP206_details.jpg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X280 Parent</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rétroéclairé.</v>
      </c>
      <c r="AM11" s="1" t="str">
        <f>SUBSTITUTE(IF(ISBLANK(Values!E10),"",Values!$B$27),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64" x14ac:dyDescent="0.2">
      <c r="A12" s="1" t="str">
        <f>IF(ISBLANK(Values!E11),"",IF(Values!$B$37="EU","computercomponent","computer"))</f>
        <v>computercomponent</v>
      </c>
      <c r="B12" s="33" t="str">
        <f>IF(ISBLANK(Values!E11),"",Values!F11)</f>
        <v>Lenovo X280 - BG</v>
      </c>
      <c r="C12" s="29" t="str">
        <f>IF(ISBLANK(Values!E11),"","TellusRem")</f>
        <v>TellusRem</v>
      </c>
      <c r="D12" s="28">
        <f>IF(ISBLANK(Values!E11),"",Values!E11)</f>
        <v>5714401280088</v>
      </c>
      <c r="E12" s="1" t="str">
        <f>IF(ISBLANK(Values!E11),"","EAN")</f>
        <v>EAN</v>
      </c>
      <c r="F12" s="27" t="str">
        <f>IF(ISBLANK(Values!E11),"",IF(Values!J11, SUBSTITUTE(Values!$B$1, "{language}", Values!H11) &amp; " " &amp;Values!$B$3, SUBSTITUTE(Values!$B$2, "{language}", Values!$H11) &amp; " " &amp;Values!$B$3))</f>
        <v>clavier de remplacement Bulgare rétroéclairé pour Lenovo Thinkpad X280 X390 X395</v>
      </c>
      <c r="G12" s="29" t="str">
        <f>IF(ISBLANK(Values!E11),"","TellusRem")</f>
        <v>TellusRem</v>
      </c>
      <c r="H12" s="1" t="str">
        <f>IF(ISBLANK(Values!E11),"",Values!$B$16)</f>
        <v>computer-keyboards</v>
      </c>
      <c r="I12" s="1" t="str">
        <f>IF(ISBLANK(Values!E11),"","4730574031")</f>
        <v>4730574031</v>
      </c>
      <c r="J12" s="31" t="str">
        <f>IF(ISBLANK(Values!E11),"",Values!F11 )</f>
        <v>Lenovo X280 - BG</v>
      </c>
      <c r="K12" s="27">
        <f>IF(ISBLANK(Values!E11),"",IF(Values!J11, Values!$B$4, Values!$B$5))</f>
        <v>0</v>
      </c>
      <c r="L12" s="27">
        <f>IF(ISBLANK(Values!E11),"",IF($CO12="DEFAULT", Values!$B$18, ""))</f>
        <v>5</v>
      </c>
      <c r="M12" s="27" t="str">
        <f>IF(ISBLANK(Values!E11),"",Values!$M11)</f>
        <v>https://download.lenovo.com/Images/Parts/01YP047/01YP047_A.jpg</v>
      </c>
      <c r="N12" s="27" t="str">
        <f>IF(ISBLANK(Values!$F11),"",Values!N11)</f>
        <v>https://download.lenovo.com/Images/Parts/01YP047/01YP047_B.jpg</v>
      </c>
      <c r="O12" s="27" t="str">
        <f>IF(ISBLANK(Values!$F11),"",Values!O11)</f>
        <v>https://download.lenovo.com/Images/Parts/01YP047/01YP047_details.jpg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X280 Parent</v>
      </c>
      <c r="Y12" s="31" t="str">
        <f>IF(ISBLANK(Values!E11),"","Size-Color")</f>
        <v>Size-Color</v>
      </c>
      <c r="Z12" s="29" t="str">
        <f>IF(ISBLANK(Values!E11),"","variation")</f>
        <v>variation</v>
      </c>
      <c r="AA12" s="1"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rétroéclairé.</v>
      </c>
      <c r="AM12" s="1" t="str">
        <f>SUBSTITUTE(IF(ISBLANK(Values!E11),"",Values!$B$27),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64" x14ac:dyDescent="0.2">
      <c r="A13" s="1" t="str">
        <f>IF(ISBLANK(Values!E12),"",IF(Values!$B$37="EU","computercomponent","computer"))</f>
        <v>computercomponent</v>
      </c>
      <c r="B13" s="33" t="str">
        <f>IF(ISBLANK(Values!E12),"",Values!F12)</f>
        <v>Lenovo X280 - CZ</v>
      </c>
      <c r="C13" s="29" t="str">
        <f>IF(ISBLANK(Values!E12),"","TellusRem")</f>
        <v>TellusRem</v>
      </c>
      <c r="D13" s="28">
        <f>IF(ISBLANK(Values!E12),"",Values!E12)</f>
        <v>5714401280095</v>
      </c>
      <c r="E13" s="1" t="str">
        <f>IF(ISBLANK(Values!E12),"","EAN")</f>
        <v>EAN</v>
      </c>
      <c r="F13" s="27" t="str">
        <f>IF(ISBLANK(Values!E12),"",IF(Values!J12, SUBSTITUTE(Values!$B$1, "{language}", Values!H12) &amp; " " &amp;Values!$B$3, SUBSTITUTE(Values!$B$2, "{language}", Values!$H12) &amp; " " &amp;Values!$B$3))</f>
        <v>clavier de remplacement Tchèque rétroéclairé pour Lenovo Thinkpad X280 X390 X395</v>
      </c>
      <c r="G13" s="29" t="str">
        <f>IF(ISBLANK(Values!E12),"","TellusRem")</f>
        <v>TellusRem</v>
      </c>
      <c r="H13" s="1" t="str">
        <f>IF(ISBLANK(Values!E12),"",Values!$B$16)</f>
        <v>computer-keyboards</v>
      </c>
      <c r="I13" s="1" t="str">
        <f>IF(ISBLANK(Values!E12),"","4730574031")</f>
        <v>4730574031</v>
      </c>
      <c r="J13" s="31" t="str">
        <f>IF(ISBLANK(Values!E12),"",Values!F12 )</f>
        <v>Lenovo X280 - CZ</v>
      </c>
      <c r="K13" s="27">
        <f>IF(ISBLANK(Values!E12),"",IF(Values!J12, Values!$B$4, Values!$B$5))</f>
        <v>0</v>
      </c>
      <c r="L13" s="27">
        <f>IF(ISBLANK(Values!E12),"",IF($CO13="DEFAULT", Values!$B$18, ""))</f>
        <v>5</v>
      </c>
      <c r="M13" s="27" t="str">
        <f>IF(ISBLANK(Values!E12),"",Values!$M12)</f>
        <v>https://download.lenovo.com/Images/Parts/01HX582/01HX582_A.jpg</v>
      </c>
      <c r="N13" s="27" t="str">
        <f>IF(ISBLANK(Values!$F12),"",Values!N12)</f>
        <v>https://download.lenovo.com/Images/Parts/01HX582/01HX582_B.jpg</v>
      </c>
      <c r="O13" s="27" t="str">
        <f>IF(ISBLANK(Values!$F12),"",Values!O12)</f>
        <v>https://download.lenovo.com/Images/Parts/01HX582/01HX582_details.jpg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X280 Parent</v>
      </c>
      <c r="Y13" s="31" t="str">
        <f>IF(ISBLANK(Values!E12),"","Size-Color")</f>
        <v>Size-Color</v>
      </c>
      <c r="Z13" s="29" t="str">
        <f>IF(ISBLANK(Values!E12),"","variation")</f>
        <v>variation</v>
      </c>
      <c r="AA13" s="1"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rétroéclairé.</v>
      </c>
      <c r="AM13" s="1" t="str">
        <f>SUBSTITUTE(IF(ISBLANK(Values!E12),"",Values!$B$27),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3" s="27" t="str">
        <f>IF(ISBLANK(Values!E12),"",Values!H12)</f>
        <v>Tchèque</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64" x14ac:dyDescent="0.2">
      <c r="A14" s="1" t="str">
        <f>IF(ISBLANK(Values!E13),"",IF(Values!$B$37="EU","computercomponent","computer"))</f>
        <v>computercomponent</v>
      </c>
      <c r="B14" s="33" t="str">
        <f>IF(ISBLANK(Values!E13),"",Values!F13)</f>
        <v>Lenovo X280 - DK</v>
      </c>
      <c r="C14" s="29" t="str">
        <f>IF(ISBLANK(Values!E13),"","TellusRem")</f>
        <v>TellusRem</v>
      </c>
      <c r="D14" s="28">
        <f>IF(ISBLANK(Values!E13),"",Values!E13)</f>
        <v>5714401280101</v>
      </c>
      <c r="E14" s="1" t="str">
        <f>IF(ISBLANK(Values!E13),"","EAN")</f>
        <v>EAN</v>
      </c>
      <c r="F14" s="27" t="str">
        <f>IF(ISBLANK(Values!E13),"",IF(Values!J13, SUBSTITUTE(Values!$B$1, "{language}", Values!H13) &amp; " " &amp;Values!$B$3, SUBSTITUTE(Values!$B$2, "{language}", Values!$H13) &amp; " " &amp;Values!$B$3))</f>
        <v>clavier de remplacement Danois rétroéclairé pour Lenovo Thinkpad X280 X390 X395</v>
      </c>
      <c r="G14" s="29" t="str">
        <f>IF(ISBLANK(Values!E13),"","TellusRem")</f>
        <v>TellusRem</v>
      </c>
      <c r="H14" s="1" t="str">
        <f>IF(ISBLANK(Values!E13),"",Values!$B$16)</f>
        <v>computer-keyboards</v>
      </c>
      <c r="I14" s="1" t="str">
        <f>IF(ISBLANK(Values!E13),"","4730574031")</f>
        <v>4730574031</v>
      </c>
      <c r="J14" s="31" t="str">
        <f>IF(ISBLANK(Values!E13),"",Values!F13 )</f>
        <v>Lenovo X280 - DK</v>
      </c>
      <c r="K14" s="27">
        <f>IF(ISBLANK(Values!E13),"",IF(Values!J13, Values!$B$4, Values!$B$5))</f>
        <v>0</v>
      </c>
      <c r="L14" s="27">
        <f>IF(ISBLANK(Values!E13),"",IF($CO14="DEFAULT", Values!$B$18, ""))</f>
        <v>5</v>
      </c>
      <c r="M14" s="27" t="str">
        <f>IF(ISBLANK(Values!E13),"",Values!$M13)</f>
        <v>https://download.lenovo.com/Images/Parts/01YP209/01YP209_A.jpg</v>
      </c>
      <c r="N14" s="27" t="str">
        <f>IF(ISBLANK(Values!$F13),"",Values!N13)</f>
        <v>https://download.lenovo.com/Images/Parts/01YP209/01YP209_B.jpg</v>
      </c>
      <c r="O14" s="27" t="str">
        <f>IF(ISBLANK(Values!$F13),"",Values!O13)</f>
        <v>https://download.lenovo.com/Images/Parts/01YP209/01YP209_details.jpg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X280 Parent</v>
      </c>
      <c r="Y14" s="31" t="str">
        <f>IF(ISBLANK(Values!E13),"","Size-Color")</f>
        <v>Size-Color</v>
      </c>
      <c r="Z14" s="29" t="str">
        <f>IF(ISBLANK(Values!E13),"","variation")</f>
        <v>variation</v>
      </c>
      <c r="AA14" s="1"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rétroéclairé.</v>
      </c>
      <c r="AM14" s="1" t="str">
        <f>SUBSTITUTE(IF(ISBLANK(Values!E13),"",Values!$B$27),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4" s="27" t="str">
        <f>IF(ISBLANK(Values!E13),"",Values!H13)</f>
        <v>Danois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64" x14ac:dyDescent="0.2">
      <c r="A15" s="1" t="str">
        <f>IF(ISBLANK(Values!E14),"",IF(Values!$B$37="EU","computercomponent","computer"))</f>
        <v>computercomponent</v>
      </c>
      <c r="B15" s="33" t="str">
        <f>IF(ISBLANK(Values!E14),"",Values!F14)</f>
        <v>Lenovo X280 - HU</v>
      </c>
      <c r="C15" s="29" t="str">
        <f>IF(ISBLANK(Values!E14),"","TellusRem")</f>
        <v>TellusRem</v>
      </c>
      <c r="D15" s="28">
        <f>IF(ISBLANK(Values!E14),"",Values!E14)</f>
        <v>5714401280118</v>
      </c>
      <c r="E15" s="1" t="str">
        <f>IF(ISBLANK(Values!E14),"","EAN")</f>
        <v>EAN</v>
      </c>
      <c r="F15" s="27" t="str">
        <f>IF(ISBLANK(Values!E14),"",IF(Values!J14, SUBSTITUTE(Values!$B$1, "{language}", Values!H14) &amp; " " &amp;Values!$B$3, SUBSTITUTE(Values!$B$2, "{language}", Values!$H14) &amp; " " &amp;Values!$B$3))</f>
        <v>clavier de remplacement Hongrois rétroéclairé pour Lenovo Thinkpad X280 X390 X395</v>
      </c>
      <c r="G15" s="29" t="str">
        <f>IF(ISBLANK(Values!E14),"","TellusRem")</f>
        <v>TellusRem</v>
      </c>
      <c r="H15" s="1" t="str">
        <f>IF(ISBLANK(Values!E14),"",Values!$B$16)</f>
        <v>computer-keyboards</v>
      </c>
      <c r="I15" s="1" t="str">
        <f>IF(ISBLANK(Values!E14),"","4730574031")</f>
        <v>4730574031</v>
      </c>
      <c r="J15" s="31" t="str">
        <f>IF(ISBLANK(Values!E14),"",Values!F14 )</f>
        <v>Lenovo X280 - HU</v>
      </c>
      <c r="K15" s="27">
        <f>IF(ISBLANK(Values!E14),"",IF(Values!J14, Values!$B$4, Values!$B$5))</f>
        <v>0</v>
      </c>
      <c r="L15" s="27">
        <f>IF(ISBLANK(Values!E14),"",IF($CO15="DEFAULT", Values!$B$18, ""))</f>
        <v>5</v>
      </c>
      <c r="M15" s="27" t="str">
        <f>IF(ISBLANK(Values!E14),"",Values!$M14)</f>
        <v>https://download.lenovo.com/Images/Parts/01YP135/01YP135_A.jpg</v>
      </c>
      <c r="N15" s="27" t="str">
        <f>IF(ISBLANK(Values!$F14),"",Values!N14)</f>
        <v>https://download.lenovo.com/Images/Parts/01YP135/01YP135_B.jpg</v>
      </c>
      <c r="O15" s="27" t="str">
        <f>IF(ISBLANK(Values!$F14),"",Values!O14)</f>
        <v>https://download.lenovo.com/Images/Parts/01YP135/01YP135_details.jpg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X280 Parent</v>
      </c>
      <c r="Y15" s="31" t="str">
        <f>IF(ISBLANK(Values!E14),"","Size-Color")</f>
        <v>Size-Color</v>
      </c>
      <c r="Z15" s="29" t="str">
        <f>IF(ISBLANK(Values!E14),"","variation")</f>
        <v>variation</v>
      </c>
      <c r="AA15" s="1"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rétroéclairé.</v>
      </c>
      <c r="AM15" s="1" t="str">
        <f>SUBSTITUTE(IF(ISBLANK(Values!E14),"",Values!$B$27),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5" s="27" t="str">
        <f>IF(ISBLANK(Values!E14),"",Values!H14)</f>
        <v>Hongrois</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64" x14ac:dyDescent="0.2">
      <c r="A16" s="1" t="str">
        <f>IF(ISBLANK(Values!E15),"",IF(Values!$B$37="EU","computercomponent","computer"))</f>
        <v>computercomponent</v>
      </c>
      <c r="B16" s="33" t="str">
        <f>IF(ISBLANK(Values!E15),"",Values!F15)</f>
        <v>Lenovo X280 - NL</v>
      </c>
      <c r="C16" s="29" t="str">
        <f>IF(ISBLANK(Values!E15),"","TellusRem")</f>
        <v>TellusRem</v>
      </c>
      <c r="D16" s="28">
        <f>IF(ISBLANK(Values!E15),"",Values!E15)</f>
        <v>5714401280125</v>
      </c>
      <c r="E16" s="1" t="str">
        <f>IF(ISBLANK(Values!E15),"","EAN")</f>
        <v>EAN</v>
      </c>
      <c r="F16" s="27" t="str">
        <f>IF(ISBLANK(Values!E15),"",IF(Values!J15, SUBSTITUTE(Values!$B$1, "{language}", Values!H15) &amp; " " &amp;Values!$B$3, SUBSTITUTE(Values!$B$2, "{language}", Values!$H15) &amp; " " &amp;Values!$B$3))</f>
        <v>clavier de remplacement Néerlandais rétroéclairé pour Lenovo Thinkpad X280 X390 X395</v>
      </c>
      <c r="G16" s="29" t="str">
        <f>IF(ISBLANK(Values!E15),"","TellusRem")</f>
        <v>TellusRem</v>
      </c>
      <c r="H16" s="1" t="str">
        <f>IF(ISBLANK(Values!E15),"",Values!$B$16)</f>
        <v>computer-keyboards</v>
      </c>
      <c r="I16" s="1" t="str">
        <f>IF(ISBLANK(Values!E15),"","4730574031")</f>
        <v>4730574031</v>
      </c>
      <c r="J16" s="31" t="str">
        <f>IF(ISBLANK(Values!E15),"",Values!F15 )</f>
        <v>Lenovo X280 - NL</v>
      </c>
      <c r="K16" s="27">
        <f>IF(ISBLANK(Values!E15),"",IF(Values!J15, Values!$B$4, Values!$B$5))</f>
        <v>0</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X280 Parent</v>
      </c>
      <c r="Y16" s="31" t="str">
        <f>IF(ISBLANK(Values!E15),"","Size-Color")</f>
        <v>Size-Color</v>
      </c>
      <c r="Z16" s="29" t="str">
        <f>IF(ISBLANK(Values!E15),"","variation")</f>
        <v>variation</v>
      </c>
      <c r="AA16" s="1"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rétroéclairé.</v>
      </c>
      <c r="AM16" s="1" t="str">
        <f>SUBSTITUTE(IF(ISBLANK(Values!E15),"",Values!$B$27),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6" s="27" t="str">
        <f>IF(ISBLANK(Values!E15),"",Values!H15)</f>
        <v>Néerlandais</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64" x14ac:dyDescent="0.2">
      <c r="A17" s="1" t="str">
        <f>IF(ISBLANK(Values!E16),"",IF(Values!$B$37="EU","computercomponent","computer"))</f>
        <v>computercomponent</v>
      </c>
      <c r="B17" s="33" t="str">
        <f>IF(ISBLANK(Values!E16),"",Values!F16)</f>
        <v>Lenovo X280 - NO</v>
      </c>
      <c r="C17" s="29" t="str">
        <f>IF(ISBLANK(Values!E16),"","TellusRem")</f>
        <v>TellusRem</v>
      </c>
      <c r="D17" s="28">
        <f>IF(ISBLANK(Values!E16),"",Values!E16)</f>
        <v>5714401280132</v>
      </c>
      <c r="E17" s="1" t="str">
        <f>IF(ISBLANK(Values!E16),"","EAN")</f>
        <v>EAN</v>
      </c>
      <c r="F17" s="27" t="str">
        <f>IF(ISBLANK(Values!E16),"",IF(Values!J16, SUBSTITUTE(Values!$B$1, "{language}", Values!H16) &amp; " " &amp;Values!$B$3, SUBSTITUTE(Values!$B$2, "{language}", Values!$H16) &amp; " " &amp;Values!$B$3))</f>
        <v>clavier de remplacement Norvégienne rétroéclairé pour Lenovo Thinkpad X280 X390 X395</v>
      </c>
      <c r="G17" s="29" t="str">
        <f>IF(ISBLANK(Values!E16),"","TellusRem")</f>
        <v>TellusRem</v>
      </c>
      <c r="H17" s="1" t="str">
        <f>IF(ISBLANK(Values!E16),"",Values!$B$16)</f>
        <v>computer-keyboards</v>
      </c>
      <c r="I17" s="1" t="str">
        <f>IF(ISBLANK(Values!E16),"","4730574031")</f>
        <v>4730574031</v>
      </c>
      <c r="J17" s="31" t="str">
        <f>IF(ISBLANK(Values!E16),"",Values!F16 )</f>
        <v>Lenovo X280 - NO</v>
      </c>
      <c r="K17" s="27">
        <f>IF(ISBLANK(Values!E16),"",IF(Values!J16, Values!$B$4, Values!$B$5))</f>
        <v>0</v>
      </c>
      <c r="L17" s="27">
        <f>IF(ISBLANK(Values!E16),"",IF($CO17="DEFAULT", Values!$B$18, ""))</f>
        <v>5</v>
      </c>
      <c r="M17" s="27" t="str">
        <f>IF(ISBLANK(Values!E16),"",Values!$M16)</f>
        <v>https://download.lenovo.com/Images/Parts/01YP140/01YP140_A.jpg</v>
      </c>
      <c r="N17" s="27" t="str">
        <f>IF(ISBLANK(Values!$F16),"",Values!N16)</f>
        <v>https://download.lenovo.com/Images/Parts/01YP140/01YP140_B.jpg</v>
      </c>
      <c r="O17" s="27" t="str">
        <f>IF(ISBLANK(Values!$F16),"",Values!O16)</f>
        <v>https://download.lenovo.com/Images/Parts/01YP140/01YP140_details.jpg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X280 Parent</v>
      </c>
      <c r="Y17" s="31" t="str">
        <f>IF(ISBLANK(Values!E16),"","Size-Color")</f>
        <v>Size-Color</v>
      </c>
      <c r="Z17" s="29" t="str">
        <f>IF(ISBLANK(Values!E16),"","variation")</f>
        <v>variation</v>
      </c>
      <c r="AA17" s="1"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rétroéclairé.</v>
      </c>
      <c r="AM17" s="1" t="str">
        <f>SUBSTITUTE(IF(ISBLANK(Values!E16),"",Values!$B$27),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7" s="27" t="str">
        <f>IF(ISBLANK(Values!E16),"",Values!H16)</f>
        <v>Norvégienne</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64" x14ac:dyDescent="0.2">
      <c r="A18" s="1" t="str">
        <f>IF(ISBLANK(Values!E17),"",IF(Values!$B$37="EU","computercomponent","computer"))</f>
        <v>computercomponent</v>
      </c>
      <c r="B18" s="33" t="str">
        <f>IF(ISBLANK(Values!E17),"",Values!F17)</f>
        <v>Lenovo X280 - PL</v>
      </c>
      <c r="C18" s="29" t="str">
        <f>IF(ISBLANK(Values!E17),"","TellusRem")</f>
        <v>TellusRem</v>
      </c>
      <c r="D18" s="28">
        <f>IF(ISBLANK(Values!E17),"",Values!E17)</f>
        <v>5714401280149</v>
      </c>
      <c r="E18" s="1" t="str">
        <f>IF(ISBLANK(Values!E17),"","EAN")</f>
        <v>EAN</v>
      </c>
      <c r="F18" s="27" t="str">
        <f>IF(ISBLANK(Values!E17),"",IF(Values!J17, SUBSTITUTE(Values!$B$1, "{language}", Values!H17) &amp; " " &amp;Values!$B$3, SUBSTITUTE(Values!$B$2, "{language}", Values!$H17) &amp; " " &amp;Values!$B$3))</f>
        <v>clavier de remplacement Polonais rétroéclairé pour Lenovo Thinkpad X280 X390 X395</v>
      </c>
      <c r="G18" s="29" t="str">
        <f>IF(ISBLANK(Values!E17),"","TellusRem")</f>
        <v>TellusRem</v>
      </c>
      <c r="H18" s="1" t="str">
        <f>IF(ISBLANK(Values!E17),"",Values!$B$16)</f>
        <v>computer-keyboards</v>
      </c>
      <c r="I18" s="1" t="str">
        <f>IF(ISBLANK(Values!E17),"","4730574031")</f>
        <v>4730574031</v>
      </c>
      <c r="J18" s="31" t="str">
        <f>IF(ISBLANK(Values!E17),"",Values!F17 )</f>
        <v>Lenovo X280 - PL</v>
      </c>
      <c r="K18" s="27">
        <f>IF(ISBLANK(Values!E17),"",IF(Values!J17, Values!$B$4, Values!$B$5))</f>
        <v>0</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X280 Parent</v>
      </c>
      <c r="Y18" s="31" t="str">
        <f>IF(ISBLANK(Values!E17),"","Size-Color")</f>
        <v>Size-Color</v>
      </c>
      <c r="Z18" s="29" t="str">
        <f>IF(ISBLANK(Values!E17),"","variation")</f>
        <v>variation</v>
      </c>
      <c r="AA18" s="1"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rétroéclairé.</v>
      </c>
      <c r="AM18" s="1" t="str">
        <f>SUBSTITUTE(IF(ISBLANK(Values!E17),"",Values!$B$27),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8" s="27" t="str">
        <f>IF(ISBLANK(Values!E17),"",Values!H17)</f>
        <v>Polonais</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64" x14ac:dyDescent="0.2">
      <c r="A19" s="1" t="str">
        <f>IF(ISBLANK(Values!E18),"",IF(Values!$B$37="EU","computercomponent","computer"))</f>
        <v>computercomponent</v>
      </c>
      <c r="B19" s="33" t="str">
        <f>IF(ISBLANK(Values!E18),"",Values!F18)</f>
        <v>Lenovo X280 - PT</v>
      </c>
      <c r="C19" s="29" t="str">
        <f>IF(ISBLANK(Values!E18),"","TellusRem")</f>
        <v>TellusRem</v>
      </c>
      <c r="D19" s="28">
        <f>IF(ISBLANK(Values!E18),"",Values!E18)</f>
        <v>5714401280156</v>
      </c>
      <c r="E19" s="1" t="str">
        <f>IF(ISBLANK(Values!E18),"","EAN")</f>
        <v>EAN</v>
      </c>
      <c r="F19" s="27" t="str">
        <f>IF(ISBLANK(Values!E18),"",IF(Values!J18, SUBSTITUTE(Values!$B$1, "{language}", Values!H18) &amp; " " &amp;Values!$B$3, SUBSTITUTE(Values!$B$2, "{language}", Values!$H18) &amp; " " &amp;Values!$B$3))</f>
        <v>clavier de remplacement Portugais rétroéclairé pour Lenovo Thinkpad X280 X390 X395</v>
      </c>
      <c r="G19" s="29" t="str">
        <f>IF(ISBLANK(Values!E18),"","TellusRem")</f>
        <v>TellusRem</v>
      </c>
      <c r="H19" s="1" t="str">
        <f>IF(ISBLANK(Values!E18),"",Values!$B$16)</f>
        <v>computer-keyboards</v>
      </c>
      <c r="I19" s="1" t="str">
        <f>IF(ISBLANK(Values!E18),"","4730574031")</f>
        <v>4730574031</v>
      </c>
      <c r="J19" s="31" t="str">
        <f>IF(ISBLANK(Values!E18),"",Values!F18 )</f>
        <v>Lenovo X280 - PT</v>
      </c>
      <c r="K19" s="27">
        <f>IF(ISBLANK(Values!E18),"",IF(Values!J18, Values!$B$4, Values!$B$5))</f>
        <v>0</v>
      </c>
      <c r="L19" s="27">
        <f>IF(ISBLANK(Values!E18),"",IF($CO19="DEFAULT", Values!$B$18, ""))</f>
        <v>5</v>
      </c>
      <c r="M19" s="27" t="str">
        <f>IF(ISBLANK(Values!E18),"",Values!$M18)</f>
        <v>https://download.lenovo.com/Images/Parts/01YP141/01YP141_A.jpg</v>
      </c>
      <c r="N19" s="27" t="str">
        <f>IF(ISBLANK(Values!$F18),"",Values!N18)</f>
        <v>https://download.lenovo.com/Images/Parts/01YP141/01YP141_B.jpg</v>
      </c>
      <c r="O19" s="27" t="str">
        <f>IF(ISBLANK(Values!$F18),"",Values!O18)</f>
        <v>https://download.lenovo.com/Images/Parts/01YP141/01YP141_details.jpg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X280 Parent</v>
      </c>
      <c r="Y19" s="31" t="str">
        <f>IF(ISBLANK(Values!E18),"","Size-Color")</f>
        <v>Size-Color</v>
      </c>
      <c r="Z19" s="29" t="str">
        <f>IF(ISBLANK(Values!E18),"","variation")</f>
        <v>variation</v>
      </c>
      <c r="AA19" s="1"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rétroéclairé.</v>
      </c>
      <c r="AM19" s="1" t="str">
        <f>SUBSTITUTE(IF(ISBLANK(Values!E18),"",Values!$B$27),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19" s="27" t="str">
        <f>IF(ISBLANK(Values!E18),"",Values!H18)</f>
        <v>Portugais</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64" x14ac:dyDescent="0.2">
      <c r="A20" s="1" t="str">
        <f>IF(ISBLANK(Values!E19),"",IF(Values!$B$37="EU","computercomponent","computer"))</f>
        <v>computercomponent</v>
      </c>
      <c r="B20" s="33" t="str">
        <f>IF(ISBLANK(Values!E19),"",Values!F19)</f>
        <v>Lenovo X280 - SE/FI</v>
      </c>
      <c r="C20" s="29" t="str">
        <f>IF(ISBLANK(Values!E19),"","TellusRem")</f>
        <v>TellusRem</v>
      </c>
      <c r="D20" s="28">
        <f>IF(ISBLANK(Values!E19),"",Values!E19)</f>
        <v>5714401280163</v>
      </c>
      <c r="E20" s="1" t="str">
        <f>IF(ISBLANK(Values!E19),"","EAN")</f>
        <v>EAN</v>
      </c>
      <c r="F20" s="27" t="str">
        <f>IF(ISBLANK(Values!E19),"",IF(Values!J19, SUBSTITUTE(Values!$B$1, "{language}", Values!H19) &amp; " " &amp;Values!$B$3, SUBSTITUTE(Values!$B$2, "{language}", Values!$H19) &amp; " " &amp;Values!$B$3))</f>
        <v>clavier de remplacement Suédois – Finlandais rétroéclairé pour Lenovo Thinkpad X280 X390 X395</v>
      </c>
      <c r="G20" s="29" t="str">
        <f>IF(ISBLANK(Values!E19),"","TellusRem")</f>
        <v>TellusRem</v>
      </c>
      <c r="H20" s="1" t="str">
        <f>IF(ISBLANK(Values!E19),"",Values!$B$16)</f>
        <v>computer-keyboards</v>
      </c>
      <c r="I20" s="1" t="str">
        <f>IF(ISBLANK(Values!E19),"","4730574031")</f>
        <v>4730574031</v>
      </c>
      <c r="J20" s="31" t="str">
        <f>IF(ISBLANK(Values!E19),"",Values!F19 )</f>
        <v>Lenovo X280 - SE/FI</v>
      </c>
      <c r="K20" s="27">
        <f>IF(ISBLANK(Values!E19),"",IF(Values!J19, Values!$B$4, Values!$B$5))</f>
        <v>0</v>
      </c>
      <c r="L20" s="27">
        <f>IF(ISBLANK(Values!E19),"",IF($CO20="DEFAULT", Values!$B$18, ""))</f>
        <v>5</v>
      </c>
      <c r="M20" s="27" t="str">
        <f>IF(ISBLANK(Values!E19),"",Values!$M19)</f>
        <v>https://download.lenovo.com/Images/Parts/01YP225/01YP225_A.jpg</v>
      </c>
      <c r="N20" s="27" t="str">
        <f>IF(ISBLANK(Values!$F19),"",Values!N19)</f>
        <v>https://download.lenovo.com/Images/Parts/01YP225/01YP225_B.jpg</v>
      </c>
      <c r="O20" s="27" t="str">
        <f>IF(ISBLANK(Values!$F19),"",Values!O19)</f>
        <v>https://download.lenovo.com/Images/Parts/01YP225/01YP225_details.jpg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X280 Parent</v>
      </c>
      <c r="Y20" s="31" t="str">
        <f>IF(ISBLANK(Values!E19),"","Size-Color")</f>
        <v>Size-Color</v>
      </c>
      <c r="Z20" s="29" t="str">
        <f>IF(ISBLANK(Values!E19),"","variation")</f>
        <v>variation</v>
      </c>
      <c r="AA20" s="1"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rétroéclairé.</v>
      </c>
      <c r="AM20" s="1" t="str">
        <f>SUBSTITUTE(IF(ISBLANK(Values!E19),"",Values!$B$27),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20" s="27" t="str">
        <f>IF(ISBLANK(Values!E19),"",Values!H19)</f>
        <v>Suédois – Finlandais</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64" x14ac:dyDescent="0.2">
      <c r="A21" s="1" t="str">
        <f>IF(ISBLANK(Values!E20),"",IF(Values!$B$37="EU","computercomponent","computer"))</f>
        <v>computercomponent</v>
      </c>
      <c r="B21" s="33" t="str">
        <f>IF(ISBLANK(Values!E20),"",Values!F20)</f>
        <v>Lenovo X280 - CH</v>
      </c>
      <c r="C21" s="29" t="str">
        <f>IF(ISBLANK(Values!E20),"","TellusRem")</f>
        <v>TellusRem</v>
      </c>
      <c r="D21" s="28">
        <f>IF(ISBLANK(Values!E20),"",Values!E20)</f>
        <v>5714401280170</v>
      </c>
      <c r="E21" s="1" t="str">
        <f>IF(ISBLANK(Values!E20),"","EAN")</f>
        <v>EAN</v>
      </c>
      <c r="F21" s="27" t="str">
        <f>IF(ISBLANK(Values!E20),"",IF(Values!J20, SUBSTITUTE(Values!$B$1, "{language}", Values!H20) &amp; " " &amp;Values!$B$3, SUBSTITUTE(Values!$B$2, "{language}", Values!$H20) &amp; " " &amp;Values!$B$3))</f>
        <v>clavier de remplacement Suisse rétroéclairé pour Lenovo Thinkpad X280 X390 X395</v>
      </c>
      <c r="G21" s="29" t="str">
        <f>IF(ISBLANK(Values!E20),"","TellusRem")</f>
        <v>TellusRem</v>
      </c>
      <c r="H21" s="1" t="str">
        <f>IF(ISBLANK(Values!E20),"",Values!$B$16)</f>
        <v>computer-keyboards</v>
      </c>
      <c r="I21" s="1" t="str">
        <f>IF(ISBLANK(Values!E20),"","4730574031")</f>
        <v>4730574031</v>
      </c>
      <c r="J21" s="31" t="str">
        <f>IF(ISBLANK(Values!E20),"",Values!F20 )</f>
        <v>Lenovo X280 - CH</v>
      </c>
      <c r="K21" s="27">
        <f>IF(ISBLANK(Values!E20),"",IF(Values!J20, Values!$B$4, Values!$B$5))</f>
        <v>0</v>
      </c>
      <c r="L21" s="27">
        <f>IF(ISBLANK(Values!E20),"",IF($CO21="DEFAULT", Values!$B$18, ""))</f>
        <v>5</v>
      </c>
      <c r="M21" s="27" t="str">
        <f>IF(ISBLANK(Values!E20),"",Values!$M20)</f>
        <v>https://download.lenovo.com/Images/Parts/01YP146/01YP146_A.jpg</v>
      </c>
      <c r="N21" s="27" t="str">
        <f>IF(ISBLANK(Values!$F20),"",Values!N20)</f>
        <v>https://download.lenovo.com/Images/Parts/01YP146/01YP146_B.jpg</v>
      </c>
      <c r="O21" s="27" t="str">
        <f>IF(ISBLANK(Values!$F20),"",Values!O20)</f>
        <v>https://download.lenovo.com/Images/Parts/01YP146/01YP146_details.jpg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X280 Parent</v>
      </c>
      <c r="Y21" s="31" t="str">
        <f>IF(ISBLANK(Values!E20),"","Size-Color")</f>
        <v>Size-Color</v>
      </c>
      <c r="Z21" s="29" t="str">
        <f>IF(ISBLANK(Values!E20),"","variation")</f>
        <v>variation</v>
      </c>
      <c r="AA21" s="1"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rétroéclairé.</v>
      </c>
      <c r="AM21" s="1" t="str">
        <f>SUBSTITUTE(IF(ISBLANK(Values!E20),"",Values!$B$27),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21" s="27" t="str">
        <f>IF(ISBLANK(Values!E20),"",Values!H20)</f>
        <v>Suisse</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64" x14ac:dyDescent="0.2">
      <c r="A22" s="1" t="str">
        <f>IF(ISBLANK(Values!E21),"",IF(Values!$B$37="EU","computercomponent","computer"))</f>
        <v>computercomponent</v>
      </c>
      <c r="B22" s="33" t="str">
        <f>IF(ISBLANK(Values!E21),"",Values!F21)</f>
        <v>Lenovo X280 - US INT</v>
      </c>
      <c r="C22" s="29" t="str">
        <f>IF(ISBLANK(Values!E21),"","TellusRem")</f>
        <v>TellusRem</v>
      </c>
      <c r="D22" s="28">
        <f>IF(ISBLANK(Values!E21),"",Values!E21)</f>
        <v>5714401280187</v>
      </c>
      <c r="E22" s="1" t="str">
        <f>IF(ISBLANK(Values!E21),"","EAN")</f>
        <v>EAN</v>
      </c>
      <c r="F22" s="27" t="str">
        <f>IF(ISBLANK(Values!E21),"",IF(Values!J21, SUBSTITUTE(Values!$B$1, "{language}", Values!H21) &amp; " " &amp;Values!$B$3, SUBSTITUTE(Values!$B$2, "{language}", Values!$H21) &amp; " " &amp;Values!$B$3))</f>
        <v>clavier de remplacement US international rétroéclairé pour Lenovo Thinkpad X280 X390 X395</v>
      </c>
      <c r="G22" s="29" t="str">
        <f>IF(ISBLANK(Values!E21),"","TellusRem")</f>
        <v>TellusRem</v>
      </c>
      <c r="H22" s="1" t="str">
        <f>IF(ISBLANK(Values!E21),"",Values!$B$16)</f>
        <v>computer-keyboards</v>
      </c>
      <c r="I22" s="1" t="str">
        <f>IF(ISBLANK(Values!E21),"","4730574031")</f>
        <v>4730574031</v>
      </c>
      <c r="J22" s="31" t="str">
        <f>IF(ISBLANK(Values!E21),"",Values!F21 )</f>
        <v>Lenovo X280 - US INT</v>
      </c>
      <c r="K22" s="27">
        <f>IF(ISBLANK(Values!E21),"",IF(Values!J21, Values!$B$4, Values!$B$5))</f>
        <v>0</v>
      </c>
      <c r="L22" s="27">
        <f>IF(ISBLANK(Values!E21),"",IF($CO22="DEFAULT", Values!$B$18, ""))</f>
        <v>5</v>
      </c>
      <c r="M22" s="27" t="str">
        <f>IF(ISBLANK(Values!E21),"",Values!$M21)</f>
        <v>https://raw.githubusercontent.com/PatrickVibild/TellusAmazonPictures/master/pictures/Lenovo/X280/BL/USI/1.jpg</v>
      </c>
      <c r="N22" s="27" t="str">
        <f>IF(ISBLANK(Values!$F21),"",Values!N21)</f>
        <v>https://raw.githubusercontent.com/PatrickVibild/TellusAmazonPictures/master/pictures/Lenovo/X280/BL/USI/2.jpg</v>
      </c>
      <c r="O22" s="27" t="str">
        <f>IF(ISBLANK(Values!$F21),"",Values!O21)</f>
        <v>https://raw.githubusercontent.com/PatrickVibild/TellusAmazonPictures/master/pictures/Lenovo/X280/BL/USI/3.jpg</v>
      </c>
      <c r="P22" s="27" t="str">
        <f>IF(ISBLANK(Values!$F21),"",Values!P21)</f>
        <v>https://raw.githubusercontent.com/PatrickVibild/TellusAmazonPictures/master/pictures/Lenovo/X280/BL/USI/4.jpg</v>
      </c>
      <c r="Q22" s="27" t="str">
        <f>IF(ISBLANK(Values!$F21),"",Values!Q21)</f>
        <v>https://raw.githubusercontent.com/PatrickVibild/TellusAmazonPictures/master/pictures/Lenovo/X280/BL/USI/5.jpg</v>
      </c>
      <c r="R22" s="27" t="str">
        <f>IF(ISBLANK(Values!$F21),"",Values!R21)</f>
        <v>https://raw.githubusercontent.com/PatrickVibild/TellusAmazonPictures/master/pictures/Lenovo/X280/BL/USI/6.jpg</v>
      </c>
      <c r="S22" s="27" t="str">
        <f>IF(ISBLANK(Values!$F21),"",Values!S21)</f>
        <v>https://raw.githubusercontent.com/PatrickVibild/TellusAmazonPictures/master/pictures/Lenovo/X280/BL/USI/7.jpg</v>
      </c>
      <c r="T22" s="27" t="str">
        <f>IF(ISBLANK(Values!$F21),"",Values!T21)</f>
        <v>https://raw.githubusercontent.com/PatrickVibild/TellusAmazonPictures/master/pictures/Lenovo/X280/BL/USI/8.jpg</v>
      </c>
      <c r="U22" s="27" t="str">
        <f>IF(ISBLANK(Values!$F21),"",Values!U21)</f>
        <v>https://raw.githubusercontent.com/PatrickVibild/TellusAmazonPictures/master/pictures/Lenovo/X280/BL/USI/9.jpg</v>
      </c>
      <c r="W22" s="29" t="str">
        <f>IF(ISBLANK(Values!E21),"","Child")</f>
        <v>Child</v>
      </c>
      <c r="X22" s="29" t="str">
        <f>IF(ISBLANK(Values!E21),"",Values!$B$13)</f>
        <v>Lenovo X280 Parent</v>
      </c>
      <c r="Y22" s="31" t="str">
        <f>IF(ISBLANK(Values!E21),"","Size-Color")</f>
        <v>Size-Color</v>
      </c>
      <c r="Z22" s="29" t="str">
        <f>IF(ISBLANK(Values!E21),"","variation")</f>
        <v>variation</v>
      </c>
      <c r="AA22" s="1"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rétroéclairé.</v>
      </c>
      <c r="AM22" s="1" t="str">
        <f>SUBSTITUTE(IF(ISBLANK(Values!E21),"",Values!$B$27),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64" x14ac:dyDescent="0.2">
      <c r="A23" s="1" t="str">
        <f>IF(ISBLANK(Values!E22),"",IF(Values!$B$37="EU","computercomponent","computer"))</f>
        <v>computercomponent</v>
      </c>
      <c r="B23" s="33" t="str">
        <f>IF(ISBLANK(Values!E22),"",Values!F22)</f>
        <v>Lenovo X280 - RUS</v>
      </c>
      <c r="C23" s="29" t="str">
        <f>IF(ISBLANK(Values!E22),"","TellusRem")</f>
        <v>TellusRem</v>
      </c>
      <c r="D23" s="28">
        <f>IF(ISBLANK(Values!E22),"",Values!E22)</f>
        <v>5714401280194</v>
      </c>
      <c r="E23" s="1" t="str">
        <f>IF(ISBLANK(Values!E22),"","EAN")</f>
        <v>EAN</v>
      </c>
      <c r="F23" s="27" t="str">
        <f>IF(ISBLANK(Values!E22),"",IF(Values!J22, SUBSTITUTE(Values!$B$1, "{language}", Values!H22) &amp; " " &amp;Values!$B$3, SUBSTITUTE(Values!$B$2, "{language}", Values!$H22) &amp; " " &amp;Values!$B$3))</f>
        <v>clavier de remplacement Russe rétroéclairé pour Lenovo Thinkpad X280 X390 X395</v>
      </c>
      <c r="G23" s="29" t="str">
        <f>IF(ISBLANK(Values!E22),"","TellusRem")</f>
        <v>TellusRem</v>
      </c>
      <c r="H23" s="1" t="str">
        <f>IF(ISBLANK(Values!E22),"",Values!$B$16)</f>
        <v>computer-keyboards</v>
      </c>
      <c r="I23" s="1" t="str">
        <f>IF(ISBLANK(Values!E22),"","4730574031")</f>
        <v>4730574031</v>
      </c>
      <c r="J23" s="31" t="str">
        <f>IF(ISBLANK(Values!E22),"",Values!F22 )</f>
        <v>Lenovo X280 - RUS</v>
      </c>
      <c r="K23" s="27">
        <f>IF(ISBLANK(Values!E22),"",IF(Values!J22, Values!$B$4, Values!$B$5))</f>
        <v>0</v>
      </c>
      <c r="L23" s="27">
        <f>IF(ISBLANK(Values!E22),"",IF($CO23="DEFAULT", Values!$B$18, ""))</f>
        <v>5</v>
      </c>
      <c r="M23" s="27" t="str">
        <f>IF(ISBLANK(Values!E22),"",Values!$M22)</f>
        <v>https://download.lenovo.com/Images/Parts/01YP222/01YP222_A.jpg</v>
      </c>
      <c r="N23" s="27" t="str">
        <f>IF(ISBLANK(Values!$F22),"",Values!N22)</f>
        <v>https://download.lenovo.com/Images/Parts/01YP222/01YP222_B.jpg</v>
      </c>
      <c r="O23" s="27" t="str">
        <f>IF(ISBLANK(Values!$F22),"",Values!O22)</f>
        <v>https://download.lenovo.com/Images/Parts/01YP222/01YP222_details.jpg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X280 Parent</v>
      </c>
      <c r="Y23" s="31" t="str">
        <f>IF(ISBLANK(Values!E22),"","Size-Color")</f>
        <v>Size-Color</v>
      </c>
      <c r="Z23" s="29" t="str">
        <f>IF(ISBLANK(Values!E22),"","variation")</f>
        <v>variation</v>
      </c>
      <c r="AA23" s="1"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4"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rétroéclairé.</v>
      </c>
      <c r="AM23" s="1" t="str">
        <f>SUBSTITUTE(IF(ISBLANK(Values!E22),"",Values!$B$27),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Russe</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35" customFormat="1" ht="64" x14ac:dyDescent="0.2">
      <c r="A24" s="1" t="str">
        <f>IF(ISBLANK(Values!E23),"",IF(Values!$B$37="EU","computercomponent","computer"))</f>
        <v>computercomponent</v>
      </c>
      <c r="B24" s="33" t="str">
        <f>IF(ISBLANK(Values!E23),"",Values!F23)</f>
        <v>Lenovo X280 - US</v>
      </c>
      <c r="C24" s="29" t="str">
        <f>IF(ISBLANK(Values!E23),"","TellusRem")</f>
        <v>TellusRem</v>
      </c>
      <c r="D24" s="28">
        <f>IF(ISBLANK(Values!E23),"",Values!E23)</f>
        <v>5714401280200</v>
      </c>
      <c r="E24" s="1" t="str">
        <f>IF(ISBLANK(Values!E23),"","EAN")</f>
        <v>EAN</v>
      </c>
      <c r="F24" s="27" t="str">
        <f>IF(ISBLANK(Values!E23),"",IF(Values!J23, SUBSTITUTE(Values!$B$1, "{language}", Values!H23) &amp; " " &amp;Values!$B$3, SUBSTITUTE(Values!$B$2, "{language}", Values!$H23) &amp; " " &amp;Values!$B$3))</f>
        <v>clavier de remplacement US rétroéclairé pour Lenovo Thinkpad X280 X390 X395</v>
      </c>
      <c r="G24" s="29" t="str">
        <f>IF(ISBLANK(Values!E23),"","TellusRem")</f>
        <v>TellusRem</v>
      </c>
      <c r="H24" s="1" t="str">
        <f>IF(ISBLANK(Values!E23),"",Values!$B$16)</f>
        <v>computer-keyboards</v>
      </c>
      <c r="I24" s="1" t="str">
        <f>IF(ISBLANK(Values!E23),"","4730574031")</f>
        <v>4730574031</v>
      </c>
      <c r="J24" s="31" t="str">
        <f>IF(ISBLANK(Values!E23),"",Values!F23 )</f>
        <v>Lenovo X280 - US</v>
      </c>
      <c r="K24" s="27">
        <f>IF(ISBLANK(Values!E23),"",IF(Values!J23, Values!$B$4, Values!$B$5))</f>
        <v>0</v>
      </c>
      <c r="L24" s="27">
        <f>IF(ISBLANK(Values!E23),"",IF($CO24="DEFAULT", Values!$B$18, ""))</f>
        <v>5</v>
      </c>
      <c r="M24" s="27" t="str">
        <f>IF(ISBLANK(Values!E23),"",Values!$M23)</f>
        <v>https://raw.githubusercontent.com/PatrickVibild/TellusAmazonPictures/master/pictures/Lenovo/X280/BL/US/1.jpg</v>
      </c>
      <c r="N24" s="27" t="str">
        <f>IF(ISBLANK(Values!$F23),"",Values!N23)</f>
        <v>https://raw.githubusercontent.com/PatrickVibild/TellusAmazonPictures/master/pictures/Lenovo/X280/BL/US/2.jpg</v>
      </c>
      <c r="O24" s="27" t="str">
        <f>IF(ISBLANK(Values!$F23),"",Values!O23)</f>
        <v>https://raw.githubusercontent.com/PatrickVibild/TellusAmazonPictures/master/pictures/Lenovo/X280/BL/US/3.jpg</v>
      </c>
      <c r="P24" s="27" t="str">
        <f>IF(ISBLANK(Values!$F23),"",Values!P23)</f>
        <v>https://raw.githubusercontent.com/PatrickVibild/TellusAmazonPictures/master/pictures/Lenovo/X280/BL/US/4.jpg</v>
      </c>
      <c r="Q24" s="27" t="str">
        <f>IF(ISBLANK(Values!$F23),"",Values!Q23)</f>
        <v>https://raw.githubusercontent.com/PatrickVibild/TellusAmazonPictures/master/pictures/Lenovo/X280/BL/US/5.jpg</v>
      </c>
      <c r="R24" s="27" t="str">
        <f>IF(ISBLANK(Values!$F23),"",Values!R23)</f>
        <v>https://raw.githubusercontent.com/PatrickVibild/TellusAmazonPictures/master/pictures/Lenovo/X280/BL/US/6.jpg</v>
      </c>
      <c r="S24" s="27" t="str">
        <f>IF(ISBLANK(Values!$F23),"",Values!S23)</f>
        <v>https://raw.githubusercontent.com/PatrickVibild/TellusAmazonPictures/master/pictures/Lenovo/X280/BL/US/7.jpg</v>
      </c>
      <c r="T24" s="27" t="str">
        <f>IF(ISBLANK(Values!$F23),"",Values!T23)</f>
        <v>https://raw.githubusercontent.com/PatrickVibild/TellusAmazonPictures/master/pictures/Lenovo/X280/BL/US/8.jpg</v>
      </c>
      <c r="U24" s="27" t="str">
        <f>IF(ISBLANK(Values!$F23),"",Values!U23)</f>
        <v>https://raw.githubusercontent.com/PatrickVibild/TellusAmazonPictures/master/pictures/Lenovo/X280/BL/US/9.jpg</v>
      </c>
      <c r="V24" s="1"/>
      <c r="W24" s="29" t="str">
        <f>IF(ISBLANK(Values!E23),"","Child")</f>
        <v>Child</v>
      </c>
      <c r="X24" s="29" t="str">
        <f>IF(ISBLANK(Values!E23),"",Values!$B$13)</f>
        <v>Lenovo X280 Parent</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X280 X390 X395</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rétroéclairé.</v>
      </c>
      <c r="AM24" s="1" t="str">
        <f>SUBSTITUTE(IF(ISBLANK(Values!E23),"",Values!$B$27), "{model}", Values!$B$3)</f>
        <v xml:space="preserve">👉 COMPATIBLE AVEC - Lenovo X280 X390 X395.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9">
      <formula>IF(VLOOKUP($L$3,#NAME?,MATCH($A5,#NAME?,0)+1,0)&gt;0,1,0)</formula>
    </cfRule>
    <cfRule type="expression" dxfId="492" priority="58">
      <formula>IF(LEN(L6)&gt;0,1,0)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4">
      <formula>AND(IF(IFERROR(VLOOKUP($N$3,#NAME?,MATCH($A4,#NAME?,0)+1,0),0)&gt;0,0,1),IF(IFERROR(VLOOKUP($N$3,#NAME?,MATCH($A4,#NAME?,0)+1,0),0)&gt;0,0,1),IF(IFERROR(VLOOKUP($N$3,#NAME?,MATCH($A4,#NAME?,0)+1,0),0)&gt;0,0,1),IF(IFERROR(MATCH($A4,#NAME?,0),0)&gt;0,1,0))</formula>
    </cfRule>
    <cfRule type="expression" dxfId="462" priority="1051">
      <formula>IF(VLOOKUP($N$3,#NAME?,MATCH($A4,#NAME?,0)+1,0)&gt;0,1,0)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8">
      <formula>IF(LEN(AJ4)&gt;0,1,0)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9">
      <formula>IF(VLOOKUP($AJ$3,#NAME?,MATCH($A4,#NAME?,0)+1,0)&gt;0,1,0)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1">
      <formula>IF(LEN(DF4)&gt;0,1,0)</formula>
    </cfRule>
    <cfRule type="expression" dxfId="245" priority="552">
      <formula>IF(VLOOKUP($DF$3,#NAME?,MATCH($A4,#NAME?,0)+1,0)&gt;0,1,0)</formula>
    </cfRule>
    <cfRule type="expression" dxfId="24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8">
      <formula>IF(VLOOKUP($DG$3,#NAME?,MATCH($A4,#NAME?,0)+1,0)&gt;0,1,0)</formula>
    </cfRule>
    <cfRule type="expression" dxfId="240" priority="561">
      <formula>AND(IF(IFERROR(VLOOKUP($DG$3,#NAME?,MATCH($A4,#NAME?,0)+1,0),0)&gt;0,0,1),IF(IFERROR(VLOOKUP($DG$3,#NAME?,MATCH($A4,#NAME?,0)+1,0),0)&gt;0,0,1),IF(IFERROR(VLOOKUP($DG$3,#NAME?,MATCH($A4,#NAME?,0)+1,0),0)&gt;0,0,1),IF(IFERROR(MATCH($A4,#NAME?,0),0)&gt;0,1,0))</formula>
    </cfRule>
    <cfRule type="expression" dxfId="239" priority="557">
      <formula>IF(LEN(DG4)&gt;0,1,0)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9">
      <formula>IF(LEN(DI4)&gt;0,1,0)</formula>
    </cfRule>
    <cfRule type="expression" dxfId="233" priority="570">
      <formula>IF(VLOOKUP($DI$3,#NAME?,MATCH($A4,#NAME?,0)+1,0)&gt;0,1,0)</formula>
    </cfRule>
    <cfRule type="expression" dxfId="23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2">
      <formula>IF(VLOOKUP($DK$3,#NAME?,MATCH($A4,#NAME?,0)+1,0)&gt;0,1,0)</formula>
    </cfRule>
    <cfRule type="expression" dxfId="225"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81">
      <formula>IF(LEN(DK4)&gt;0,1,0)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1">
      <formula>IF(LEN(DV4)&gt;0,1,0)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3">
      <formula>IF(LEN(EC4)&gt;0,1,0)</formula>
    </cfRule>
    <cfRule type="expression" dxfId="162" priority="687">
      <formula>AND(IF(IFERROR(VLOOKUP($EC$3,#NAME?,MATCH($A4,#NAME?,0)+1,0),0)&gt;0,0,1),IF(IFERROR(VLOOKUP($EC$3,#NAME?,MATCH($A4,#NAME?,0)+1,0),0)&gt;0,0,1),IF(IFERROR(VLOOKUP($EC$3,#NAME?,MATCH($A4,#NAME?,0)+1,0),0)&gt;0,0,1),IF(IFERROR(MATCH($A4,#NAME?,0),0)&gt;0,1,0))</formula>
    </cfRule>
    <cfRule type="expression" dxfId="161" priority="682">
      <formula>AND(AND(OR(AND(OR(OR(NOT(CO4&lt;&gt;"DEFAULT"),CO4="")))),A4&lt;&gt;""))</formula>
    </cfRule>
    <cfRule type="expression" dxfId="160" priority="684">
      <formula>IF(VLOOKUP($EC$3,#NAME?,MATCH($A4,#NAME?,0)+1,0)&gt;0,1,0)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89">
      <formula>IF(LEN(ED4)&gt;0,1,0)</formula>
    </cfRule>
    <cfRule type="expression" dxfId="156" priority="690">
      <formula>IF(VLOOKUP($ED$3,#NAME?,MATCH($A4,#NAME?,0)+1,0)&gt;0,1,0)</formula>
    </cfRule>
  </conditionalFormatting>
  <conditionalFormatting sqref="EE4:EE1048576">
    <cfRule type="expression" dxfId="155" priority="699">
      <formula>AND(IF(IFERROR(VLOOKUP($EE$3,#NAME?,MATCH($A4,#NAME?,0)+1,0),0)&gt;0,0,1),IF(IFERROR(VLOOKUP($EE$3,#NAME?,MATCH($A4,#NAME?,0)+1,0),0)&gt;0,0,1),IF(IFERROR(VLOOKUP($EE$3,#NAME?,MATCH($A4,#NAME?,0)+1,0),0)&gt;0,0,1),IF(IFERROR(MATCH($A4,#NAME?,0),0)&gt;0,1,0))</formula>
    </cfRule>
    <cfRule type="expression" dxfId="154" priority="694">
      <formula>AND(AND(OR(AND(OR(OR(NOT(DY4&lt;&gt;"GHS"),DY4=""))),AND(OR(OR(NOT(DZ4&lt;&gt;"GHS"),DZ4=""))),AND(OR(OR(NOT(EA4&lt;&gt;"GHS"),EA4=""))),AND(OR(OR(NOT(EB4&lt;&gt;"GHS"),EB4=""))),AND(OR(OR(NOT(EC4&lt;&gt;"GHS"),EC4="")))),A4&lt;&gt;""))</formula>
    </cfRule>
    <cfRule type="expression" dxfId="153" priority="695">
      <formula>IF(LEN(EE4)&gt;0,1,0)</formula>
    </cfRule>
    <cfRule type="expression" dxfId="152" priority="696">
      <formula>IF(VLOOKUP($EE$3,#NAME?,MATCH($A4,#NAME?,0)+1,0)&gt;0,1,0)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2">
      <formula>IF(VLOOKUP($EF$3,#NAME?,MATCH($A4,#NAME?,0)+1,0)&gt;0,1,0)</formula>
    </cfRule>
  </conditionalFormatting>
  <conditionalFormatting sqref="EG4:EG1048576">
    <cfRule type="expression" dxfId="147" priority="708">
      <formula>IF(VLOOKUP($EG$3,#NAME?,MATCH($A4,#NAME?,0)+1,0)&gt;0,1,0)</formula>
    </cfRule>
    <cfRule type="expression" dxfId="146" priority="711">
      <formula>AND(IF(IFERROR(VLOOKUP($EG$3,#NAME?,MATCH($A4,#NAME?,0)+1,0),0)&gt;0,0,1),IF(IFERROR(VLOOKUP($EG$3,#NAME?,MATCH($A4,#NAME?,0)+1,0),0)&gt;0,0,1),IF(IFERROR(VLOOKUP($EG$3,#NAME?,MATCH($A4,#NAME?,0)+1,0),0)&gt;0,0,1),IF(IFERROR(MATCH($A4,#NAME?,0),0)&gt;0,1,0))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9">
      <formula>AND(IF(IFERROR(VLOOKUP($ER$3,#NAME?,MATCH($A4,#NAME?,0)+1,0),0)&gt;0,0,1),IF(IFERROR(VLOOKUP($ER$3,#NAME?,MATCH($A4,#NAME?,0)+1,0),0)&gt;0,0,1),IF(IFERROR(VLOOKUP($ER$3,#NAME?,MATCH($A4,#NAME?,0)+1,0),0)&gt;0,0,1),IF(IFERROR(MATCH($A4,#NAME?,0),0)&gt;0,1,0))</formula>
    </cfRule>
    <cfRule type="expression" dxfId="116" priority="766">
      <formula>IF(VLOOKUP($ER$3,#NAME?,MATCH($A4,#NAME?,0)+1,0)&gt;0,1,0)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9">
      <formula>AND(IF(IFERROR(VLOOKUP($ET$3,#NAME?,MATCH($A4,#NAME?,0)+1,0),0)&gt;0,0,1),IF(IFERROR(VLOOKUP($ET$3,#NAME?,MATCH($A4,#NAME?,0)+1,0),0)&gt;0,0,1),IF(IFERROR(VLOOKUP($ET$3,#NAME?,MATCH($A4,#NAME?,0)+1,0),0)&gt;0,0,1),IF(IFERROR(MATCH($A4,#NAME?,0),0)&gt;0,1,0))</formula>
    </cfRule>
    <cfRule type="expression" dxfId="112" priority="776">
      <formula>IF(VLOOKUP($ET$3,#NAME?,MATCH($A4,#NAME?,0)+1,0)&gt;0,1,0)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3"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5714401280019</v>
      </c>
      <c r="F4" s="36"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60" t="b">
        <f>TRUE()</f>
        <v>1</v>
      </c>
      <c r="J4" s="44" t="b">
        <f>TRUE()</f>
        <v>1</v>
      </c>
      <c r="K4" s="36" t="s">
        <v>726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c r="C5" s="42" t="b">
        <f>FALSE()</f>
        <v>0</v>
      </c>
      <c r="D5" s="42" t="b">
        <f>TRUE()</f>
        <v>1</v>
      </c>
      <c r="E5" s="36">
        <v>5714401280026</v>
      </c>
      <c r="F5" s="36"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60" t="b">
        <f>TRUE()</f>
        <v>1</v>
      </c>
      <c r="J5" s="44" t="b">
        <f>TRUE()</f>
        <v>1</v>
      </c>
      <c r="K5" s="36" t="s">
        <v>727</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t="b">
        <f>FALSE()</f>
        <v>0</v>
      </c>
      <c r="D6" s="42" t="b">
        <f>TRUE()</f>
        <v>1</v>
      </c>
      <c r="E6" s="36">
        <v>5714401280033</v>
      </c>
      <c r="F6" s="36"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60" t="b">
        <f>TRUE()</f>
        <v>1</v>
      </c>
      <c r="J6" s="44" t="b">
        <f>TRUE()</f>
        <v>1</v>
      </c>
      <c r="K6" s="36" t="s">
        <v>728</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t="b">
        <f>FALSE()</f>
        <v>0</v>
      </c>
      <c r="D7" s="42" t="b">
        <f>TRUE()</f>
        <v>1</v>
      </c>
      <c r="E7" s="36">
        <v>5714401280040</v>
      </c>
      <c r="F7" s="36"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60" t="b">
        <f>TRUE()</f>
        <v>1</v>
      </c>
      <c r="J7" s="44" t="b">
        <f>TRUE()</f>
        <v>1</v>
      </c>
      <c r="K7" s="36" t="s">
        <v>729</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t="b">
        <f>FALSE()</f>
        <v>0</v>
      </c>
      <c r="D8" s="42" t="b">
        <f>TRUE()</f>
        <v>1</v>
      </c>
      <c r="E8" s="36">
        <v>5714401280057</v>
      </c>
      <c r="F8" s="36"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60" t="b">
        <f>TRUE()</f>
        <v>1</v>
      </c>
      <c r="J8" s="44" t="b">
        <f>TRUE()</f>
        <v>1</v>
      </c>
      <c r="K8" s="36" t="s">
        <v>730</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t="b">
        <f>FALSE()</f>
        <v>0</v>
      </c>
      <c r="D9" s="42" t="b">
        <f>FALSE()</f>
        <v>0</v>
      </c>
      <c r="E9" s="36">
        <v>5714401280064</v>
      </c>
      <c r="F9" s="36"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60" t="b">
        <f>TRUE()</f>
        <v>1</v>
      </c>
      <c r="J9" s="44" t="b">
        <f>TRUE()</f>
        <v>1</v>
      </c>
      <c r="K9" s="36" t="s">
        <v>731</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t="b">
        <f>FALSE()</f>
        <v>0</v>
      </c>
      <c r="D10" s="42" t="b">
        <f>FALSE()</f>
        <v>0</v>
      </c>
      <c r="E10" s="36">
        <v>5714401280071</v>
      </c>
      <c r="F10" s="36"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60" t="b">
        <f>TRUE()</f>
        <v>1</v>
      </c>
      <c r="J10" s="44" t="b">
        <f>TRUE()</f>
        <v>1</v>
      </c>
      <c r="K10" s="36" t="s">
        <v>685</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t="b">
        <f>FALSE()</f>
        <v>0</v>
      </c>
      <c r="D11" s="42" t="b">
        <f>FALSE()</f>
        <v>0</v>
      </c>
      <c r="E11" s="36">
        <v>5714401280088</v>
      </c>
      <c r="F11" s="36" t="s">
        <v>686</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60" t="b">
        <f>TRUE()</f>
        <v>1</v>
      </c>
      <c r="J11" s="44" t="b">
        <f>TRUE()</f>
        <v>1</v>
      </c>
      <c r="K11" s="36" t="s">
        <v>687</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t="b">
        <f>FALSE()</f>
        <v>0</v>
      </c>
      <c r="D12" s="42" t="b">
        <f>FALSE()</f>
        <v>0</v>
      </c>
      <c r="E12" s="36">
        <v>5714401280095</v>
      </c>
      <c r="F12" s="36" t="s">
        <v>688</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60" t="b">
        <f>TRUE()</f>
        <v>1</v>
      </c>
      <c r="J12" s="44" t="b">
        <f>TRUE()</f>
        <v>1</v>
      </c>
      <c r="K12" s="36" t="s">
        <v>689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59" t="s">
        <v>677</v>
      </c>
      <c r="C13" s="42" t="b">
        <f>FALSE()</f>
        <v>0</v>
      </c>
      <c r="D13" s="42" t="b">
        <f>FALSE()</f>
        <v>0</v>
      </c>
      <c r="E13" s="36">
        <v>5714401280101</v>
      </c>
      <c r="F13" s="36" t="s">
        <v>690</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60" t="b">
        <f>TRUE()</f>
        <v>1</v>
      </c>
      <c r="J13" s="44" t="b">
        <f>TRUE()</f>
        <v>1</v>
      </c>
      <c r="K13" s="36" t="s">
        <v>691</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59">
        <v>5714401280996</v>
      </c>
      <c r="C14" s="42" t="b">
        <f>FALSE()</f>
        <v>0</v>
      </c>
      <c r="D14" s="42" t="b">
        <f>FALSE()</f>
        <v>0</v>
      </c>
      <c r="E14" s="36">
        <v>5714401280118</v>
      </c>
      <c r="F14" s="36" t="s">
        <v>692</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60" t="b">
        <f>TRUE()</f>
        <v>1</v>
      </c>
      <c r="J14" s="44" t="b">
        <f>TRUE()</f>
        <v>1</v>
      </c>
      <c r="K14" s="36" t="s">
        <v>693</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0"/>
      <c r="C15" s="42" t="b">
        <f>FALSE()</f>
        <v>0</v>
      </c>
      <c r="D15" s="42" t="b">
        <f>FALSE()</f>
        <v>0</v>
      </c>
      <c r="E15" s="36">
        <v>5714401280125</v>
      </c>
      <c r="F15" s="36" t="s">
        <v>694</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60"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5714401280132</v>
      </c>
      <c r="F16" s="36" t="s">
        <v>695</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60" t="b">
        <f>TRUE()</f>
        <v>1</v>
      </c>
      <c r="J16" s="44" t="b">
        <f>TRUE()</f>
        <v>1</v>
      </c>
      <c r="K16" s="36" t="s">
        <v>696</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0"/>
      <c r="C17" s="42" t="b">
        <f>FALSE()</f>
        <v>0</v>
      </c>
      <c r="D17" s="42" t="b">
        <f>FALSE()</f>
        <v>0</v>
      </c>
      <c r="E17" s="36">
        <v>5714401280149</v>
      </c>
      <c r="F17" s="36" t="s">
        <v>697</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60"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t="b">
        <f>FALSE()</f>
        <v>0</v>
      </c>
      <c r="D18" s="42" t="b">
        <f>FALSE()</f>
        <v>0</v>
      </c>
      <c r="E18" s="36">
        <v>5714401280156</v>
      </c>
      <c r="F18" s="36" t="s">
        <v>698</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60" t="b">
        <f>TRUE()</f>
        <v>1</v>
      </c>
      <c r="J18" s="44" t="b">
        <f>TRUE()</f>
        <v>1</v>
      </c>
      <c r="K18" s="36" t="s">
        <v>699</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t="b">
        <f>FALSE()</f>
        <v>0</v>
      </c>
      <c r="D19" s="42" t="b">
        <f>FALSE()</f>
        <v>0</v>
      </c>
      <c r="E19" s="36">
        <v>5714401280163</v>
      </c>
      <c r="F19" s="36" t="s">
        <v>700</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60" t="b">
        <f>TRUE()</f>
        <v>1</v>
      </c>
      <c r="J19" s="44" t="b">
        <f>TRUE()</f>
        <v>1</v>
      </c>
      <c r="K19" s="36" t="s">
        <v>701</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t="b">
        <f>FALSE()</f>
        <v>0</v>
      </c>
      <c r="D20" s="42" t="b">
        <f>FALSE()</f>
        <v>0</v>
      </c>
      <c r="E20" s="36">
        <v>5714401280170</v>
      </c>
      <c r="F20" s="36" t="s">
        <v>702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60" t="b">
        <f>TRUE()</f>
        <v>1</v>
      </c>
      <c r="J20" s="44" t="b">
        <f>TRUE()</f>
        <v>1</v>
      </c>
      <c r="K20" s="36" t="s">
        <v>703</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t="b">
        <f>FALSE()</f>
        <v>0</v>
      </c>
      <c r="D21" s="42" t="b">
        <f>FALSE()</f>
        <v>0</v>
      </c>
      <c r="E21" s="36">
        <v>5714401280187</v>
      </c>
      <c r="F21" s="36" t="s">
        <v>704</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60" t="b">
        <f>TRUE()</f>
        <v>1</v>
      </c>
      <c r="J21" s="44" t="b">
        <f>TRUE()</f>
        <v>1</v>
      </c>
      <c r="K21" s="36" t="s">
        <v>732</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t="b">
        <f>FALSE()</f>
        <v>0</v>
      </c>
      <c r="D22" s="42" t="b">
        <f>FALSE()</f>
        <v>0</v>
      </c>
      <c r="E22" s="36">
        <v>5714401280194</v>
      </c>
      <c r="F22" s="36" t="s">
        <v>705</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60" t="b">
        <f>TRUE()</f>
        <v>1</v>
      </c>
      <c r="J22" s="44" t="b">
        <f>TRUE()</f>
        <v>1</v>
      </c>
      <c r="K22" s="36" t="s">
        <v>706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t="b">
        <f>TRUE()</f>
        <v>1</v>
      </c>
      <c r="D23" s="42" t="b">
        <f>FALSE()</f>
        <v>0</v>
      </c>
      <c r="E23" s="36">
        <v>5714401280200</v>
      </c>
      <c r="F23" s="36" t="s">
        <v>707</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60" t="b">
        <f>TRUE()</f>
        <v>1</v>
      </c>
      <c r="J23" s="44" t="b">
        <f>TRUE()</f>
        <v>1</v>
      </c>
      <c r="K23" s="36" t="s">
        <v>733</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60" t="b">
        <f>TRUE()</f>
        <v>1</v>
      </c>
      <c r="J24" s="44" t="b">
        <f>FALSE()</f>
        <v>0</v>
      </c>
      <c r="K24" s="36" t="s">
        <v>720</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60" t="b">
        <f>TRUE()</f>
        <v>1</v>
      </c>
      <c r="J25" s="44" t="b">
        <f>FALSE()</f>
        <v>0</v>
      </c>
      <c r="K25" s="36" t="s">
        <v>721</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60" t="b">
        <f>TRUE()</f>
        <v>1</v>
      </c>
      <c r="J26" s="44" t="b">
        <f>FALSE()</f>
        <v>0</v>
      </c>
      <c r="K26" s="36" t="s">
        <v>722</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60" t="b">
        <f>TRUE()</f>
        <v>1</v>
      </c>
      <c r="J27" s="44" t="b">
        <f>FALSE()</f>
        <v>0</v>
      </c>
      <c r="K27" s="36" t="s">
        <v>723</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60" t="b">
        <f>TRUE()</f>
        <v>1</v>
      </c>
      <c r="J28" s="44" t="b">
        <f>FALSE()</f>
        <v>0</v>
      </c>
      <c r="K28" s="36" t="s">
        <v>724</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60" t="b">
        <f>TRUE()</f>
        <v>1</v>
      </c>
      <c r="J29" s="44" t="b">
        <f>FALSE()</f>
        <v>0</v>
      </c>
      <c r="K29" s="36" t="s">
        <v>725</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60" t="b">
        <f>TRUE()</f>
        <v>1</v>
      </c>
      <c r="J30" s="44" t="b">
        <f>FALSE()</f>
        <v>0</v>
      </c>
      <c r="K30" s="36" t="s">
        <v>708</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60" t="b">
        <f>TRUE()</f>
        <v>1</v>
      </c>
      <c r="J31" s="44" t="b">
        <f>FALSE()</f>
        <v>0</v>
      </c>
      <c r="K31" s="36" t="s">
        <v>709</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60" t="b">
        <f>TRUE()</f>
        <v>1</v>
      </c>
      <c r="J32" s="44" t="b">
        <f>FALSE()</f>
        <v>0</v>
      </c>
      <c r="K32" s="36" t="s">
        <v>710</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60" t="b">
        <f>TRUE()</f>
        <v>1</v>
      </c>
      <c r="J33" s="44" t="b">
        <f>FALSE()</f>
        <v>0</v>
      </c>
      <c r="K33" s="36" t="s">
        <v>711</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60" t="b">
        <f>TRUE()</f>
        <v>1</v>
      </c>
      <c r="J34" s="44" t="b">
        <f>FALSE()</f>
        <v>0</v>
      </c>
      <c r="K34" s="36" t="s">
        <v>712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60"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60" t="b">
        <f>TRUE()</f>
        <v>1</v>
      </c>
      <c r="J36" s="44" t="b">
        <f>FALSE()</f>
        <v>0</v>
      </c>
      <c r="K36" s="36" t="s">
        <v>713</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60"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60" t="b">
        <f>TRUE()</f>
        <v>1</v>
      </c>
      <c r="J38" s="44" t="b">
        <f>FALSE()</f>
        <v>0</v>
      </c>
      <c r="K38" s="36" t="s">
        <v>714</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60" t="b">
        <f>TRUE()</f>
        <v>1</v>
      </c>
      <c r="J39" s="44" t="b">
        <f>FALSE()</f>
        <v>0</v>
      </c>
      <c r="K39" s="36" t="s">
        <v>715</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60" t="b">
        <f>TRUE()</f>
        <v>1</v>
      </c>
      <c r="J40" s="44" t="b">
        <f>FALSE()</f>
        <v>0</v>
      </c>
      <c r="K40" s="36" t="s">
        <v>716</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60" t="b">
        <f>TRUE()</f>
        <v>1</v>
      </c>
      <c r="J41" s="44" t="b">
        <f>FALSE()</f>
        <v>0</v>
      </c>
      <c r="K41" s="36" t="s">
        <v>717</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60" t="b">
        <f>TRUE()</f>
        <v>1</v>
      </c>
      <c r="J42" s="44" t="b">
        <f>FALSE()</f>
        <v>0</v>
      </c>
      <c r="K42" s="36" t="s">
        <v>718</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60" t="b">
        <f>TRUE()</f>
        <v>1</v>
      </c>
      <c r="J43" s="44" t="b">
        <f>FALSE()</f>
        <v>0</v>
      </c>
      <c r="K43" s="36" t="s">
        <v>719</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2024-01-29T05:30:29Z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