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1293B751-E5B3-794B-A29B-8F36E1903AF2}"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L23" i="2"/>
  <c r="J23" i="2"/>
  <c r="I23" i="2"/>
  <c r="D23" i="2"/>
  <c r="C23" i="2"/>
  <c r="L22" i="2"/>
  <c r="J22" i="2"/>
  <c r="I22" i="2"/>
  <c r="D22" i="2"/>
  <c r="C22" i="2"/>
  <c r="L21"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L9" i="2"/>
  <c r="J9" i="2"/>
  <c r="I9" i="2"/>
  <c r="D9" i="2"/>
  <c r="C9" i="2"/>
  <c r="L8" i="2"/>
  <c r="J8" i="2"/>
  <c r="I8" i="2"/>
  <c r="D8" i="2"/>
  <c r="C8" i="2"/>
  <c r="L7" i="2"/>
  <c r="J7" i="2"/>
  <c r="I7" i="2"/>
  <c r="D7" i="2"/>
  <c r="C7" i="2"/>
  <c r="L6" i="2"/>
  <c r="J6" i="2"/>
  <c r="I6" i="2"/>
  <c r="D6" i="2"/>
  <c r="C6" i="2"/>
  <c r="L5" i="2"/>
  <c r="J5" i="2"/>
  <c r="I5" i="2"/>
  <c r="D5" i="2"/>
  <c r="C5" i="2"/>
  <c r="L4"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O21" i="2"/>
  <c r="N21" i="2"/>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29" i="1" l="1"/>
  <c r="EI41" i="1"/>
  <c r="EI22" i="1"/>
  <c r="EI26" i="1"/>
  <c r="DP38" i="1"/>
  <c r="AB39" i="1"/>
  <c r="AB5" i="1"/>
  <c r="DP5" i="1"/>
  <c r="AB18" i="1"/>
  <c r="DP18" i="1"/>
  <c r="DP35" i="1"/>
  <c r="EI38" i="1"/>
  <c r="AB17" i="1"/>
  <c r="DP17" i="1"/>
  <c r="AB36"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<sst xmlns="http://schemas.openxmlformats.org/spreadsheetml/2006/main" count="923" uniqueCount="754">
  <si>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</si>
  <si>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</si>
  <si>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</si>
  <si>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</si>
  <si>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</si>
  <si>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</si>
  <si>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</si>
  <si>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</si>
  <si>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</si>
  <si>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</si>
  <si>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</si>
  <si>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</si>
  <si>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</si>
  <si>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</si>
  <si>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</si>
  <si>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</si>
  <si>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</si>
  <si>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</si>
  <si>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</si>
  <si>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</si>
  <si>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</si>
  <si>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</si>
  <si>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</si>
  <si>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</si>
  <si>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</si>
  <si>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</si>
  <si>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</si>
  <si>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</si>
  <si>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</si>
  <si>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</si>
  <si>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</si>
  <si>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</si>
  <si>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</si>
  <si>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</si>
  <si>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</si>
  <si>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</si>
  <si>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</si>
  <si>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</si>
  <si>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</si>
  <si>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</si>
  <si>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</si>
  <si>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</si>
  <si>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</si>
  <si>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</si>
  <si>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</si>
  <si>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</si>
  <si>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</si>
  <si>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</si>
  <si>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</si>
  <si>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</si>
  <si>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</si>
  <si>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</si>
  <si>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</si>
  <si>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</si>
  <si>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</si>
  <si>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</si>
  <si>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</si>
  <si>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</si>
  <si>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</si>
  <si>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</si>
  <si>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</si>
  <si>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</si>
  <si>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</si>
  <si>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</si>
  <si>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</si>
  <si>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</si>
  <si>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</si>
  <si>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</si>
  <si>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</si>
  <si>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</si>
  <si>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</si>
  <si>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</si>
  <si>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</si>
  <si>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</si>
  <si>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</si>
  <si>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</si>
  <si>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</si>
  <si>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</si>
  <si>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</si>
  <si>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</si>
  <si>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</si>
  <si>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</si>
  <si>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</si>
  <si>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</si>
  <si>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</si>
  <si>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</si>
  <si>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</si>
  <si>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</si>
  <si>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</si>
  <si>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</si>
  <si>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</si>
  <si>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</si>
  <si>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</si>
  <si>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</si>
  <si>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</si>
  <si>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</si>
  <si>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</si>
  <si>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</si>
  <si>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</si>
  <si>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</si>
  <si>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</si>
  <si>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</si>
  <si>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</si>
  <si>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</si>
  <si>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</si>
  <si>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</si>
  <si>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</si>
  <si>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</si>
  <si>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</si>
  <si>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</si>
  <si>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</si>
  <si>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</si>
  <si>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</si>
  <si>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</si>
  <si>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</si>
  <si>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</si>
  <si>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</si>
  <si>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</si>
  <si>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</si>
  <si>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</si>
  <si>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</si>
  <si>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</si>
  <si>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</si>
  <si>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</si>
  <si>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</si>
  <si>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</si>
  <si>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</si>
  <si>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</si>
  <si>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</si>
  <si>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</si>
  <si>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</si>
  <si>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</si>
  <si>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</si>
  <si>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</si>
  <si>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</si>
  <si>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</si>
  <si>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</si>
  <si>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</si>
  <si>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</si>
  <si>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</si>
  <si>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</si>
  <si>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</si>
  <si>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</si>
  <si>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</si>
  <si>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</si>
  <si>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</si>
  <si>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</si>
  <si>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</si>
  <si>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</si>
  <si>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</si>
  <si>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</si>
  <si>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</si>
  <si>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</si>
  <si>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</si>
  <si>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</si>
  <si>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</si>
  <si>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</si>
  <si>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</si>
  <si>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</si>
  <si>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</si>
  <si>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</si>
  <si>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</si>
  <si>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</si>
  <si>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</si>
  <si>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</si>
  <si>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</si>
  <si>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</si>
  <si>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</si>
  <si>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</si>
  <si>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</si>
  <si>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</si>
  <si>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</si>
  <si>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</si>
  <si>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</si>
  <si>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</si>
  <si>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</si>
  <si>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</si>
  <si>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</si>
  <si>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</si>
  <si>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</si>
  <si>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</si>
  <si>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</si>
  <si>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</si>
  <si>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</si>
  <si>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</si>
  <si>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</si>
  <si>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</si>
  <si>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</si>
  <si>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</si>
  <si>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</si>
  <si>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</si>
  <si>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</si>
  <si>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</si>
  <si>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</si>
  <si>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</si>
  <si>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</si>
  <si>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</si>
  <si>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</si>
  <si>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</si>
  <si>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</si>
  <si>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</si>
  <si>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</si>
  <si>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</si>
  <si>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</si>
  <si>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</si>
  <si>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</si>
  <si>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</si>
  <si>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</si>
  <si>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</si>
  <si>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</si>
  <si>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</si>
  <si>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</si>
  <si>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</si>
  <si>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</si>
  <si>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</si>
  <si>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</si>
  <si>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</si>
  <si>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</si>
  <si>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</si>
  <si>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</si>
  <si>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</si>
  <si>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</si>
  <si>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</si>
  <si>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</si>
  <si>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</si>
  <si>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</si>
  <si>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</si>
  <si>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</si>
  <si>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</si>
  <si>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</si>
  <si>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</si>
  <si>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</si>
  <si>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</si>
  <si>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</si>
  <si>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</si>
  <si>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</si>
  <si>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</si>
  <si>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</si>
  <si>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</si>
  <si>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</si>
  <si>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</si>
  <si>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</si>
  <si>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</si>
  <si>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</si>
  <si>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</si>
  <si>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</si>
  <si>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</si>
  <si>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</si>
  <si>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</si>
  <si>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</si>
  <si>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</si>
  <si>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</si>
  <si>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</si>
  <si>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</si>
  <si>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</si>
  <si>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</si>
  <si>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</si>
  <si>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</si>
  <si>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</si>
  <si>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</si>
  <si>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</si>
  <si>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</si>
  <si>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</si>
  <si>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</si>
  <si>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</si>
  <si>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</si>
  <si>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</si>
  <si>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</si>
  <si>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</si>
  <si>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</si>
  <si>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</si>
  <si>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</si>
  <si>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</si>
  <si>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</si>
  <si>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</si>
  <si>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</si>
  <si>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</si>
  <si>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</si>
  <si>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</si>
  <si>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</si>
  <si>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</si>
  <si>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</si>
  <si>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</si>
  <si>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</si>
  <si>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</si>
  <si>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</si>
  <si>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</si>
  <si>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</si>
  <si>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</si>
  <si>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</si>
  <si>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</si>
  <si>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</si>
  <si>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</si>
  <si>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</si>
  <si>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</si>
  <si>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</si>
  <si>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</si>
  <si>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</si>
  <si>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</si>
  <si>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</si>
  <si>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</si>
  <si>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</si>
  <si>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</si>
  <si>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</si>
  <si>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</si>
  <si>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</si>
  <si>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</si>
  <si>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</si>
  <si>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</si>
  <si>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</si>
  <si>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</si>
  <si>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</si>
  <si>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</si>
  <si>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</si>
  <si>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</si>
  <si>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</si>
  <si>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</si>
  <si>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</si>
  <si>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</si>
  <si>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</si>
  <si>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</si>
  <si>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</si>
  <si>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</si>
  <si>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</si>
  <si>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</si>
  <si>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</si>
  <si>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</si>
  <si>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</si>
  <si>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</si>
  <si>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</si>
  <si>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</si>
  <si>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</si>
  <si>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</si>
  <si>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</si>
  <si>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</si>
  <si>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</si>
  <si>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</si>
  <si>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</si>
  <si>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</si>
  <si>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</si>
  <si>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</si>
  <si>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</si>
  <si>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</si>
  <si>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</si>
  <si>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</si>
  <si>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</si>
  <si>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</si>
  <si>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</si>
  <si>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</si>
  <si>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</si>
  <si>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</si>
  <si>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</si>
  <si>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</si>
  <si>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</si>
  <si>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</si>
  <si>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</si>
  <si>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</si>
  <si>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</si>
  <si>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</si>
  <si>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</si>
  <si>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</si>
  <si>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</si>
  <si>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</si>
  <si>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</si>
  <si>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</si>
  <si>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</si>
  <si>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</si>
  <si>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</si>
  <si>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</si>
  <si>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</si>
  <si>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</si>
  <si>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</si>
  <si>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</si>
  <si>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</si>
  <si>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</si>
  <si>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</si>
  <si>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</si>
  <si>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</si>
  <si>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</si>
  <si>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</si>
  <si>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</si>
  <si>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</si>
  <si>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</si>
  <si>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</si>
  <si>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</si>
  <si>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</si>
  <si>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</si>
  <si>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</si>
  <si>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</si>
  <si>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</si>
  <si>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</si>
  <si>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</si>
  <si>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</si>
  <si>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</si>
  <si>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</si>
  <si>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</si>
  <si>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</si>
  <si>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</si>
  <si>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</si>
  <si>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</si>
  <si>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</si>
  <si>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</si>
  <si>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</si>
  <si>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</si>
  <si>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</si>
  <si>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</si>
  <si>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</si>
  <si>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</si>
  <si>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</si>
  <si>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</si>
  <si>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</si>
  <si>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</si>
  <si>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</si>
  <si>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</si>
  <si>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</si>
  <si>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</si>
  <si>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</si>
  <si>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</si>
  <si>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</si>
  <si>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</si>
  <si>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</si>
  <si>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</si>
  <si>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</si>
  <si>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</si>
  <si>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</si>
  <si>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</si>
  <si>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</si>
  <si>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</si>
  <si>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</si>
  <si>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</si>
  <si>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</si>
  <si>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</si>
  <si>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</si>
  <si>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</si>
  <si>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</si>
  <si>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</si>
  <si>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</si>
  <si>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</si>
  <si>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</si>
  <si>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</si>
  <si>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</si>
  <si>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</si>
  <si>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</si>
  <si>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</si>
  <si>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</si>
  <si>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</si>
  <si>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</si>
  <si>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</si>
  <si>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</si>
  <si>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</si>
  <si>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</si>
  <si>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</si>
  <si>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</si>
  <si>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</si>
  <si>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</si>
  <si>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</si>
  <si>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</si>
  <si>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</si>
  <si>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</si>
  <si>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</si>
  <si>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</si>
  <si>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</si>
  <si>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</si>
  <si>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</si>
  <si>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</si>
  <si>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</si>
  <si>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</si>
  <si>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</si>
  <si>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</si>
  <si>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</si>
  <si>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</si>
  <si>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</si>
  <si>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</si>
  <si>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</si>
  <si>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</si>
  <si>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</si>
  <si>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</si>
  <si>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</si>
  <si>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</si>
  <si>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</si>
  <si>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</si>
  <si>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</si>
  <si>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</si>
  <si>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</si>
  <si>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</si>
  <si>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</si>
  <si>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</si>
  <si>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</si>
  <si>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</si>
  <si>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</si>
  <si>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</si>
  <si>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</si>
  <si>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</si>
  <si>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</si>
  <si>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</si>
  <si>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</si>
  <si>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</si>
  <si>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</si>
  <si>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</si>
  <si>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</si>
  <si>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</si>
  <si>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</si>
  <si>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</si>
  <si>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</si>
  <si>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</si>
  <si>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</si>
  <si>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</si>
  <si>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</si>
  <si>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</si>
  <si>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</si>
  <si>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</si>
  <si>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</si>
  <si>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</si>
  <si>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</si>
  <si>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</si>
  <si>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</si>
  <si>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</si>
  <si>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</si>
  <si>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</si>
  <si>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</si>
  <si>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</si>
  <si>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</si>
  <si>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</si>
  <si>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</si>
  <si>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</si>
  <si>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</si>
  <si>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</si>
  <si>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</si>
  <si>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</si>
  <si>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</si>
  <si>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</si>
  <si>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</si>
  <si>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</si>
  <si>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</si>
  <si>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</si>
  <si>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</si>
  <si>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</si>
  <si>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</si>
  <si>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</si>
  <si>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</si>
  <si>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</si>
  <si>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</si>
  <si>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</si>
  <si>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</si>
  <si>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</si>
  <si>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</si>
  <si>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</si>
  <si>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</si>
  <si>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</si>
  <si>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</si>
  <si>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</si>
  <si>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</si>
  <si>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</si>
  <si>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</si>
  <si>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</si>
  <si>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</si>
  <si>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</si>
  <si>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</si>
  <si>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</si>
  <si>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</si>
  <si>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</si>
  <si>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</si>
  <si>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</si>
  <si>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</si>
  <si>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</si>
  <si>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</si>
  <si>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</si>
  <si>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</si>
  <si>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</si>
  <si>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</si>
  <si>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</si>
  <si>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</si>
  <si>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</si>
  <si>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</si>
  <si>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</si>
  <si>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</si>
  <si>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</si>
  <si>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</si>
  <si>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</si>
  <si>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</si>
  <si>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</si>
  <si>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</si>
  <si>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</si>
  <si>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</si>
  <si>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</si>
  <si>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</si>
  <si>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</si>
  <si>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</si>
  <si>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</si>
  <si>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</si>
  <si>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</si>
  <si>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</si>
  <si>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</si>
  <si>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</si>
  <si>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</si>
  <si>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</si>
  <si>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</si>
  <si>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</si>
  <si>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</si>
  <si>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</si>
  <si>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</si>
  <si>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</si>
  <si>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</si>
  <si>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</si>
  <si>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</si>
  <si>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</si>
  <si>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</si>
  <si>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</si>
  <si>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</si>
  <si>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</si>
  <si>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</si>
  <si>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</si>
  <si>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</si>
  <si>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</si>
  <si>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</si>
  <si>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</si>
  <si>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</si>
  <si>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</si>
  <si>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</si>
  <si>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</si>
  <si>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</si>
  <si>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</si>
  <si>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</si>
  <si>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</si>
  <si>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</si>
  <si>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</si>
  <si>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</si>
  <si>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</si>
  <si>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</si>
  <si>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</si>
  <si>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</si>
  <si>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</si>
  <si>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</si>
  <si>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</si>
  <si>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</si>
  <si>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</si>
  <si>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</si>
  <si>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</si>
  <si>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</si>
  <si>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</si>
  <si>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</si>
  <si>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</si>
  <si>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</si>
  <si>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</si>
  <si>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</si>
  <si>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</si>
  <si>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</si>
  <si>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</si>
  <si>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</si>
  <si>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</si>
  <si>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</si>
  <si>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</si>
  <si>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</si>
  <si>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</si>
  <si>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</si>
  <si>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</si>
  <si>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</si>
  <si>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</si>
  <si>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</si>
  <si>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</si>
  <si>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</si>
  <si>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</si>
  <si>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</si>
  <si>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</si>
  <si>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</si>
  <si>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</si>
  <si>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</si>
  <si>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</si>
  <si>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</si>
  <si>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</si>
  <si>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</si>
  <si>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</si>
  <si>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</si>
  <si>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</si>
  <si>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</si>
  <si>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</si>
  <si>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</si>
  <si>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</si>
  <si>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</si>
  <si>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01YP132</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</si>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</sst>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Teclado de respuesto  retroiluminado  para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Teclado de respuesto Alemán retroiluminado  para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54.99</v>
      </c>
      <c r="L5" s="40" t="str">
        <f>IF(ISBLANK(Values!E4),"",IF($CO5="DEFAULT", Values!$B$18, ""))</f>
        <v/>
      </c>
      <c r="M5" s="28" t="str">
        <f>IF(ISBLANK(Values!E4),"",Values!$M4)</f>
        <v>https://download.lenovo.com/Images/Parts/01YP132/01YP132_A.jpg</v>
      </c>
      <c r="N5" s="28" t="str">
        <f>IF(ISBLANK(Values!$F4),"",Values!N4)</f>
        <v>https://download.lenovo.com/Images/Parts/01YP132/01YP132_B.jpg</v>
      </c>
      <c r="O5" s="28" t="str">
        <f>IF(ISBLANK(Values!$F4),"",Values!O4)</f>
        <v>https://download.lenovo.com/Images/Parts/01YP132/01YP132_details.jpg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X280 X390 X395.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Teclado de respuesto Francés retroiluminado  para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54.99</v>
      </c>
      <c r="L6" s="40" t="str">
        <f>IF(ISBLANK(Values!E5),"",IF($CO6="DEFAULT", Values!$B$18, ""))</f>
        <v/>
      </c>
      <c r="M6" s="28" t="str">
        <f>IF(ISBLANK(Values!E5),"",Values!$M5)</f>
        <v>https://download.lenovo.com/Images/Parts/01YP211/01YP211_A.jpg</v>
      </c>
      <c r="N6" s="28" t="str">
        <f>IF(ISBLANK(Values!$F5),"",Values!N5)</f>
        <v>https://download.lenovo.com/Images/Parts/01YP211/01YP211_B.jpg</v>
      </c>
      <c r="O6" s="28" t="str">
        <f>IF(ISBLANK(Values!$F5),"",Values!O5)</f>
        <v>https://download.lenovo.com/Images/Parts/01YP211/01YP211_details.jpg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X280 X390 X395.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Teclado de respuesto Italiano retroiluminado  para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54.99</v>
      </c>
      <c r="L7" s="40" t="str">
        <f>IF(ISBLANK(Values!E6),"",IF($CO7="DEFAULT", Values!$B$18, ""))</f>
        <v/>
      </c>
      <c r="M7" s="28" t="str">
        <f>IF(ISBLANK(Values!E6),"",Values!$M6)</f>
        <v>https://download.lenovo.com/Images/Parts/01YP217/01YP217_A.jpg</v>
      </c>
      <c r="N7" s="28" t="str">
        <f>IF(ISBLANK(Values!$F6),"",Values!N6)</f>
        <v>https://download.lenovo.com/Images/Parts/01YP217/01YP217_B.jpg</v>
      </c>
      <c r="O7" s="28" t="str">
        <f>IF(ISBLANK(Values!$F6),"",Values!O6)</f>
        <v>https://download.lenovo.com/Images/Parts/01YP217/01YP217_details.jpg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X280 X390 X395.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Teclado de respuesto Español retroiluminado  para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54.99</v>
      </c>
      <c r="L8" s="40" t="str">
        <f>IF(ISBLANK(Values!E7),"",IF($CO8="DEFAULT", Values!$B$18, ""))</f>
        <v/>
      </c>
      <c r="M8" s="28" t="str">
        <f>IF(ISBLANK(Values!E7),"",Values!$M7)</f>
        <v>https://download.lenovo.com/Images/Parts/01YP210/01YP210_A.jpg</v>
      </c>
      <c r="N8" s="28" t="str">
        <f>IF(ISBLANK(Values!$F7),"",Values!N7)</f>
        <v>https://download.lenovo.com/Images/Parts/01YP210/01YP210_B.jpg</v>
      </c>
      <c r="O8" s="28" t="str">
        <f>IF(ISBLANK(Values!$F7),"",Values!O7)</f>
        <v>https://download.lenovo.com/Images/Parts/01YP210/01YP210_details.jpg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X280 X390 X395.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Teclado de respuesto Ingles retroiluminado  para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54.99</v>
      </c>
      <c r="L9" s="40" t="str">
        <f>IF(ISBLANK(Values!E8),"",IF($CO9="DEFAULT", Values!$B$18, ""))</f>
        <v/>
      </c>
      <c r="M9" s="28" t="str">
        <f>IF(ISBLANK(Values!E8),"",Values!$M8)</f>
        <v>https://download.lenovo.com/Images/Parts/01YP228/01YP228_A.jpg</v>
      </c>
      <c r="N9" s="28" t="str">
        <f>IF(ISBLANK(Values!$F8),"",Values!N8)</f>
        <v>https://download.lenovo.com/Images/Parts/01YP228/01YP228_B.jpg</v>
      </c>
      <c r="O9" s="28" t="str">
        <f>IF(ISBLANK(Values!$F8),"",Values!O8)</f>
        <v>https://download.lenovo.com/Images/Parts/01YP228/01YP228_details.jpg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X280 X390 X395.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54.99</v>
      </c>
      <c r="L10" s="40">
        <f>IF(ISBLANK(Values!E9),"",IF($CO10="DEFAULT", Values!$B$18, ""))</f>
        <v>5</v>
      </c>
      <c r="M10" s="28" t="str">
        <f>IF(ISBLANK(Values!E9),"",Values!$M9)</f>
        <v>https://download.lenovo.com/Images/Parts/01YP159/01YP159_A.jpg</v>
      </c>
      <c r="N10" s="28" t="str">
        <f>IF(ISBLANK(Values!$F9),"",Values!N9)</f>
        <v>https://download.lenovo.com/Images/Parts/01YP159/01YP159_B.jpg</v>
      </c>
      <c r="O10" s="28" t="str">
        <f>IF(ISBLANK(Values!$F9),"",Values!O9)</f>
        <v>https://download.lenovo.com/Images/Parts/01YP159/01YP159_details.jpg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X280 X390 X395.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54.99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Teclado de respuesto Belga retroiluminado  para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54.99</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X280 X390 X395.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54.99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Teclado de respuesto Búlgaro retroiluminado  para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54.99</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X280 X390 X395.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54.99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Teclado de respuesto Checo retroiluminado  para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54.99</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X280 X390 X395.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Teclado de respuesto Danés retroiluminado  para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54.99</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X280 X390 X395.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Teclado de respuesto Húngaro retroiluminado  para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54.99</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X280 X390 X395.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54.99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Teclado de respuesto Holandés retroiluminado  para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54.99</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X280 X390 X395.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54.99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Teclado de respuesto Noruego retroiluminado  para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54.99</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X280 X390 X395.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54.99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Teclado de respuesto Polaco retroiluminado  para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54.99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X280 X390 X395.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54.99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Teclado de respuesto Portugués retroiluminado  para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54.99</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X280 X390 X395.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54.99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Teclado de respuesto Sueco – Finlandes retroiluminado  para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54.99</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X280 X390 X395.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54.99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Teclado de respuesto Suizo retroiluminado  para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54.99</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X280 X390 X395.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54.99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Teclado de respuesto US internacional retroiluminado  para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54.99</v>
      </c>
      <c r="L22" s="40">
        <f>IF(ISBLANK(Values!E21),"",IF($CO22="DEFAULT", Values!$B$18, ""))</f>
        <v>5</v>
      </c>
      <c r="M22" s="28" t="str">
        <f>IF(ISBLANK(Values!E21),"",Values!$M21)</f>
        <v>https://download.lenovo.com/Images/Parts/01YP229/01YP229_A.jpg</v>
      </c>
      <c r="N22" s="28" t="str">
        <f>IF(ISBLANK(Values!$F21),"",Values!N21)</f>
        <v>https://download.lenovo.com/Images/Parts/01YP229/01YP229_B.jpg</v>
      </c>
      <c r="O22" s="28" t="str">
        <f>IF(ISBLANK(Values!$F21),"",Values!O21)</f>
        <v>https://download.lenovo.com/Images/Parts/01YP229/01YP229_details.jpg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X280 X390 X395.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54.99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Teclado de respuesto Ruso retroiluminado  para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54.99</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X280 X390 X395.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54.99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Teclado de respuesto US retroiluminado  para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54.99</v>
      </c>
      <c r="L24" s="40">
        <f>IF(ISBLANK(Values!E23),"",IF($CO24="DEFAULT", Values!$B$18, ""))</f>
        <v>5</v>
      </c>
      <c r="M24" s="28" t="str">
        <f>IF(ISBLANK(Values!E23),"",Values!$M23)</f>
        <v>https://download.lenovo.com/Images/Parts/01YP040/01YP040_A.jpg</v>
      </c>
      <c r="N24" s="28" t="str">
        <f>IF(ISBLANK(Values!$F23),"",Values!N23)</f>
        <v>https://download.lenovo.com/Images/Parts/01YP040/01YP040_B.jpg</v>
      </c>
      <c r="O24" s="28" t="str">
        <f>IF(ISBLANK(Values!$F23),"",Values!O23)</f>
        <v>https://download.lenovo.com/Images/Parts/01YP040/01YP040_details.jpg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X280 X390 X395.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54.99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Teclado de respuesto Alemán sin retroiluminación  para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40.99</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40.99</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Teclado de respuesto Francés sin retroiluminación  para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40.99</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40.99</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Teclado de respuesto Italiano sin retroiluminación  para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40.99</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40.99</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Teclado de respuesto Español sin retroiluminación  para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40.99</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40.99</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Teclado de respuesto Ingles sin retroiluminación  para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40.99</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40.99</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Teclado de respuesto Escandinavo - nórdico sin retroiluminación  para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40.99</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40.99</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Teclado de respuesto Belga sin retroiluminación  para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40.99</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40.99</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Teclado de respuesto Búlgaro sin retroiluminación  para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40.99</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40.99</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Teclado de respuesto Checo sin retroiluminación  para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40.99</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40.99</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Teclado de respuesto Danés sin retroiluminación  para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40.99</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40.99</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Teclado de respuesto Húngaro sin retroiluminación  para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40.99</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40.99</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Teclado de respuesto Holandés sin retroiluminación  para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40.99</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40.99</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Teclado de respuesto Noruego sin retroiluminación  para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40.99</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40.99</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Teclado de respuesto Polaco sin retroiluminación  para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40.99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40.99</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Teclado de respuesto Portugués sin retroiluminación  para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40.99</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40.99</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Teclado de respuesto Sueco – Finlandes sin retroiluminación  para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40.99</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40.99</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Teclado de respuesto Suizo sin retroiluminación  para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40.99</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40.99</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Teclado de respuesto US internacional sin retroiluminación  para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40.99</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40.99</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7"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Teclado de respuesto Ruso sin retroiluminación  para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40.99</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40.99</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7"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Teclado de respuesto US sin retroiluminación  para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40.99</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40.99</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14" x14ac:dyDescent="0.15">
      <c r="A4" s="45" t="s">
        <v>369</v>
      </c>
      <c r="B4" s="49">
        <v>54.99</v>
      </c>
      <c r="C4" s="50" t="b">
        <f>FALSE()</f>
        <v>0</v>
      </c>
      <c r="D4" s="50" t="b">
        <f>TRUE()</f>
        <v>1</v>
      </c>
      <c r="E4" s="44">
        <v>5714401280019</v>
      </c>
      <c r="F4" s="44" t="s">
        <v>678</v>
      </c>
      <c r="G4" s="7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74" t="b">
        <f>TRUE()</f>
        <v>1</v>
      </c>
      <c r="J4" s="52" t="b">
        <f>TRUE()</f>
        <v>1</v>
      </c>
      <c r="K4" s="44" t="s">
        <v>679</v>
      </c>
      <c r="L4" s="53" t="b">
        <f>FALSE()</f>
        <v>0</v>
      </c>
      <c r="M4" s="54" t="str">
        <f t="shared" ref="M4:M35" si="0">IF(ISBLANK(K4),"",IF(L4, "https://raw.githubusercontent.com/PatrickVibild/TellusAmazonPictures/master/pictures/"&amp;K4&amp;"/1.jpg","https://download.lenovo.com/Images/Parts/"&amp;K4&amp;"/"&amp;K4&amp;"_A.jpg"))</f>
        <v>https://download.lenovo.com/Images/Parts/01YP132/01YP132_A.jpg</v>
      </c>
      <c r="N4" s="54" t="str">
        <f t="shared" ref="N4:N35" si="1">IF(ISBLANK(K4),"",IF(L4, "https://raw.githubusercontent.com/PatrickVibild/TellusAmazonPictures/master/pictures/"&amp;K4&amp;"/2.jpg","https://download.lenovo.com/Images/Parts/"&amp;K4&amp;"/"&amp;K4&amp;"_B.jpg"))</f>
        <v>https://download.lenovo.com/Images/Parts/01YP132/01YP132_B.jpg</v>
      </c>
      <c r="O4" s="55" t="str">
        <f t="shared" ref="O4:O35" si="2">IF(ISBLANK(K4),"",IF(L4, "https://raw.githubusercontent.com/PatrickVibild/TellusAmazonPictures/master/pictures/"&amp;K4&amp;"/3.jpg","https://download.lenovo.com/Images/Parts/"&amp;K4&amp;"/"&amp;K4&amp;"_details.jpg"))</f>
        <v>https://download.lenovo.com/Images/Parts/01YP132/01YP132_details.jpg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6">
        <f>MATCH(G4,options!$D$1:$D$20,0)</f>
        <v>1</v>
      </c>
    </row>
    <row r="5" spans="1:22" ht="14" x14ac:dyDescent="0.15">
      <c r="A5" s="45" t="s">
        <v>371</v>
      </c>
      <c r="B5" s="49">
        <v>40.99</v>
      </c>
      <c r="C5" s="50" t="b">
        <f>FALSE()</f>
        <v>0</v>
      </c>
      <c r="D5" s="50" t="b">
        <f>TRUE()</f>
        <v>1</v>
      </c>
      <c r="E5" s="44">
        <v>5714401280026</v>
      </c>
      <c r="F5" s="44" t="s">
        <v>680</v>
      </c>
      <c r="G5" s="7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74" t="b">
        <f>TRUE()</f>
        <v>1</v>
      </c>
      <c r="J5" s="52" t="b">
        <f>TRUE()</f>
        <v>1</v>
      </c>
      <c r="K5" s="44" t="s">
        <v>681</v>
      </c>
      <c r="L5" s="53" t="b">
        <f>FALSE()</f>
        <v>0</v>
      </c>
      <c r="M5" s="54" t="str">
        <f t="shared" si="0"/>
        <v>https://download.lenovo.com/Images/Parts/01YP211/01YP211_A.jpg</v>
      </c>
      <c r="N5" s="54" t="str">
        <f t="shared" si="1"/>
        <v>https://download.lenovo.com/Images/Parts/01YP211/01YP211_B.jpg</v>
      </c>
      <c r="O5" s="55" t="str">
        <f t="shared" si="2"/>
        <v>https://download.lenovo.com/Images/Parts/01YP211/01YP211_details.jpg</v>
      </c>
      <c r="P5" t="str">
        <f t="shared" si="3"/>
        <v/>
      </c>
      <c r="Q5" t="str">
        <f t="shared" si="4"/>
        <v/>
      </c>
      <c r="R5" t="str">
        <f t="shared" si="5"/>
        <v/>
      </c>
      <c r="S5" t="str">
        <f t="shared" si="6"/>
        <v/>
      </c>
      <c r="T5" t="str">
        <f t="shared" si="7"/>
        <v/>
      </c>
      <c r="U5" t="str">
        <f t="shared" si="8"/>
        <v/>
      </c>
      <c r="V5" s="56">
        <f>MATCH(G5,options!$D$1:$D$20,0)</f>
        <v>2</v>
      </c>
    </row>
    <row r="6" spans="1:22" ht="14" x14ac:dyDescent="0.15">
      <c r="A6" s="45" t="s">
        <v>373</v>
      </c>
      <c r="B6" s="57" t="s">
        <v>414</v>
      </c>
      <c r="C6" s="50" t="b">
        <f>FALSE()</f>
        <v>0</v>
      </c>
      <c r="D6" s="50" t="b">
        <f>TRUE()</f>
        <v>1</v>
      </c>
      <c r="E6" s="44">
        <v>5714401280033</v>
      </c>
      <c r="F6" s="44" t="s">
        <v>682</v>
      </c>
      <c r="G6" s="7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74" t="b">
        <f>TRUE()</f>
        <v>1</v>
      </c>
      <c r="J6" s="52" t="b">
        <f>TRUE()</f>
        <v>1</v>
      </c>
      <c r="K6" s="44" t="s">
        <v>683</v>
      </c>
      <c r="L6" s="53" t="b">
        <f>FALSE()</f>
        <v>0</v>
      </c>
      <c r="M6" s="54" t="str">
        <f t="shared" si="0"/>
        <v>https://download.lenovo.com/Images/Parts/01YP217/01YP217_A.jpg</v>
      </c>
      <c r="N6" s="54" t="str">
        <f t="shared" si="1"/>
        <v>https://download.lenovo.com/Images/Parts/01YP217/01YP217_B.jpg</v>
      </c>
      <c r="O6" s="55" t="str">
        <f t="shared" si="2"/>
        <v>https://download.lenovo.com/Images/Parts/01YP217/01YP217_details.jpg</v>
      </c>
      <c r="P6" t="str">
        <f t="shared" si="3"/>
        <v/>
      </c>
      <c r="Q6" t="str">
        <f t="shared" si="4"/>
        <v/>
      </c>
      <c r="R6" t="str">
        <f t="shared" si="5"/>
        <v/>
      </c>
      <c r="S6" t="str">
        <f t="shared" si="6"/>
        <v/>
      </c>
      <c r="T6" t="str">
        <f t="shared" si="7"/>
        <v/>
      </c>
      <c r="U6" t="str">
        <f t="shared" si="8"/>
        <v/>
      </c>
      <c r="V6" s="56">
        <f>MATCH(G6,options!$D$1:$D$20,0)</f>
        <v>3</v>
      </c>
    </row>
    <row r="7" spans="1:22" ht="14" x14ac:dyDescent="0.15">
      <c r="A7" s="45" t="s">
        <v>376</v>
      </c>
      <c r="B7" s="58" t="str">
        <f>IF(B6=options!C1,"32","41")</f>
        <v>32</v>
      </c>
      <c r="C7" s="50" t="b">
        <f>FALSE()</f>
        <v>0</v>
      </c>
      <c r="D7" s="50" t="b">
        <f>TRUE()</f>
        <v>1</v>
      </c>
      <c r="E7" s="44">
        <v>5714401280040</v>
      </c>
      <c r="F7" s="44" t="s">
        <v>684</v>
      </c>
      <c r="G7" s="7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74" t="b">
        <f>TRUE()</f>
        <v>1</v>
      </c>
      <c r="J7" s="52" t="b">
        <f>TRUE()</f>
        <v>1</v>
      </c>
      <c r="K7" s="44" t="s">
        <v>685</v>
      </c>
      <c r="L7" s="53" t="b">
        <f>FALSE()</f>
        <v>0</v>
      </c>
      <c r="M7" s="54" t="str">
        <f t="shared" si="0"/>
        <v>https://download.lenovo.com/Images/Parts/01YP210/01YP210_A.jpg</v>
      </c>
      <c r="N7" s="54" t="str">
        <f t="shared" si="1"/>
        <v>https://download.lenovo.com/Images/Parts/01YP210/01YP210_B.jpg</v>
      </c>
      <c r="O7" s="55" t="str">
        <f t="shared" si="2"/>
        <v>https://download.lenovo.com/Images/Parts/01YP210/01YP210_details.jpg</v>
      </c>
      <c r="P7" t="str">
        <f t="shared" si="3"/>
        <v/>
      </c>
      <c r="Q7" t="str">
        <f t="shared" si="4"/>
        <v/>
      </c>
      <c r="R7" t="str">
        <f t="shared" si="5"/>
        <v/>
      </c>
      <c r="S7" t="str">
        <f t="shared" si="6"/>
        <v/>
      </c>
      <c r="T7" t="str">
        <f t="shared" si="7"/>
        <v/>
      </c>
      <c r="U7" t="str">
        <f t="shared" si="8"/>
        <v/>
      </c>
      <c r="V7" s="56">
        <f>MATCH(G7,options!$D$1:$D$20,0)</f>
        <v>4</v>
      </c>
    </row>
    <row r="8" spans="1:22" ht="14" x14ac:dyDescent="0.15">
      <c r="A8" s="45" t="s">
        <v>378</v>
      </c>
      <c r="B8" s="58" t="str">
        <f>IF(B6=options!C1,"18","17")</f>
        <v>18</v>
      </c>
      <c r="C8" s="50" t="b">
        <f>FALSE()</f>
        <v>0</v>
      </c>
      <c r="D8" s="50" t="b">
        <f>TRUE()</f>
        <v>1</v>
      </c>
      <c r="E8" s="44">
        <v>5714401280057</v>
      </c>
      <c r="F8" s="44" t="s">
        <v>686</v>
      </c>
      <c r="G8" s="7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74" t="b">
        <f>TRUE()</f>
        <v>1</v>
      </c>
      <c r="J8" s="52" t="b">
        <f>TRUE()</f>
        <v>1</v>
      </c>
      <c r="K8" s="44" t="s">
        <v>687</v>
      </c>
      <c r="L8" s="53" t="b">
        <f>FALSE()</f>
        <v>0</v>
      </c>
      <c r="M8" s="54" t="str">
        <f t="shared" si="0"/>
        <v>https://download.lenovo.com/Images/Parts/01YP228/01YP228_A.jpg</v>
      </c>
      <c r="N8" s="54" t="str">
        <f t="shared" si="1"/>
        <v>https://download.lenovo.com/Images/Parts/01YP228/01YP228_B.jpg</v>
      </c>
      <c r="O8" s="55" t="str">
        <f t="shared" si="2"/>
        <v>https://download.lenovo.com/Images/Parts/01YP228/01YP228_details.jpg</v>
      </c>
      <c r="P8" t="str">
        <f t="shared" si="3"/>
        <v/>
      </c>
      <c r="Q8" t="str">
        <f t="shared" si="4"/>
        <v/>
      </c>
      <c r="R8" t="str">
        <f t="shared" si="5"/>
        <v/>
      </c>
      <c r="S8" t="str">
        <f t="shared" si="6"/>
        <v/>
      </c>
      <c r="T8" t="str">
        <f t="shared" si="7"/>
        <v/>
      </c>
      <c r="U8" t="str">
        <f t="shared" si="8"/>
        <v/>
      </c>
      <c r="V8" s="56">
        <f>MATCH(G8,options!$D$1:$D$20,0)</f>
        <v>5</v>
      </c>
    </row>
    <row r="9" spans="1:22" ht="14" x14ac:dyDescent="0.15">
      <c r="A9" s="45" t="s">
        <v>380</v>
      </c>
      <c r="B9" s="58" t="str">
        <f>IF(B6=options!C1,"2","5")</f>
        <v>2</v>
      </c>
      <c r="C9" s="50" t="b">
        <f>FALSE()</f>
        <v>0</v>
      </c>
      <c r="D9" s="50" t="b">
        <f>FALSE()</f>
        <v>0</v>
      </c>
      <c r="E9" s="44">
        <v>5714401280064</v>
      </c>
      <c r="F9" s="44" t="s">
        <v>688</v>
      </c>
      <c r="G9" s="7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74" t="b">
        <f>TRUE()</f>
        <v>1</v>
      </c>
      <c r="J9" s="52" t="b">
        <f>TRUE()</f>
        <v>1</v>
      </c>
      <c r="K9" s="44" t="s">
        <v>689</v>
      </c>
      <c r="L9" s="53" t="b">
        <f>FALSE()</f>
        <v>0</v>
      </c>
      <c r="M9" s="54" t="str">
        <f t="shared" si="0"/>
        <v>https://download.lenovo.com/Images/Parts/01YP159/01YP159_A.jpg</v>
      </c>
      <c r="N9" s="54" t="str">
        <f t="shared" si="1"/>
        <v>https://download.lenovo.com/Images/Parts/01YP159/01YP159_B.jpg</v>
      </c>
      <c r="O9" s="55" t="str">
        <f t="shared" si="2"/>
        <v>https://download.lenovo.com/Images/Parts/01YP159/01YP159_details.jpg</v>
      </c>
      <c r="P9" t="str">
        <f t="shared" si="3"/>
        <v/>
      </c>
      <c r="Q9" t="str">
        <f t="shared" si="4"/>
        <v/>
      </c>
      <c r="R9" t="str">
        <f t="shared" si="5"/>
        <v/>
      </c>
      <c r="S9" t="str">
        <f t="shared" si="6"/>
        <v/>
      </c>
      <c r="T9" t="str">
        <f t="shared" si="7"/>
        <v/>
      </c>
      <c r="U9" t="str">
        <f t="shared" si="8"/>
        <v/>
      </c>
      <c r="V9" s="56">
        <f>MATCH(G9,options!$D$1:$D$20,0)</f>
        <v>6</v>
      </c>
    </row>
    <row r="10" spans="1:22" ht="14" x14ac:dyDescent="0.15">
      <c r="A10" t="s">
        <v>382</v>
      </c>
      <c r="B10" s="59"/>
      <c r="C10" s="50" t="b">
        <f>FALSE()</f>
        <v>0</v>
      </c>
      <c r="D10" s="50" t="b">
        <f>FALSE()</f>
        <v>0</v>
      </c>
      <c r="E10" s="44">
        <v>5714401280071</v>
      </c>
      <c r="F10" s="44" t="s">
        <v>690</v>
      </c>
      <c r="G10" s="7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74" t="b">
        <f>TRUE()</f>
        <v>1</v>
      </c>
      <c r="J10" s="52" t="b">
        <f>TRUE()</f>
        <v>1</v>
      </c>
      <c r="K10" s="44" t="s">
        <v>691</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692</v>
      </c>
      <c r="G11" s="7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74" t="b">
        <f>TRUE()</f>
        <v>1</v>
      </c>
      <c r="J11" s="52" t="b">
        <f>TRUE()</f>
        <v>1</v>
      </c>
      <c r="K11" s="44" t="s">
        <v>693</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694</v>
      </c>
      <c r="G12" s="7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74" t="b">
        <f>TRUE()</f>
        <v>1</v>
      </c>
      <c r="J12" s="52" t="b">
        <f>TRUE()</f>
        <v>1</v>
      </c>
      <c r="K12" s="44" t="s">
        <v>695</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2" t="s">
        <v>677</v>
      </c>
      <c r="C13" s="50" t="b">
        <f>FALSE()</f>
        <v>0</v>
      </c>
      <c r="D13" s="50" t="b">
        <f>FALSE()</f>
        <v>0</v>
      </c>
      <c r="E13" s="44">
        <v>5714401280101</v>
      </c>
      <c r="F13" s="44" t="s">
        <v>696</v>
      </c>
      <c r="G13" s="7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74" t="b">
        <f>TRUE()</f>
        <v>1</v>
      </c>
      <c r="J13" s="52" t="b">
        <f>TRUE()</f>
        <v>1</v>
      </c>
      <c r="K13" s="44" t="s">
        <v>697</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5714401280996</v>
      </c>
      <c r="C14" s="50" t="b">
        <f>FALSE()</f>
        <v>0</v>
      </c>
      <c r="D14" s="50" t="b">
        <f>FALSE()</f>
        <v>0</v>
      </c>
      <c r="E14" s="44">
        <v>5714401280118</v>
      </c>
      <c r="F14" s="44" t="s">
        <v>698</v>
      </c>
      <c r="G14" s="7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74" t="b">
        <f>TRUE()</f>
        <v>1</v>
      </c>
      <c r="J14" s="52" t="b">
        <f>TRUE()</f>
        <v>1</v>
      </c>
      <c r="K14" s="44" t="s">
        <v>699</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700</v>
      </c>
      <c r="G15" s="7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74"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701</v>
      </c>
      <c r="G16" s="7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74" t="b">
        <f>TRUE()</f>
        <v>1</v>
      </c>
      <c r="J16" s="52" t="b">
        <f>TRUE()</f>
        <v>1</v>
      </c>
      <c r="K16" s="44" t="s">
        <v>702</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703</v>
      </c>
      <c r="G17" s="7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74"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704</v>
      </c>
      <c r="G18" s="7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74" t="b">
        <f>TRUE()</f>
        <v>1</v>
      </c>
      <c r="J18" s="52" t="b">
        <f>TRUE()</f>
        <v>1</v>
      </c>
      <c r="K18" s="44" t="s">
        <v>705</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706</v>
      </c>
      <c r="G19" s="7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74" t="b">
        <f>TRUE()</f>
        <v>1</v>
      </c>
      <c r="J19" s="52" t="b">
        <f>TRUE()</f>
        <v>1</v>
      </c>
      <c r="K19" s="44" t="s">
        <v>707</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399</v>
      </c>
      <c r="C20" s="50" t="b">
        <f>FALSE()</f>
        <v>0</v>
      </c>
      <c r="D20" s="50" t="b">
        <f>FALSE()</f>
        <v>0</v>
      </c>
      <c r="E20" s="44">
        <v>5714401280170</v>
      </c>
      <c r="F20" s="44" t="s">
        <v>708</v>
      </c>
      <c r="G20" s="7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74" t="b">
        <f>TRUE()</f>
        <v>1</v>
      </c>
      <c r="J20" s="52" t="b">
        <f>TRUE()</f>
        <v>1</v>
      </c>
      <c r="K20" s="44" t="s">
        <v>709</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710</v>
      </c>
      <c r="G21" s="7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74" t="b">
        <f>TRUE()</f>
        <v>1</v>
      </c>
      <c r="J21" s="52" t="b">
        <f>TRUE()</f>
        <v>1</v>
      </c>
      <c r="K21" s="44" t="s">
        <v>711</v>
      </c>
      <c r="L21" s="53" t="b">
        <f>FALSE()</f>
        <v>0</v>
      </c>
      <c r="M21" s="54" t="str">
        <f t="shared" si="0"/>
        <v>https://download.lenovo.com/Images/Parts/01YP229/01YP229_A.jpg</v>
      </c>
      <c r="N21" s="54" t="str">
        <f t="shared" si="1"/>
        <v>https://download.lenovo.com/Images/Parts/01YP229/01YP229_B.jpg</v>
      </c>
      <c r="O21" s="55" t="str">
        <f t="shared" si="2"/>
        <v>https://download.lenovo.com/Images/Parts/01YP229/01YP229_details.jpg</v>
      </c>
      <c r="P21" t="str">
        <f t="shared" si="3"/>
        <v/>
      </c>
      <c r="Q21" t="str">
        <f t="shared" si="4"/>
        <v/>
      </c>
      <c r="R21" t="str">
        <f t="shared" si="5"/>
        <v/>
      </c>
      <c r="S21" t="str">
        <f t="shared" si="6"/>
        <v/>
      </c>
      <c r="T21" t="str">
        <f t="shared" si="7"/>
        <v/>
      </c>
      <c r="U21" t="str">
        <f t="shared" si="8"/>
        <v/>
      </c>
      <c r="V21" s="56">
        <f>MATCH(G21,options!$D$1:$D$20,0)</f>
        <v>16</v>
      </c>
    </row>
    <row r="22" spans="1:22" ht="14" x14ac:dyDescent="0.15">
      <c r="B22" s="59"/>
      <c r="C22" s="50" t="b">
        <f>FALSE()</f>
        <v>0</v>
      </c>
      <c r="D22" s="50" t="b">
        <f>FALSE()</f>
        <v>0</v>
      </c>
      <c r="E22" s="44">
        <v>5714401280194</v>
      </c>
      <c r="F22" s="44" t="s">
        <v>712</v>
      </c>
      <c r="G22" s="7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74" t="b">
        <f>TRUE()</f>
        <v>1</v>
      </c>
      <c r="J22" s="52" t="b">
        <f>TRUE()</f>
        <v>1</v>
      </c>
      <c r="K22" s="44" t="s">
        <v>713</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5714401280200</v>
      </c>
      <c r="F23" s="44" t="s">
        <v>714</v>
      </c>
      <c r="G23" s="7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4" t="b">
        <f>TRUE()</f>
        <v>1</v>
      </c>
      <c r="J23" s="52" t="b">
        <f>TRUE()</f>
        <v>1</v>
      </c>
      <c r="K23" s="44" t="s">
        <v>715</v>
      </c>
      <c r="L23" s="53" t="b">
        <f>FALSE()</f>
        <v>0</v>
      </c>
      <c r="M23" s="54" t="str">
        <f t="shared" si="0"/>
        <v>https://download.lenovo.com/Images/Parts/01YP040/01YP040_A.jpg</v>
      </c>
      <c r="N23" s="54" t="str">
        <f t="shared" si="1"/>
        <v>https://download.lenovo.com/Images/Parts/01YP040/01YP040_B.jpg</v>
      </c>
      <c r="O23" s="55" t="str">
        <f t="shared" si="2"/>
        <v>https://download.lenovo.com/Images/Parts/01YP040/01YP040_details.jpg</v>
      </c>
      <c r="P23" t="str">
        <f t="shared" si="3"/>
        <v/>
      </c>
      <c r="Q23" t="str">
        <f t="shared" si="4"/>
        <v/>
      </c>
      <c r="R23" t="str">
        <f t="shared" si="5"/>
        <v/>
      </c>
      <c r="S23" t="str">
        <f t="shared" si="6"/>
        <v/>
      </c>
      <c r="T23" t="str">
        <f t="shared" si="7"/>
        <v/>
      </c>
      <c r="U23" t="str">
        <f t="shared" si="8"/>
        <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5714401281016</v>
      </c>
      <c r="F24" s="44" t="s">
        <v>716</v>
      </c>
      <c r="G24" s="7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74" t="b">
        <f>TRUE()</f>
        <v>1</v>
      </c>
      <c r="J24" s="52" t="b">
        <f>FALSE()</f>
        <v>0</v>
      </c>
      <c r="K24" s="44" t="s">
        <v>748</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5714401281023</v>
      </c>
      <c r="F25" s="44" t="s">
        <v>717</v>
      </c>
      <c r="G25" s="7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74" t="b">
        <f>TRUE()</f>
        <v>1</v>
      </c>
      <c r="J25" s="52" t="b">
        <f>FALSE()</f>
        <v>0</v>
      </c>
      <c r="K25" s="44" t="s">
        <v>749</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5714401281030</v>
      </c>
      <c r="F26" s="44" t="s">
        <v>718</v>
      </c>
      <c r="G26" s="7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74" t="b">
        <f>TRUE()</f>
        <v>1</v>
      </c>
      <c r="J26" s="52" t="b">
        <f>FALSE()</f>
        <v>0</v>
      </c>
      <c r="K26" s="44" t="s">
        <v>750</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5714401281047</v>
      </c>
      <c r="F27" s="44" t="s">
        <v>719</v>
      </c>
      <c r="G27" s="7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74" t="b">
        <f>TRUE()</f>
        <v>1</v>
      </c>
      <c r="J27" s="52" t="b">
        <f>FALSE()</f>
        <v>0</v>
      </c>
      <c r="K27" s="44" t="s">
        <v>751</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720</v>
      </c>
      <c r="G28" s="7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74" t="b">
        <f>TRUE()</f>
        <v>1</v>
      </c>
      <c r="J28" s="52" t="b">
        <f>FALSE()</f>
        <v>0</v>
      </c>
      <c r="K28" s="44" t="s">
        <v>752</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5714401281061</v>
      </c>
      <c r="F29" s="44" t="s">
        <v>721</v>
      </c>
      <c r="G29" s="7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74" t="b">
        <f>TRUE()</f>
        <v>1</v>
      </c>
      <c r="J29" s="52" t="b">
        <f>FALSE()</f>
        <v>0</v>
      </c>
      <c r="K29" s="44" t="s">
        <v>753</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722</v>
      </c>
      <c r="G30" s="7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74" t="b">
        <f>TRUE()</f>
        <v>1</v>
      </c>
      <c r="J30" s="52" t="b">
        <f>FALSE()</f>
        <v>0</v>
      </c>
      <c r="K30" s="44" t="s">
        <v>723</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5714401281085</v>
      </c>
      <c r="F31" s="44" t="s">
        <v>724</v>
      </c>
      <c r="G31" s="7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74" t="b">
        <f>TRUE()</f>
        <v>1</v>
      </c>
      <c r="J31" s="52" t="b">
        <f>FALSE()</f>
        <v>0</v>
      </c>
      <c r="K31" s="44" t="s">
        <v>725</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726</v>
      </c>
      <c r="G32" s="7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74" t="b">
        <f>TRUE()</f>
        <v>1</v>
      </c>
      <c r="J32" s="52" t="b">
        <f>FALSE()</f>
        <v>0</v>
      </c>
      <c r="K32" s="44" t="s">
        <v>727</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5714401281108</v>
      </c>
      <c r="F33" s="44" t="s">
        <v>728</v>
      </c>
      <c r="G33" s="7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74" t="b">
        <f>TRUE()</f>
        <v>1</v>
      </c>
      <c r="J33" s="52" t="b">
        <f>FALSE()</f>
        <v>0</v>
      </c>
      <c r="K33" s="44" t="s">
        <v>729</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730</v>
      </c>
      <c r="G34" s="7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74" t="b">
        <f>TRUE()</f>
        <v>1</v>
      </c>
      <c r="J34" s="52" t="b">
        <f>FALSE()</f>
        <v>0</v>
      </c>
      <c r="K34" s="44" t="s">
        <v>731</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732</v>
      </c>
      <c r="G35" s="7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74"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377</v>
      </c>
      <c r="C36" s="50" t="b">
        <f>FALSE()</f>
        <v>0</v>
      </c>
      <c r="D36" s="50" t="b">
        <f>FALSE()</f>
        <v>0</v>
      </c>
      <c r="E36" s="44">
        <v>5714401281139</v>
      </c>
      <c r="F36" s="44" t="s">
        <v>733</v>
      </c>
      <c r="G36" s="7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74" t="b">
        <f>TRUE()</f>
        <v>1</v>
      </c>
      <c r="J36" s="52" t="b">
        <f>FALSE()</f>
        <v>0</v>
      </c>
      <c r="K36" s="44" t="s">
        <v>734</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735</v>
      </c>
      <c r="G37" s="7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74"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736</v>
      </c>
      <c r="G38" s="7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74" t="b">
        <f>TRUE()</f>
        <v>1</v>
      </c>
      <c r="J38" s="52" t="b">
        <f>FALSE()</f>
        <v>0</v>
      </c>
      <c r="K38" s="44" t="s">
        <v>737</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738</v>
      </c>
      <c r="G39" s="7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74" t="b">
        <f>TRUE()</f>
        <v>1</v>
      </c>
      <c r="J39" s="52" t="b">
        <f>FALSE()</f>
        <v>0</v>
      </c>
      <c r="K39" s="44" t="s">
        <v>739</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740</v>
      </c>
      <c r="G40" s="7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74" t="b">
        <f>TRUE()</f>
        <v>1</v>
      </c>
      <c r="J40" s="52" t="b">
        <f>FALSE()</f>
        <v>0</v>
      </c>
      <c r="K40" s="44" t="s">
        <v>741</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742</v>
      </c>
      <c r="G41" s="7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74" t="b">
        <f>TRUE()</f>
        <v>1</v>
      </c>
      <c r="J41" s="52" t="b">
        <f>FALSE()</f>
        <v>0</v>
      </c>
      <c r="K41" s="44" t="s">
        <v>743</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744</v>
      </c>
      <c r="G42" s="7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74" t="b">
        <f>TRUE()</f>
        <v>1</v>
      </c>
      <c r="J42" s="52" t="b">
        <f>FALSE()</f>
        <v>0</v>
      </c>
      <c r="K42" s="44" t="s">
        <v>745</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746</v>
      </c>
      <c r="G43" s="7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4" t="b">
        <f>TRUE()</f>
        <v>1</v>
      </c>
      <c r="J43" s="52" t="b">
        <f>FALSE()</f>
        <v>0</v>
      </c>
      <c r="K43" s="44" t="s">
        <v>747</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2022-08-05T11:07:37Z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