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80/"/>
    </mc:Choice>
  </mc:AlternateContent>
  <xr:revisionPtr revIDLastSave="0" documentId="8_{EE19715F-1628-1341-8E54-40F7337C24F1}"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43" i="2" l="1"/>
  <c r="J43" i="2"/>
  <c r="I43" i="2"/>
  <c r="D43" i="2"/>
  <c r="C43" i="2"/>
  <c r="L42" i="2"/>
  <c r="J42" i="2"/>
  <c r="I42" i="2"/>
  <c r="D42" i="2"/>
  <c r="C42" i="2"/>
  <c r="L41" i="2"/>
  <c r="J41" i="2"/>
  <c r="I41" i="2"/>
  <c r="D41" i="2"/>
  <c r="C41" i="2"/>
  <c r="L40" i="2"/>
  <c r="J40" i="2"/>
  <c r="I40" i="2"/>
  <c r="D40" i="2"/>
  <c r="C40" i="2"/>
  <c r="L39" i="2"/>
  <c r="J39" i="2"/>
  <c r="I39" i="2"/>
  <c r="D39" i="2"/>
  <c r="C39" i="2"/>
  <c r="L38" i="2"/>
  <c r="J38" i="2"/>
  <c r="I38" i="2"/>
  <c r="D38" i="2"/>
  <c r="C38" i="2"/>
  <c r="L37" i="2"/>
  <c r="J37" i="2"/>
  <c r="I37" i="2"/>
  <c r="D37" i="2"/>
  <c r="C37" i="2"/>
  <c r="L36" i="2"/>
  <c r="J36" i="2"/>
  <c r="I36" i="2"/>
  <c r="D36" i="2"/>
  <c r="C36" i="2"/>
  <c r="L35" i="2"/>
  <c r="J35" i="2"/>
  <c r="I35" i="2"/>
  <c r="D35" i="2"/>
  <c r="C35" i="2"/>
  <c r="L34" i="2"/>
  <c r="J34" i="2"/>
  <c r="I34" i="2"/>
  <c r="D34" i="2"/>
  <c r="C34" i="2"/>
  <c r="L33" i="2"/>
  <c r="J33" i="2"/>
  <c r="I33" i="2"/>
  <c r="D33" i="2"/>
  <c r="C33" i="2"/>
  <c r="L32" i="2"/>
  <c r="J32" i="2"/>
  <c r="I32" i="2"/>
  <c r="D32" i="2"/>
  <c r="C32" i="2"/>
  <c r="L31" i="2"/>
  <c r="J31" i="2"/>
  <c r="I31" i="2"/>
  <c r="D31" i="2"/>
  <c r="C31" i="2"/>
  <c r="L30" i="2"/>
  <c r="J30" i="2"/>
  <c r="I30" i="2"/>
  <c r="D30" i="2"/>
  <c r="C30" i="2"/>
  <c r="J29" i="2"/>
  <c r="I29" i="2"/>
  <c r="D29" i="2"/>
  <c r="C29" i="2"/>
  <c r="J28" i="2"/>
  <c r="I28" i="2"/>
  <c r="D28" i="2"/>
  <c r="C28" i="2"/>
  <c r="J27" i="2"/>
  <c r="I27" i="2"/>
  <c r="D27" i="2"/>
  <c r="C27" i="2"/>
  <c r="J26" i="2"/>
  <c r="I26" i="2"/>
  <c r="D26" i="2"/>
  <c r="C26" i="2"/>
  <c r="J25" i="2"/>
  <c r="I25" i="2"/>
  <c r="D25" i="2"/>
  <c r="C25" i="2"/>
  <c r="J24" i="2"/>
  <c r="I24" i="2"/>
  <c r="D24" i="2"/>
  <c r="C24" i="2"/>
  <c r="L23" i="2"/>
  <c r="J23" i="2"/>
  <c r="I23" i="2"/>
  <c r="D23" i="2"/>
  <c r="C23" i="2"/>
  <c r="L22" i="2"/>
  <c r="J22" i="2"/>
  <c r="I22" i="2"/>
  <c r="D22" i="2"/>
  <c r="C22" i="2"/>
  <c r="L21" i="2"/>
  <c r="J21" i="2"/>
  <c r="I21" i="2"/>
  <c r="D21" i="2"/>
  <c r="C21" i="2"/>
  <c r="L20" i="2"/>
  <c r="J20" i="2"/>
  <c r="I20" i="2"/>
  <c r="D20" i="2"/>
  <c r="C20" i="2"/>
  <c r="L19" i="2"/>
  <c r="J19" i="2"/>
  <c r="I19" i="2"/>
  <c r="D19" i="2"/>
  <c r="C19" i="2"/>
  <c r="L18" i="2"/>
  <c r="J18" i="2"/>
  <c r="I18" i="2"/>
  <c r="D18" i="2"/>
  <c r="C18" i="2"/>
  <c r="L17" i="2"/>
  <c r="J17" i="2"/>
  <c r="I17" i="2"/>
  <c r="D17" i="2"/>
  <c r="C17" i="2"/>
  <c r="L16" i="2"/>
  <c r="J16" i="2"/>
  <c r="I16" i="2"/>
  <c r="D16" i="2"/>
  <c r="C16" i="2"/>
  <c r="L15" i="2"/>
  <c r="J15" i="2"/>
  <c r="I15" i="2"/>
  <c r="D15" i="2"/>
  <c r="C15" i="2"/>
  <c r="L14" i="2"/>
  <c r="J14" i="2"/>
  <c r="I14" i="2"/>
  <c r="D14" i="2"/>
  <c r="C14" i="2"/>
  <c r="L13" i="2"/>
  <c r="J13" i="2"/>
  <c r="I13" i="2"/>
  <c r="D13" i="2"/>
  <c r="C13" i="2"/>
  <c r="L12" i="2"/>
  <c r="J12" i="2"/>
  <c r="I12" i="2"/>
  <c r="D12" i="2"/>
  <c r="C12" i="2"/>
  <c r="L11" i="2"/>
  <c r="J11" i="2"/>
  <c r="I11" i="2"/>
  <c r="D11" i="2"/>
  <c r="C11" i="2"/>
  <c r="L10" i="2"/>
  <c r="J10" i="2"/>
  <c r="I10" i="2"/>
  <c r="D10" i="2"/>
  <c r="C10" i="2"/>
  <c r="L9" i="2"/>
  <c r="J9" i="2"/>
  <c r="I9" i="2"/>
  <c r="D9" i="2"/>
  <c r="C9" i="2"/>
  <c r="L8" i="2"/>
  <c r="J8" i="2"/>
  <c r="I8" i="2"/>
  <c r="D8" i="2"/>
  <c r="C8" i="2"/>
  <c r="L7" i="2"/>
  <c r="J7" i="2"/>
  <c r="I7" i="2"/>
  <c r="D7" i="2"/>
  <c r="C7" i="2"/>
  <c r="L6" i="2"/>
  <c r="J6" i="2"/>
  <c r="I6" i="2"/>
  <c r="D6" i="2"/>
  <c r="C6" i="2"/>
  <c r="L5" i="2"/>
  <c r="J5" i="2"/>
  <c r="I5" i="2"/>
  <c r="D5" i="2"/>
  <c r="C5" i="2"/>
  <c r="L4" i="2"/>
  <c r="J4" i="2"/>
  <c r="I4" i="2"/>
  <c r="D4" i="2"/>
  <c r="C4" i="2"/>
  <c r="B33" i="2"/>
  <c r="B31" i="2"/>
  <c r="EI39" i="1" s="1"/>
  <c r="B29" i="2"/>
  <c r="AB37" i="1" s="1"/>
  <c r="B27" i="2"/>
  <c r="AM7" i="1" s="1"/>
  <c r="B26" i="2"/>
  <c r="B25" i="2"/>
  <c r="AK13" i="1" s="1"/>
  <c r="B24" i="2"/>
  <c r="AJ11" i="1" s="1"/>
  <c r="B23" i="2"/>
  <c r="AI17" i="1" s="1"/>
  <c r="B2" i="2"/>
  <c r="B1" i="2"/>
  <c r="F4" i="1" s="1"/>
  <c r="H47" i="2"/>
  <c r="H49" i="2"/>
  <c r="H57" i="2"/>
  <c r="H59" i="2"/>
  <c r="H67" i="2"/>
  <c r="H69" i="2"/>
  <c r="H77" i="2"/>
  <c r="H79" i="2"/>
  <c r="H87" i="2"/>
  <c r="H89" i="2"/>
  <c r="H97" i="2"/>
  <c r="H99" i="2"/>
  <c r="H104" i="2"/>
  <c r="B9" i="2"/>
  <c r="B8" i="2"/>
  <c r="B7" i="2"/>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U99" i="2"/>
  <c r="T99" i="2"/>
  <c r="S99" i="2"/>
  <c r="R99" i="2"/>
  <c r="Q99" i="2"/>
  <c r="P99" i="2"/>
  <c r="O99" i="2"/>
  <c r="N99" i="2"/>
  <c r="M99" i="2"/>
  <c r="V98" i="2"/>
  <c r="H98" i="2" s="1"/>
  <c r="U98" i="2"/>
  <c r="T98" i="2"/>
  <c r="S98" i="2"/>
  <c r="R98" i="2"/>
  <c r="Q98" i="2"/>
  <c r="P98" i="2"/>
  <c r="O98" i="2"/>
  <c r="N98" i="2"/>
  <c r="M98" i="2"/>
  <c r="V97" i="2"/>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V88" i="2"/>
  <c r="H88" i="2" s="1"/>
  <c r="U88" i="2"/>
  <c r="T88" i="2"/>
  <c r="S88" i="2"/>
  <c r="R88" i="2"/>
  <c r="Q88" i="2"/>
  <c r="P88" i="2"/>
  <c r="O88" i="2"/>
  <c r="N88" i="2"/>
  <c r="M88" i="2"/>
  <c r="V87" i="2"/>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V68" i="2"/>
  <c r="H68" i="2" s="1"/>
  <c r="U68" i="2"/>
  <c r="T68" i="2"/>
  <c r="S68" i="2"/>
  <c r="R68" i="2"/>
  <c r="Q68" i="2"/>
  <c r="P68" i="2"/>
  <c r="O68" i="2"/>
  <c r="N68" i="2"/>
  <c r="M68" i="2"/>
  <c r="V67" i="2"/>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U49" i="2"/>
  <c r="T49" i="2"/>
  <c r="S49" i="2"/>
  <c r="R49" i="2"/>
  <c r="Q49" i="2"/>
  <c r="P49" i="2"/>
  <c r="O49" i="2"/>
  <c r="N49" i="2"/>
  <c r="M49" i="2"/>
  <c r="V48" i="2"/>
  <c r="H48" i="2" s="1"/>
  <c r="U48" i="2"/>
  <c r="T48" i="2"/>
  <c r="S48" i="2"/>
  <c r="R48" i="2"/>
  <c r="Q48" i="2"/>
  <c r="P48" i="2"/>
  <c r="O48" i="2"/>
  <c r="N48" i="2"/>
  <c r="M48" i="2"/>
  <c r="V47" i="2"/>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Q44" i="1" s="1"/>
  <c r="P43" i="2"/>
  <c r="O43" i="2"/>
  <c r="N43" i="2"/>
  <c r="M43" i="2"/>
  <c r="V42" i="2"/>
  <c r="H42" i="2" s="1"/>
  <c r="U42" i="2"/>
  <c r="T42" i="2"/>
  <c r="S42" i="2"/>
  <c r="R42" i="2"/>
  <c r="Q42" i="2"/>
  <c r="Q43" i="1" s="1"/>
  <c r="P42" i="2"/>
  <c r="O42" i="2"/>
  <c r="N42" i="2"/>
  <c r="M42" i="2"/>
  <c r="V41" i="2"/>
  <c r="H41" i="2" s="1"/>
  <c r="U41" i="2"/>
  <c r="T41" i="2"/>
  <c r="S41" i="2"/>
  <c r="R41" i="2"/>
  <c r="Q41" i="2"/>
  <c r="Q42" i="1" s="1"/>
  <c r="P41" i="2"/>
  <c r="O41" i="2"/>
  <c r="N41" i="2"/>
  <c r="M41" i="2"/>
  <c r="V40" i="2"/>
  <c r="H40" i="2" s="1"/>
  <c r="U40" i="2"/>
  <c r="T40" i="2"/>
  <c r="S40" i="2"/>
  <c r="R40" i="2"/>
  <c r="Q40" i="2"/>
  <c r="P40" i="2"/>
  <c r="O40" i="2"/>
  <c r="N40" i="2"/>
  <c r="M40" i="2"/>
  <c r="V39" i="2"/>
  <c r="H39" i="2" s="1"/>
  <c r="U39" i="2"/>
  <c r="T39" i="2"/>
  <c r="S39" i="2"/>
  <c r="R39" i="2"/>
  <c r="Q39" i="2"/>
  <c r="Q40" i="1" s="1"/>
  <c r="P39" i="2"/>
  <c r="O39" i="2"/>
  <c r="N39" i="2"/>
  <c r="M39" i="2"/>
  <c r="V38" i="2"/>
  <c r="H38" i="2" s="1"/>
  <c r="U38" i="2"/>
  <c r="T38" i="2"/>
  <c r="S38" i="2"/>
  <c r="R38" i="2"/>
  <c r="Q38" i="2"/>
  <c r="Q39" i="1" s="1"/>
  <c r="P38" i="2"/>
  <c r="O38" i="2"/>
  <c r="N38" i="2"/>
  <c r="M38" i="2"/>
  <c r="V37" i="2"/>
  <c r="H37" i="2" s="1"/>
  <c r="U37" i="2"/>
  <c r="T37" i="2"/>
  <c r="S37" i="2"/>
  <c r="R37" i="2"/>
  <c r="Q37" i="2"/>
  <c r="Q38" i="1" s="1"/>
  <c r="P37" i="2"/>
  <c r="O37" i="2"/>
  <c r="N37" i="2"/>
  <c r="M37" i="2"/>
  <c r="V36" i="2"/>
  <c r="H36" i="2" s="1"/>
  <c r="U36" i="2"/>
  <c r="T36" i="2"/>
  <c r="S36" i="2"/>
  <c r="R36" i="2"/>
  <c r="Q36" i="2"/>
  <c r="Q37" i="1" s="1"/>
  <c r="P36" i="2"/>
  <c r="O36" i="2"/>
  <c r="N36" i="2"/>
  <c r="M36" i="2"/>
  <c r="V35" i="2"/>
  <c r="H35" i="2" s="1"/>
  <c r="U35" i="2"/>
  <c r="T35" i="2"/>
  <c r="S35" i="2"/>
  <c r="R35" i="2"/>
  <c r="Q35" i="2"/>
  <c r="Q36" i="1" s="1"/>
  <c r="P35" i="2"/>
  <c r="O35" i="2"/>
  <c r="N35" i="2"/>
  <c r="M35" i="2"/>
  <c r="V34" i="2"/>
  <c r="H34" i="2" s="1"/>
  <c r="U34" i="2"/>
  <c r="T34" i="2"/>
  <c r="S34" i="2"/>
  <c r="R34" i="2"/>
  <c r="Q34" i="2"/>
  <c r="Q35" i="1" s="1"/>
  <c r="P34" i="2"/>
  <c r="O34" i="2"/>
  <c r="N34" i="2"/>
  <c r="M34" i="2"/>
  <c r="V33" i="2"/>
  <c r="H33" i="2" s="1"/>
  <c r="U33" i="2"/>
  <c r="T33" i="2"/>
  <c r="S33" i="2"/>
  <c r="R33" i="2"/>
  <c r="Q33" i="2"/>
  <c r="Q34" i="1" s="1"/>
  <c r="P33" i="2"/>
  <c r="O33" i="2"/>
  <c r="N33" i="2"/>
  <c r="M33" i="2"/>
  <c r="V32" i="2"/>
  <c r="H32" i="2" s="1"/>
  <c r="U32" i="2"/>
  <c r="T32" i="2"/>
  <c r="S32" i="2"/>
  <c r="R32" i="2"/>
  <c r="Q32" i="2"/>
  <c r="Q33" i="1" s="1"/>
  <c r="P32" i="2"/>
  <c r="O32" i="2"/>
  <c r="N32" i="2"/>
  <c r="M32" i="2"/>
  <c r="V31" i="2"/>
  <c r="H31" i="2" s="1"/>
  <c r="U31" i="2"/>
  <c r="T31" i="2"/>
  <c r="S31" i="2"/>
  <c r="R31" i="2"/>
  <c r="Q31" i="2"/>
  <c r="Q32" i="1" s="1"/>
  <c r="P31" i="2"/>
  <c r="O31" i="2"/>
  <c r="N31" i="2"/>
  <c r="M31" i="2"/>
  <c r="V30" i="2"/>
  <c r="H30" i="2" s="1"/>
  <c r="U30" i="2"/>
  <c r="T30" i="2"/>
  <c r="S30" i="2"/>
  <c r="R30" i="2"/>
  <c r="Q30" i="2"/>
  <c r="P30" i="2"/>
  <c r="O30" i="2"/>
  <c r="N30" i="2"/>
  <c r="M30" i="2"/>
  <c r="V29" i="2"/>
  <c r="H29" i="2" s="1"/>
  <c r="U29" i="2"/>
  <c r="T29" i="2"/>
  <c r="S29" i="2"/>
  <c r="R29" i="2"/>
  <c r="Q29" i="2"/>
  <c r="Q30" i="1" s="1"/>
  <c r="P29" i="2"/>
  <c r="O29" i="2"/>
  <c r="N29" i="2"/>
  <c r="M29" i="2"/>
  <c r="V28" i="2"/>
  <c r="H28" i="2" s="1"/>
  <c r="U28" i="2"/>
  <c r="T28" i="2"/>
  <c r="S28" i="2"/>
  <c r="R28" i="2"/>
  <c r="Q28" i="2"/>
  <c r="Q29" i="1" s="1"/>
  <c r="P28" i="2"/>
  <c r="P29" i="1" s="1"/>
  <c r="O28" i="2"/>
  <c r="N28" i="2"/>
  <c r="M28" i="2"/>
  <c r="V27" i="2"/>
  <c r="H27" i="2" s="1"/>
  <c r="U27" i="2"/>
  <c r="T27" i="2"/>
  <c r="T28" i="1" s="1"/>
  <c r="S27" i="2"/>
  <c r="R27" i="2"/>
  <c r="Q27" i="2"/>
  <c r="P27" i="2"/>
  <c r="P28" i="1" s="1"/>
  <c r="O27" i="2"/>
  <c r="O28" i="1" s="1"/>
  <c r="N27" i="2"/>
  <c r="M27" i="2"/>
  <c r="V26" i="2"/>
  <c r="H26" i="2" s="1"/>
  <c r="U26" i="2"/>
  <c r="T26" i="2"/>
  <c r="T27" i="1" s="1"/>
  <c r="S26" i="2"/>
  <c r="R26" i="2"/>
  <c r="R27" i="1" s="1"/>
  <c r="Q26" i="2"/>
  <c r="Q27" i="1" s="1"/>
  <c r="P26" i="2"/>
  <c r="P27" i="1" s="1"/>
  <c r="O26" i="2"/>
  <c r="O27" i="1" s="1"/>
  <c r="N26" i="2"/>
  <c r="M26" i="2"/>
  <c r="V25" i="2"/>
  <c r="H25" i="2" s="1"/>
  <c r="U25" i="2"/>
  <c r="T25" i="2"/>
  <c r="S25" i="2"/>
  <c r="R25" i="2"/>
  <c r="Q25" i="2"/>
  <c r="Q26" i="1" s="1"/>
  <c r="P25" i="2"/>
  <c r="O25" i="2"/>
  <c r="O26" i="1" s="1"/>
  <c r="N25" i="2"/>
  <c r="M25" i="2"/>
  <c r="V24" i="2"/>
  <c r="H24" i="2" s="1"/>
  <c r="U24" i="2"/>
  <c r="U25" i="1" s="1"/>
  <c r="T24" i="2"/>
  <c r="S24" i="2"/>
  <c r="R24" i="2"/>
  <c r="Q24" i="2"/>
  <c r="Q25" i="1" s="1"/>
  <c r="P24" i="2"/>
  <c r="O24" i="2"/>
  <c r="N24" i="2"/>
  <c r="M24" i="2"/>
  <c r="V23" i="2"/>
  <c r="H23" i="2" s="1"/>
  <c r="R23" i="2"/>
  <c r="Q23" i="2"/>
  <c r="Q24" i="1" s="1"/>
  <c r="M23" i="2"/>
  <c r="M24" i="1" s="1"/>
  <c r="P23" i="2"/>
  <c r="P24" i="1" s="1"/>
  <c r="V22" i="2"/>
  <c r="H22" i="2" s="1"/>
  <c r="AT23" i="1" s="1"/>
  <c r="T22" i="2"/>
  <c r="S22" i="2"/>
  <c r="R22" i="2"/>
  <c r="Q22" i="2"/>
  <c r="O22" i="2"/>
  <c r="N22" i="2"/>
  <c r="N23" i="1" s="1"/>
  <c r="M22" i="2"/>
  <c r="M23" i="1" s="1"/>
  <c r="V21" i="2"/>
  <c r="H21" i="2" s="1"/>
  <c r="U21" i="2"/>
  <c r="T21" i="2"/>
  <c r="T22" i="1" s="1"/>
  <c r="S21" i="2"/>
  <c r="R21" i="2"/>
  <c r="Q21" i="2"/>
  <c r="P21" i="2"/>
  <c r="O21" i="2"/>
  <c r="N21" i="2"/>
  <c r="M21" i="2"/>
  <c r="V20" i="2"/>
  <c r="H20" i="2" s="1"/>
  <c r="AT21" i="1" s="1"/>
  <c r="U20" i="2"/>
  <c r="T20" i="2"/>
  <c r="T21" i="1" s="1"/>
  <c r="S20" i="2"/>
  <c r="R20" i="2"/>
  <c r="P20" i="2"/>
  <c r="O20" i="2"/>
  <c r="O21" i="1" s="1"/>
  <c r="N20" i="2"/>
  <c r="N21" i="1" s="1"/>
  <c r="V19" i="2"/>
  <c r="H19" i="2" s="1"/>
  <c r="U19" i="2"/>
  <c r="U20" i="1" s="1"/>
  <c r="T19" i="2"/>
  <c r="T20" i="1" s="1"/>
  <c r="FO20" i="1"/>
  <c r="V18" i="2"/>
  <c r="H18" i="2" s="1"/>
  <c r="R18" i="2"/>
  <c r="Q18" i="2"/>
  <c r="M18" i="2"/>
  <c r="P18" i="2"/>
  <c r="P19" i="1" s="1"/>
  <c r="CO19" i="1"/>
  <c r="V17" i="2"/>
  <c r="H17" i="2" s="1"/>
  <c r="AT18" i="1" s="1"/>
  <c r="T17" i="2"/>
  <c r="S17" i="2"/>
  <c r="R17" i="2"/>
  <c r="Q17" i="2"/>
  <c r="Q18" i="1" s="1"/>
  <c r="P17" i="2"/>
  <c r="N17" i="2"/>
  <c r="M17" i="2"/>
  <c r="U17" i="2"/>
  <c r="U18" i="1" s="1"/>
  <c r="V16" i="2"/>
  <c r="H16" i="2" s="1"/>
  <c r="AT17" i="1" s="1"/>
  <c r="U16" i="2"/>
  <c r="T16" i="2"/>
  <c r="S16" i="2"/>
  <c r="S17" i="1" s="1"/>
  <c r="R16" i="2"/>
  <c r="Q16" i="2"/>
  <c r="Q17" i="1" s="1"/>
  <c r="P16" i="2"/>
  <c r="O16" i="2"/>
  <c r="N16" i="2"/>
  <c r="M16" i="2"/>
  <c r="CO17" i="1"/>
  <c r="V15" i="2"/>
  <c r="H15" i="2" s="1"/>
  <c r="AT16" i="1" s="1"/>
  <c r="U15" i="2"/>
  <c r="T15" i="2"/>
  <c r="S15" i="2"/>
  <c r="S16" i="1" s="1"/>
  <c r="R15" i="2"/>
  <c r="Q15" i="2"/>
  <c r="P15" i="2"/>
  <c r="O15" i="2"/>
  <c r="N15" i="2"/>
  <c r="N16" i="1" s="1"/>
  <c r="M15" i="2"/>
  <c r="V14" i="2"/>
  <c r="H14" i="2" s="1"/>
  <c r="U14" i="2"/>
  <c r="T14" i="2"/>
  <c r="T15" i="1" s="1"/>
  <c r="P14" i="2"/>
  <c r="P15" i="1" s="1"/>
  <c r="O14" i="2"/>
  <c r="N14" i="2"/>
  <c r="M14" i="2"/>
  <c r="S14" i="2"/>
  <c r="S15" i="1" s="1"/>
  <c r="V13" i="2"/>
  <c r="H13" i="2" s="1"/>
  <c r="Q13" i="2"/>
  <c r="P13" i="2"/>
  <c r="P14" i="1" s="1"/>
  <c r="O13" i="2"/>
  <c r="O14" i="1" s="1"/>
  <c r="V12" i="2"/>
  <c r="H12" i="2" s="1"/>
  <c r="U12" i="2"/>
  <c r="U13" i="1" s="1"/>
  <c r="V11" i="2"/>
  <c r="H11" i="2" s="1"/>
  <c r="AT12" i="1" s="1"/>
  <c r="U11" i="2"/>
  <c r="T11" i="2"/>
  <c r="S11" i="2"/>
  <c r="R11" i="2"/>
  <c r="Q11" i="2"/>
  <c r="P11" i="2"/>
  <c r="O11" i="2"/>
  <c r="N11" i="2"/>
  <c r="M11" i="2"/>
  <c r="CO12" i="1"/>
  <c r="V10" i="2"/>
  <c r="H10" i="2" s="1"/>
  <c r="AT11" i="1" s="1"/>
  <c r="T10" i="2"/>
  <c r="S10" i="2"/>
  <c r="R10" i="2"/>
  <c r="Q10" i="2"/>
  <c r="O10" i="2"/>
  <c r="N10" i="2"/>
  <c r="M10" i="2"/>
  <c r="M11" i="1" s="1"/>
  <c r="V9" i="2"/>
  <c r="H9" i="2" s="1"/>
  <c r="U9" i="2"/>
  <c r="T9" i="2"/>
  <c r="T10" i="1" s="1"/>
  <c r="S9" i="2"/>
  <c r="R9" i="2"/>
  <c r="Q9" i="2"/>
  <c r="P9" i="2"/>
  <c r="P10" i="1" s="1"/>
  <c r="O9" i="2"/>
  <c r="O10" i="1" s="1"/>
  <c r="N9" i="2"/>
  <c r="M9" i="2"/>
  <c r="V8" i="2"/>
  <c r="H8" i="2" s="1"/>
  <c r="Q8" i="2"/>
  <c r="Q9" i="1" s="1"/>
  <c r="P8" i="2"/>
  <c r="P9" i="1" s="1"/>
  <c r="O8" i="2"/>
  <c r="O9" i="1" s="1"/>
  <c r="CQ23" i="1"/>
  <c r="V7" i="2"/>
  <c r="H7" i="2" s="1"/>
  <c r="T7" i="2"/>
  <c r="S7" i="2"/>
  <c r="S8" i="1" s="1"/>
  <c r="R7" i="2"/>
  <c r="R8" i="1" s="1"/>
  <c r="Q7" i="2"/>
  <c r="P7" i="2"/>
  <c r="N7" i="2"/>
  <c r="M7" i="2"/>
  <c r="U7" i="2"/>
  <c r="U8" i="1" s="1"/>
  <c r="V6" i="2"/>
  <c r="H6" i="2" s="1"/>
  <c r="AT7" i="1" s="1"/>
  <c r="U6" i="2"/>
  <c r="T6" i="2"/>
  <c r="T7" i="1" s="1"/>
  <c r="Q6" i="2"/>
  <c r="P6" i="2"/>
  <c r="O6" i="2"/>
  <c r="N6" i="2"/>
  <c r="M6" i="2"/>
  <c r="M7" i="1" s="1"/>
  <c r="S6" i="2"/>
  <c r="S7" i="1" s="1"/>
  <c r="CO7" i="1"/>
  <c r="V5" i="2"/>
  <c r="H5" i="2" s="1"/>
  <c r="Q5" i="2"/>
  <c r="P5" i="2"/>
  <c r="M5" i="2"/>
  <c r="M6" i="1" s="1"/>
  <c r="O5" i="2"/>
  <c r="O6" i="1" s="1"/>
  <c r="V4" i="2"/>
  <c r="H4" i="2" s="1"/>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O44" i="1"/>
  <c r="DA44" i="1"/>
  <c r="CZ44" i="1"/>
  <c r="CV44" i="1"/>
  <c r="CU44" i="1"/>
  <c r="CT44" i="1"/>
  <c r="CS44" i="1"/>
  <c r="CR44" i="1"/>
  <c r="CQ44" i="1"/>
  <c r="CP44" i="1"/>
  <c r="CO44" i="1"/>
  <c r="FE44" i="1" s="1"/>
  <c r="CL44" i="1"/>
  <c r="CK44" i="1"/>
  <c r="CJ44" i="1"/>
  <c r="CI44" i="1"/>
  <c r="CH44" i="1"/>
  <c r="CG44" i="1"/>
  <c r="BH44" i="1"/>
  <c r="BG44" i="1"/>
  <c r="BF44" i="1"/>
  <c r="BE44" i="1"/>
  <c r="AV44" i="1"/>
  <c r="AJ44" i="1"/>
  <c r="AA44" i="1"/>
  <c r="Z44" i="1"/>
  <c r="Y44" i="1"/>
  <c r="X44" i="1"/>
  <c r="W44" i="1"/>
  <c r="U44" i="1"/>
  <c r="T44" i="1"/>
  <c r="S44" i="1"/>
  <c r="R44" i="1"/>
  <c r="P44" i="1"/>
  <c r="O44" i="1"/>
  <c r="N44" i="1"/>
  <c r="M44" i="1"/>
  <c r="K44" i="1"/>
  <c r="J44" i="1"/>
  <c r="I44" i="1"/>
  <c r="H44" i="1"/>
  <c r="G44" i="1"/>
  <c r="E44" i="1"/>
  <c r="D44" i="1"/>
  <c r="C44" i="1"/>
  <c r="B44" i="1"/>
  <c r="A44" i="1"/>
  <c r="FV43" i="1"/>
  <c r="FU43" i="1"/>
  <c r="FT43" i="1"/>
  <c r="FS43" i="1"/>
  <c r="FR43" i="1"/>
  <c r="FQ43" i="1"/>
  <c r="FP43" i="1"/>
  <c r="FO43" i="1"/>
  <c r="FM43" i="1"/>
  <c r="FJ43" i="1"/>
  <c r="FI43" i="1"/>
  <c r="FH43" i="1"/>
  <c r="EV43" i="1"/>
  <c r="ES43" i="1"/>
  <c r="DY43" i="1"/>
  <c r="DO43" i="1"/>
  <c r="DA43" i="1"/>
  <c r="CZ43" i="1"/>
  <c r="CV43" i="1"/>
  <c r="CU43" i="1"/>
  <c r="CT43" i="1"/>
  <c r="CS43" i="1"/>
  <c r="CR43" i="1"/>
  <c r="CQ43" i="1"/>
  <c r="CP43" i="1"/>
  <c r="CO43" i="1"/>
  <c r="FE43" i="1" s="1"/>
  <c r="CL43" i="1"/>
  <c r="CK43" i="1"/>
  <c r="CJ43" i="1"/>
  <c r="CI43" i="1"/>
  <c r="CH43" i="1"/>
  <c r="CG43" i="1"/>
  <c r="BH43" i="1"/>
  <c r="BG43" i="1"/>
  <c r="BF43" i="1"/>
  <c r="BE43" i="1"/>
  <c r="AV43" i="1"/>
  <c r="AJ43" i="1"/>
  <c r="AA43" i="1"/>
  <c r="Z43" i="1"/>
  <c r="Y43" i="1"/>
  <c r="X43" i="1"/>
  <c r="W43" i="1"/>
  <c r="U43" i="1"/>
  <c r="T43" i="1"/>
  <c r="S43" i="1"/>
  <c r="R43" i="1"/>
  <c r="P43" i="1"/>
  <c r="O43" i="1"/>
  <c r="N43" i="1"/>
  <c r="M43" i="1"/>
  <c r="K43" i="1"/>
  <c r="J43" i="1"/>
  <c r="I43" i="1"/>
  <c r="H43" i="1"/>
  <c r="G43" i="1"/>
  <c r="E43" i="1"/>
  <c r="D43" i="1"/>
  <c r="C43" i="1"/>
  <c r="B43" i="1"/>
  <c r="A43" i="1"/>
  <c r="FV42" i="1"/>
  <c r="FU42" i="1"/>
  <c r="FT42" i="1"/>
  <c r="FS42" i="1"/>
  <c r="FR42" i="1"/>
  <c r="FQ42" i="1"/>
  <c r="FP42" i="1"/>
  <c r="FO42" i="1"/>
  <c r="FM42" i="1"/>
  <c r="FJ42" i="1"/>
  <c r="FI42" i="1"/>
  <c r="FH42" i="1"/>
  <c r="EV42" i="1"/>
  <c r="ES42" i="1"/>
  <c r="DY42" i="1"/>
  <c r="DO42" i="1"/>
  <c r="DA42" i="1"/>
  <c r="CZ42" i="1"/>
  <c r="CV42" i="1"/>
  <c r="CU42" i="1"/>
  <c r="CT42" i="1"/>
  <c r="CS42" i="1"/>
  <c r="CR42" i="1"/>
  <c r="CQ42" i="1"/>
  <c r="CP42" i="1"/>
  <c r="CO42" i="1"/>
  <c r="L42" i="1" s="1"/>
  <c r="CL42" i="1"/>
  <c r="CK42" i="1"/>
  <c r="CJ42" i="1"/>
  <c r="CI42" i="1"/>
  <c r="CH42" i="1"/>
  <c r="CG42" i="1"/>
  <c r="BH42" i="1"/>
  <c r="BG42" i="1"/>
  <c r="BF42" i="1"/>
  <c r="BE42" i="1"/>
  <c r="AV42" i="1"/>
  <c r="AJ42" i="1"/>
  <c r="AB42" i="1"/>
  <c r="AA42" i="1"/>
  <c r="Z42" i="1"/>
  <c r="Y42" i="1"/>
  <c r="X42" i="1"/>
  <c r="W42" i="1"/>
  <c r="U42" i="1"/>
  <c r="T42" i="1"/>
  <c r="S42" i="1"/>
  <c r="R42" i="1"/>
  <c r="P42" i="1"/>
  <c r="O42" i="1"/>
  <c r="N42" i="1"/>
  <c r="M42" i="1"/>
  <c r="K42" i="1"/>
  <c r="J42" i="1"/>
  <c r="I42" i="1"/>
  <c r="H42" i="1"/>
  <c r="G42" i="1"/>
  <c r="E42" i="1"/>
  <c r="D42" i="1"/>
  <c r="C42" i="1"/>
  <c r="B42" i="1"/>
  <c r="A42" i="1"/>
  <c r="FV41" i="1"/>
  <c r="FU41" i="1"/>
  <c r="FT41" i="1"/>
  <c r="FS41" i="1"/>
  <c r="FR41" i="1"/>
  <c r="FQ41" i="1"/>
  <c r="FP41" i="1"/>
  <c r="FO41" i="1"/>
  <c r="FM41" i="1"/>
  <c r="FJ41" i="1"/>
  <c r="FI41" i="1"/>
  <c r="FH41" i="1"/>
  <c r="EV41" i="1"/>
  <c r="ES41" i="1"/>
  <c r="EI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J41" i="1"/>
  <c r="AA41" i="1"/>
  <c r="Z41" i="1"/>
  <c r="Y41" i="1"/>
  <c r="X41" i="1"/>
  <c r="W41" i="1"/>
  <c r="U41" i="1"/>
  <c r="T41" i="1"/>
  <c r="S41" i="1"/>
  <c r="R41" i="1"/>
  <c r="Q41" i="1"/>
  <c r="P41" i="1"/>
  <c r="O41" i="1"/>
  <c r="N41" i="1"/>
  <c r="M41" i="1"/>
  <c r="K41" i="1"/>
  <c r="J41" i="1"/>
  <c r="I41" i="1"/>
  <c r="H41" i="1"/>
  <c r="G41" i="1"/>
  <c r="E41" i="1"/>
  <c r="D41" i="1"/>
  <c r="C41" i="1"/>
  <c r="B41" i="1"/>
  <c r="A41" i="1"/>
  <c r="FV40" i="1"/>
  <c r="FU40" i="1"/>
  <c r="FT40" i="1"/>
  <c r="FS40" i="1"/>
  <c r="FR40" i="1"/>
  <c r="FQ40" i="1"/>
  <c r="FP40" i="1"/>
  <c r="FO40" i="1"/>
  <c r="FM40" i="1"/>
  <c r="FJ40" i="1"/>
  <c r="FI40" i="1"/>
  <c r="FH40" i="1"/>
  <c r="EV40" i="1"/>
  <c r="ES40" i="1"/>
  <c r="DY40" i="1"/>
  <c r="DO40" i="1"/>
  <c r="DA40" i="1"/>
  <c r="CZ40" i="1"/>
  <c r="CV40" i="1"/>
  <c r="CU40" i="1"/>
  <c r="CT40" i="1"/>
  <c r="CS40" i="1"/>
  <c r="CR40" i="1"/>
  <c r="CQ40" i="1"/>
  <c r="CP40" i="1"/>
  <c r="CO40" i="1"/>
  <c r="L40" i="1" s="1"/>
  <c r="CL40" i="1"/>
  <c r="CK40" i="1"/>
  <c r="CJ40" i="1"/>
  <c r="CI40" i="1"/>
  <c r="CH40" i="1"/>
  <c r="CG40" i="1"/>
  <c r="BH40" i="1"/>
  <c r="BG40" i="1"/>
  <c r="BF40" i="1"/>
  <c r="BE40" i="1"/>
  <c r="AV40" i="1"/>
  <c r="AJ40" i="1"/>
  <c r="AA40" i="1"/>
  <c r="Z40" i="1"/>
  <c r="Y40" i="1"/>
  <c r="X40" i="1"/>
  <c r="W40" i="1"/>
  <c r="U40" i="1"/>
  <c r="T40" i="1"/>
  <c r="S40" i="1"/>
  <c r="R40" i="1"/>
  <c r="P40" i="1"/>
  <c r="O40" i="1"/>
  <c r="N40" i="1"/>
  <c r="M40" i="1"/>
  <c r="K40" i="1"/>
  <c r="J40" i="1"/>
  <c r="I40" i="1"/>
  <c r="H40" i="1"/>
  <c r="G40" i="1"/>
  <c r="E40" i="1"/>
  <c r="D40" i="1"/>
  <c r="C40" i="1"/>
  <c r="B40" i="1"/>
  <c r="A40" i="1"/>
  <c r="FV39" i="1"/>
  <c r="FU39" i="1"/>
  <c r="FT39" i="1"/>
  <c r="FS39" i="1"/>
  <c r="FR39" i="1"/>
  <c r="FQ39" i="1"/>
  <c r="FP39" i="1"/>
  <c r="FO39" i="1"/>
  <c r="FM39" i="1"/>
  <c r="FJ39" i="1"/>
  <c r="FI39" i="1"/>
  <c r="FH39" i="1"/>
  <c r="EV39" i="1"/>
  <c r="ES39" i="1"/>
  <c r="DY39" i="1"/>
  <c r="DO39" i="1"/>
  <c r="DA39" i="1"/>
  <c r="CZ39" i="1"/>
  <c r="CV39" i="1"/>
  <c r="CU39" i="1"/>
  <c r="CT39" i="1"/>
  <c r="CS39" i="1"/>
  <c r="CR39" i="1"/>
  <c r="CQ39" i="1"/>
  <c r="CP39" i="1"/>
  <c r="CO39" i="1"/>
  <c r="FE39" i="1" s="1"/>
  <c r="CL39" i="1"/>
  <c r="CK39" i="1"/>
  <c r="CJ39" i="1"/>
  <c r="CI39" i="1"/>
  <c r="CH39" i="1"/>
  <c r="CG39" i="1"/>
  <c r="BH39" i="1"/>
  <c r="BG39" i="1"/>
  <c r="BF39" i="1"/>
  <c r="BE39" i="1"/>
  <c r="AV39" i="1"/>
  <c r="AJ39" i="1"/>
  <c r="AB39" i="1"/>
  <c r="AA39" i="1"/>
  <c r="Z39" i="1"/>
  <c r="Y39" i="1"/>
  <c r="X39" i="1"/>
  <c r="W39" i="1"/>
  <c r="U39" i="1"/>
  <c r="T39" i="1"/>
  <c r="S39" i="1"/>
  <c r="R39" i="1"/>
  <c r="P39" i="1"/>
  <c r="O39" i="1"/>
  <c r="N39" i="1"/>
  <c r="M39" i="1"/>
  <c r="K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V38" i="1"/>
  <c r="CU38" i="1"/>
  <c r="CT38" i="1"/>
  <c r="CS38" i="1"/>
  <c r="CR38" i="1"/>
  <c r="CQ38" i="1"/>
  <c r="CP38" i="1"/>
  <c r="CO38" i="1"/>
  <c r="L38" i="1" s="1"/>
  <c r="CL38" i="1"/>
  <c r="CK38" i="1"/>
  <c r="CJ38" i="1"/>
  <c r="CI38" i="1"/>
  <c r="CH38" i="1"/>
  <c r="CG38" i="1"/>
  <c r="BH38" i="1"/>
  <c r="BG38" i="1"/>
  <c r="BF38" i="1"/>
  <c r="BE38" i="1"/>
  <c r="AV38" i="1"/>
  <c r="AJ38" i="1"/>
  <c r="AA38" i="1"/>
  <c r="Z38" i="1"/>
  <c r="Y38" i="1"/>
  <c r="X38" i="1"/>
  <c r="W38" i="1"/>
  <c r="U38" i="1"/>
  <c r="T38" i="1"/>
  <c r="S38" i="1"/>
  <c r="R38" i="1"/>
  <c r="P38" i="1"/>
  <c r="O38" i="1"/>
  <c r="N38" i="1"/>
  <c r="M38" i="1"/>
  <c r="K38" i="1"/>
  <c r="J38" i="1"/>
  <c r="I38" i="1"/>
  <c r="H38" i="1"/>
  <c r="G38" i="1"/>
  <c r="E38" i="1"/>
  <c r="D38" i="1"/>
  <c r="C38" i="1"/>
  <c r="B38" i="1"/>
  <c r="A38" i="1"/>
  <c r="FV37" i="1"/>
  <c r="FU37" i="1"/>
  <c r="FT37" i="1"/>
  <c r="FS37" i="1"/>
  <c r="FR37" i="1"/>
  <c r="FQ37" i="1"/>
  <c r="FP37" i="1"/>
  <c r="FO37" i="1"/>
  <c r="FM37" i="1"/>
  <c r="FJ37" i="1"/>
  <c r="FI37" i="1"/>
  <c r="FH37" i="1"/>
  <c r="EV37" i="1"/>
  <c r="ES37" i="1"/>
  <c r="DY37" i="1"/>
  <c r="DO37" i="1"/>
  <c r="DA37" i="1"/>
  <c r="CZ37" i="1"/>
  <c r="CV37" i="1"/>
  <c r="CU37" i="1"/>
  <c r="CT37" i="1"/>
  <c r="CS37" i="1"/>
  <c r="CR37" i="1"/>
  <c r="CQ37" i="1"/>
  <c r="CP37" i="1"/>
  <c r="CO37" i="1"/>
  <c r="FE37" i="1" s="1"/>
  <c r="CL37" i="1"/>
  <c r="CK37" i="1"/>
  <c r="CJ37" i="1"/>
  <c r="CI37" i="1"/>
  <c r="CH37" i="1"/>
  <c r="CG37" i="1"/>
  <c r="BH37" i="1"/>
  <c r="BG37" i="1"/>
  <c r="BF37" i="1"/>
  <c r="BE37" i="1"/>
  <c r="AV37" i="1"/>
  <c r="AJ37" i="1"/>
  <c r="AA37" i="1"/>
  <c r="Z37" i="1"/>
  <c r="Y37" i="1"/>
  <c r="X37" i="1"/>
  <c r="W37" i="1"/>
  <c r="U37" i="1"/>
  <c r="T37" i="1"/>
  <c r="S37" i="1"/>
  <c r="R37" i="1"/>
  <c r="P37" i="1"/>
  <c r="O37" i="1"/>
  <c r="N37" i="1"/>
  <c r="M37" i="1"/>
  <c r="K37" i="1"/>
  <c r="J37" i="1"/>
  <c r="I37" i="1"/>
  <c r="H37" i="1"/>
  <c r="G37" i="1"/>
  <c r="E37" i="1"/>
  <c r="D37" i="1"/>
  <c r="C37" i="1"/>
  <c r="B37" i="1"/>
  <c r="A37" i="1"/>
  <c r="FV36" i="1"/>
  <c r="FU36" i="1"/>
  <c r="FT36" i="1"/>
  <c r="FS36" i="1"/>
  <c r="FR36" i="1"/>
  <c r="FQ36" i="1"/>
  <c r="FP36" i="1"/>
  <c r="FO36" i="1"/>
  <c r="FM36" i="1"/>
  <c r="FJ36" i="1"/>
  <c r="FI36" i="1"/>
  <c r="FH36" i="1"/>
  <c r="EV36" i="1"/>
  <c r="ES36" i="1"/>
  <c r="DY36" i="1"/>
  <c r="DO36" i="1"/>
  <c r="DA36" i="1"/>
  <c r="CZ36" i="1"/>
  <c r="CV36" i="1"/>
  <c r="CU36" i="1"/>
  <c r="CT36" i="1"/>
  <c r="CS36" i="1"/>
  <c r="CR36" i="1"/>
  <c r="CQ36" i="1"/>
  <c r="CP36" i="1"/>
  <c r="CO36" i="1"/>
  <c r="FE36" i="1" s="1"/>
  <c r="CL36" i="1"/>
  <c r="CK36" i="1"/>
  <c r="CJ36" i="1"/>
  <c r="CI36" i="1"/>
  <c r="CH36" i="1"/>
  <c r="CG36" i="1"/>
  <c r="BH36" i="1"/>
  <c r="BG36" i="1"/>
  <c r="BF36" i="1"/>
  <c r="BE36" i="1"/>
  <c r="AV36" i="1"/>
  <c r="AJ36" i="1"/>
  <c r="AI36" i="1"/>
  <c r="AB36" i="1"/>
  <c r="AA36" i="1"/>
  <c r="Z36" i="1"/>
  <c r="Y36" i="1"/>
  <c r="X36" i="1"/>
  <c r="W36" i="1"/>
  <c r="U36" i="1"/>
  <c r="T36" i="1"/>
  <c r="S36" i="1"/>
  <c r="R36" i="1"/>
  <c r="P36" i="1"/>
  <c r="O36" i="1"/>
  <c r="N36" i="1"/>
  <c r="M36" i="1"/>
  <c r="L36" i="1"/>
  <c r="K36" i="1"/>
  <c r="J36" i="1"/>
  <c r="I36" i="1"/>
  <c r="H36" i="1"/>
  <c r="G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V35" i="1"/>
  <c r="CU35" i="1"/>
  <c r="CT35" i="1"/>
  <c r="CS35" i="1"/>
  <c r="CR35" i="1"/>
  <c r="CQ35" i="1"/>
  <c r="CP35" i="1"/>
  <c r="CO35" i="1"/>
  <c r="FE35" i="1" s="1"/>
  <c r="CL35" i="1"/>
  <c r="CK35" i="1"/>
  <c r="CJ35" i="1"/>
  <c r="CI35" i="1"/>
  <c r="CH35" i="1"/>
  <c r="CG35" i="1"/>
  <c r="BH35" i="1"/>
  <c r="BG35" i="1"/>
  <c r="BF35" i="1"/>
  <c r="BE35" i="1"/>
  <c r="AV35" i="1"/>
  <c r="AJ35" i="1"/>
  <c r="AA35" i="1"/>
  <c r="Z35" i="1"/>
  <c r="Y35" i="1"/>
  <c r="X35" i="1"/>
  <c r="W35" i="1"/>
  <c r="U35" i="1"/>
  <c r="T35" i="1"/>
  <c r="S35" i="1"/>
  <c r="R35" i="1"/>
  <c r="P35" i="1"/>
  <c r="O35" i="1"/>
  <c r="N35" i="1"/>
  <c r="M35" i="1"/>
  <c r="K35" i="1"/>
  <c r="J35" i="1"/>
  <c r="I35" i="1"/>
  <c r="H35" i="1"/>
  <c r="G35" i="1"/>
  <c r="E35" i="1"/>
  <c r="D35" i="1"/>
  <c r="C35" i="1"/>
  <c r="B35" i="1"/>
  <c r="A35" i="1"/>
  <c r="FV34" i="1"/>
  <c r="FU34" i="1"/>
  <c r="FT34" i="1"/>
  <c r="FS34" i="1"/>
  <c r="FR34" i="1"/>
  <c r="FQ34" i="1"/>
  <c r="FP34" i="1"/>
  <c r="FO34" i="1"/>
  <c r="FM34" i="1"/>
  <c r="FJ34" i="1"/>
  <c r="FI34" i="1"/>
  <c r="FH34" i="1"/>
  <c r="EV34" i="1"/>
  <c r="ES34" i="1"/>
  <c r="DY34" i="1"/>
  <c r="DO34" i="1"/>
  <c r="DA34" i="1"/>
  <c r="CZ34" i="1"/>
  <c r="CV34" i="1"/>
  <c r="CU34" i="1"/>
  <c r="CT34" i="1"/>
  <c r="CS34" i="1"/>
  <c r="CR34" i="1"/>
  <c r="CQ34" i="1"/>
  <c r="CP34" i="1"/>
  <c r="CO34" i="1"/>
  <c r="FE34" i="1" s="1"/>
  <c r="CL34" i="1"/>
  <c r="CK34" i="1"/>
  <c r="CJ34" i="1"/>
  <c r="CI34" i="1"/>
  <c r="CH34" i="1"/>
  <c r="CG34" i="1"/>
  <c r="BH34" i="1"/>
  <c r="BG34" i="1"/>
  <c r="BF34" i="1"/>
  <c r="BE34" i="1"/>
  <c r="AV34" i="1"/>
  <c r="AJ34" i="1"/>
  <c r="AA34" i="1"/>
  <c r="Z34" i="1"/>
  <c r="Y34" i="1"/>
  <c r="X34" i="1"/>
  <c r="W34" i="1"/>
  <c r="U34" i="1"/>
  <c r="T34" i="1"/>
  <c r="S34" i="1"/>
  <c r="R34" i="1"/>
  <c r="P34" i="1"/>
  <c r="O34" i="1"/>
  <c r="N34" i="1"/>
  <c r="M34" i="1"/>
  <c r="K34" i="1"/>
  <c r="J34" i="1"/>
  <c r="I34" i="1"/>
  <c r="H34" i="1"/>
  <c r="G34" i="1"/>
  <c r="E34" i="1"/>
  <c r="D34" i="1"/>
  <c r="C34" i="1"/>
  <c r="B34" i="1"/>
  <c r="A34" i="1"/>
  <c r="FV33" i="1"/>
  <c r="FU33" i="1"/>
  <c r="FT33" i="1"/>
  <c r="FS33" i="1"/>
  <c r="FR33" i="1"/>
  <c r="FQ33" i="1"/>
  <c r="FP33" i="1"/>
  <c r="FO33" i="1"/>
  <c r="FM33" i="1"/>
  <c r="FJ33" i="1"/>
  <c r="FI33" i="1"/>
  <c r="FH33" i="1"/>
  <c r="EV33" i="1"/>
  <c r="ES33" i="1"/>
  <c r="DY33" i="1"/>
  <c r="DO33" i="1"/>
  <c r="DA33" i="1"/>
  <c r="CZ33" i="1"/>
  <c r="CV33" i="1"/>
  <c r="CU33" i="1"/>
  <c r="CT33" i="1"/>
  <c r="CS33" i="1"/>
  <c r="CR33" i="1"/>
  <c r="CQ33" i="1"/>
  <c r="CP33" i="1"/>
  <c r="CO33" i="1"/>
  <c r="FE33" i="1" s="1"/>
  <c r="CL33" i="1"/>
  <c r="CK33" i="1"/>
  <c r="CJ33" i="1"/>
  <c r="CI33" i="1"/>
  <c r="CH33" i="1"/>
  <c r="CG33" i="1"/>
  <c r="BH33" i="1"/>
  <c r="BG33" i="1"/>
  <c r="BF33" i="1"/>
  <c r="BE33" i="1"/>
  <c r="AV33" i="1"/>
  <c r="AJ33" i="1"/>
  <c r="AB33" i="1"/>
  <c r="AA33" i="1"/>
  <c r="Z33" i="1"/>
  <c r="Y33" i="1"/>
  <c r="X33" i="1"/>
  <c r="W33" i="1"/>
  <c r="U33" i="1"/>
  <c r="T33" i="1"/>
  <c r="S33" i="1"/>
  <c r="R33" i="1"/>
  <c r="P33" i="1"/>
  <c r="O33" i="1"/>
  <c r="N33" i="1"/>
  <c r="M33" i="1"/>
  <c r="K33" i="1"/>
  <c r="J33" i="1"/>
  <c r="I33" i="1"/>
  <c r="H33" i="1"/>
  <c r="G33" i="1"/>
  <c r="E33" i="1"/>
  <c r="D33" i="1"/>
  <c r="C33" i="1"/>
  <c r="B33" i="1"/>
  <c r="A33" i="1"/>
  <c r="FV32" i="1"/>
  <c r="FU32" i="1"/>
  <c r="FT32" i="1"/>
  <c r="FS32" i="1"/>
  <c r="FR32" i="1"/>
  <c r="FQ32" i="1"/>
  <c r="FP32" i="1"/>
  <c r="FO32" i="1"/>
  <c r="FM32" i="1"/>
  <c r="FJ32" i="1"/>
  <c r="FI32" i="1"/>
  <c r="FH32" i="1"/>
  <c r="EV32" i="1"/>
  <c r="ES32" i="1"/>
  <c r="DY32" i="1"/>
  <c r="DP32" i="1"/>
  <c r="DO32" i="1"/>
  <c r="DA32" i="1"/>
  <c r="CZ32" i="1"/>
  <c r="CV32" i="1"/>
  <c r="CU32" i="1"/>
  <c r="CT32" i="1"/>
  <c r="CS32" i="1"/>
  <c r="CR32" i="1"/>
  <c r="CQ32" i="1"/>
  <c r="CP32" i="1"/>
  <c r="CO32" i="1"/>
  <c r="L32" i="1" s="1"/>
  <c r="CL32" i="1"/>
  <c r="CK32" i="1"/>
  <c r="CJ32" i="1"/>
  <c r="CI32" i="1"/>
  <c r="CH32" i="1"/>
  <c r="CG32" i="1"/>
  <c r="BH32" i="1"/>
  <c r="BG32" i="1"/>
  <c r="BF32" i="1"/>
  <c r="BE32" i="1"/>
  <c r="AV32" i="1"/>
  <c r="AM32" i="1"/>
  <c r="AJ32" i="1"/>
  <c r="AA32" i="1"/>
  <c r="Z32" i="1"/>
  <c r="Y32" i="1"/>
  <c r="X32" i="1"/>
  <c r="W32" i="1"/>
  <c r="U32" i="1"/>
  <c r="T32" i="1"/>
  <c r="S32" i="1"/>
  <c r="R32" i="1"/>
  <c r="P32" i="1"/>
  <c r="O32" i="1"/>
  <c r="N32" i="1"/>
  <c r="M32" i="1"/>
  <c r="K32" i="1"/>
  <c r="J32" i="1"/>
  <c r="I32" i="1"/>
  <c r="H32" i="1"/>
  <c r="G32" i="1"/>
  <c r="E32" i="1"/>
  <c r="D32" i="1"/>
  <c r="C32" i="1"/>
  <c r="B32" i="1"/>
  <c r="A32" i="1"/>
  <c r="FV31" i="1"/>
  <c r="FU31" i="1"/>
  <c r="FT31" i="1"/>
  <c r="FS31" i="1"/>
  <c r="FR31" i="1"/>
  <c r="FQ31" i="1"/>
  <c r="FP31" i="1"/>
  <c r="FO31" i="1"/>
  <c r="FM31" i="1"/>
  <c r="FJ31" i="1"/>
  <c r="FI31" i="1"/>
  <c r="FH31" i="1"/>
  <c r="EV31" i="1"/>
  <c r="ES31" i="1"/>
  <c r="DY31" i="1"/>
  <c r="DO31" i="1"/>
  <c r="DA31" i="1"/>
  <c r="CZ31" i="1"/>
  <c r="CV31" i="1"/>
  <c r="CU31" i="1"/>
  <c r="CT31" i="1"/>
  <c r="CS31" i="1"/>
  <c r="CR31" i="1"/>
  <c r="CQ31" i="1"/>
  <c r="CP31" i="1"/>
  <c r="CO31" i="1"/>
  <c r="FE31" i="1" s="1"/>
  <c r="CL31" i="1"/>
  <c r="CK31" i="1"/>
  <c r="CJ31" i="1"/>
  <c r="CI31" i="1"/>
  <c r="CH31" i="1"/>
  <c r="CG31" i="1"/>
  <c r="BH31" i="1"/>
  <c r="BG31" i="1"/>
  <c r="BF31" i="1"/>
  <c r="BE31" i="1"/>
  <c r="AV31" i="1"/>
  <c r="AJ31" i="1"/>
  <c r="AA31" i="1"/>
  <c r="Z31" i="1"/>
  <c r="Y31" i="1"/>
  <c r="X31" i="1"/>
  <c r="W31" i="1"/>
  <c r="U31" i="1"/>
  <c r="T31" i="1"/>
  <c r="S31" i="1"/>
  <c r="R31" i="1"/>
  <c r="Q31" i="1"/>
  <c r="P31" i="1"/>
  <c r="O31" i="1"/>
  <c r="N31" i="1"/>
  <c r="M31" i="1"/>
  <c r="L31" i="1"/>
  <c r="K31" i="1"/>
  <c r="J31" i="1"/>
  <c r="I31" i="1"/>
  <c r="H31" i="1"/>
  <c r="G31" i="1"/>
  <c r="E31" i="1"/>
  <c r="D31" i="1"/>
  <c r="C31" i="1"/>
  <c r="B31" i="1"/>
  <c r="A31" i="1"/>
  <c r="FV30" i="1"/>
  <c r="FU30" i="1"/>
  <c r="FT30" i="1"/>
  <c r="FS30" i="1"/>
  <c r="FR30" i="1"/>
  <c r="FQ30" i="1"/>
  <c r="FP30" i="1"/>
  <c r="FO30" i="1"/>
  <c r="FM30" i="1"/>
  <c r="FJ30" i="1"/>
  <c r="FI30" i="1"/>
  <c r="FH30" i="1"/>
  <c r="FE30" i="1"/>
  <c r="EV30" i="1"/>
  <c r="ES30" i="1"/>
  <c r="DY30" i="1"/>
  <c r="DO30" i="1"/>
  <c r="DA30" i="1"/>
  <c r="CZ30" i="1"/>
  <c r="CV30" i="1"/>
  <c r="CU30" i="1"/>
  <c r="CT30" i="1"/>
  <c r="CS30" i="1"/>
  <c r="CR30" i="1"/>
  <c r="CQ30" i="1"/>
  <c r="CP30" i="1"/>
  <c r="CO30" i="1"/>
  <c r="L30" i="1" s="1"/>
  <c r="CL30" i="1"/>
  <c r="CK30" i="1"/>
  <c r="CJ30" i="1"/>
  <c r="CI30" i="1"/>
  <c r="CH30" i="1"/>
  <c r="CG30" i="1"/>
  <c r="BH30" i="1"/>
  <c r="BG30" i="1"/>
  <c r="BF30" i="1"/>
  <c r="BE30" i="1"/>
  <c r="AV30" i="1"/>
  <c r="AJ30" i="1"/>
  <c r="AB30" i="1"/>
  <c r="AA30" i="1"/>
  <c r="Z30" i="1"/>
  <c r="Y30" i="1"/>
  <c r="X30" i="1"/>
  <c r="W30" i="1"/>
  <c r="U30" i="1"/>
  <c r="T30" i="1"/>
  <c r="S30" i="1"/>
  <c r="R30" i="1"/>
  <c r="P30" i="1"/>
  <c r="O30" i="1"/>
  <c r="N30" i="1"/>
  <c r="M30" i="1"/>
  <c r="K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J29" i="1"/>
  <c r="AA29" i="1"/>
  <c r="Z29" i="1"/>
  <c r="Y29" i="1"/>
  <c r="X29" i="1"/>
  <c r="W29" i="1"/>
  <c r="U29" i="1"/>
  <c r="T29" i="1"/>
  <c r="S29" i="1"/>
  <c r="R29" i="1"/>
  <c r="O29" i="1"/>
  <c r="N29" i="1"/>
  <c r="M29" i="1"/>
  <c r="K29" i="1"/>
  <c r="J29" i="1"/>
  <c r="I29" i="1"/>
  <c r="H29" i="1"/>
  <c r="G29" i="1"/>
  <c r="E29" i="1"/>
  <c r="D29" i="1"/>
  <c r="C29" i="1"/>
  <c r="B29" i="1"/>
  <c r="A29" i="1"/>
  <c r="FV28" i="1"/>
  <c r="FU28" i="1"/>
  <c r="FT28" i="1"/>
  <c r="FS28" i="1"/>
  <c r="FR28" i="1"/>
  <c r="FQ28" i="1"/>
  <c r="FP28" i="1"/>
  <c r="FO28" i="1"/>
  <c r="FM28" i="1"/>
  <c r="FJ28" i="1"/>
  <c r="FI28" i="1"/>
  <c r="FH28" i="1"/>
  <c r="EV28" i="1"/>
  <c r="ES28" i="1"/>
  <c r="DY28" i="1"/>
  <c r="DO28" i="1"/>
  <c r="DA28" i="1"/>
  <c r="CZ28" i="1"/>
  <c r="CV28" i="1"/>
  <c r="CU28" i="1"/>
  <c r="CT28" i="1"/>
  <c r="CS28" i="1"/>
  <c r="CR28" i="1"/>
  <c r="CQ28" i="1"/>
  <c r="CP28" i="1"/>
  <c r="CO28" i="1"/>
  <c r="FE28" i="1" s="1"/>
  <c r="CL28" i="1"/>
  <c r="CK28" i="1"/>
  <c r="CJ28" i="1"/>
  <c r="CI28" i="1"/>
  <c r="CH28" i="1"/>
  <c r="CG28" i="1"/>
  <c r="BH28" i="1"/>
  <c r="BG28" i="1"/>
  <c r="BF28" i="1"/>
  <c r="BE28" i="1"/>
  <c r="AV28" i="1"/>
  <c r="AJ28" i="1"/>
  <c r="AA28" i="1"/>
  <c r="Z28" i="1"/>
  <c r="Y28" i="1"/>
  <c r="X28" i="1"/>
  <c r="W28" i="1"/>
  <c r="U28" i="1"/>
  <c r="S28" i="1"/>
  <c r="R28" i="1"/>
  <c r="Q28" i="1"/>
  <c r="N28" i="1"/>
  <c r="M28" i="1"/>
  <c r="K28" i="1"/>
  <c r="J28" i="1"/>
  <c r="I28" i="1"/>
  <c r="H28" i="1"/>
  <c r="G28" i="1"/>
  <c r="E28" i="1"/>
  <c r="D28" i="1"/>
  <c r="C28" i="1"/>
  <c r="B28" i="1"/>
  <c r="A28" i="1"/>
  <c r="FV27" i="1"/>
  <c r="FU27" i="1"/>
  <c r="FT27" i="1"/>
  <c r="FS27" i="1"/>
  <c r="FR27" i="1"/>
  <c r="FQ27" i="1"/>
  <c r="FP27" i="1"/>
  <c r="FO27" i="1"/>
  <c r="FM27" i="1"/>
  <c r="FJ27" i="1"/>
  <c r="FI27" i="1"/>
  <c r="FH27" i="1"/>
  <c r="EV27" i="1"/>
  <c r="ES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J27" i="1"/>
  <c r="AA27" i="1"/>
  <c r="Z27" i="1"/>
  <c r="Y27" i="1"/>
  <c r="X27" i="1"/>
  <c r="W27" i="1"/>
  <c r="U27" i="1"/>
  <c r="S27" i="1"/>
  <c r="N27" i="1"/>
  <c r="M27" i="1"/>
  <c r="K27" i="1"/>
  <c r="J27" i="1"/>
  <c r="I27" i="1"/>
  <c r="H27" i="1"/>
  <c r="G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J26" i="1"/>
  <c r="AA26" i="1"/>
  <c r="Z26" i="1"/>
  <c r="Y26" i="1"/>
  <c r="X26" i="1"/>
  <c r="W26" i="1"/>
  <c r="U26" i="1"/>
  <c r="T26" i="1"/>
  <c r="S26" i="1"/>
  <c r="R26" i="1"/>
  <c r="P26" i="1"/>
  <c r="N26" i="1"/>
  <c r="M26" i="1"/>
  <c r="K26" i="1"/>
  <c r="J26" i="1"/>
  <c r="I26" i="1"/>
  <c r="H26" i="1"/>
  <c r="G26" i="1"/>
  <c r="E26" i="1"/>
  <c r="D26" i="1"/>
  <c r="C26" i="1"/>
  <c r="B26" i="1"/>
  <c r="A26" i="1"/>
  <c r="FV25" i="1"/>
  <c r="FU25" i="1"/>
  <c r="FT25" i="1"/>
  <c r="FS25" i="1"/>
  <c r="FR25" i="1"/>
  <c r="FQ25" i="1"/>
  <c r="FP25" i="1"/>
  <c r="FO25" i="1"/>
  <c r="FM25" i="1"/>
  <c r="FJ25" i="1"/>
  <c r="FI25" i="1"/>
  <c r="FH25" i="1"/>
  <c r="EV25" i="1"/>
  <c r="ES25" i="1"/>
  <c r="DY25" i="1"/>
  <c r="DO25" i="1"/>
  <c r="DA25" i="1"/>
  <c r="CZ25" i="1"/>
  <c r="CV25" i="1"/>
  <c r="CU25" i="1"/>
  <c r="CT25" i="1"/>
  <c r="CS25" i="1"/>
  <c r="CR25" i="1"/>
  <c r="CQ25" i="1"/>
  <c r="CP25" i="1"/>
  <c r="CO25" i="1"/>
  <c r="FE25" i="1" s="1"/>
  <c r="CL25" i="1"/>
  <c r="CK25" i="1"/>
  <c r="CJ25" i="1"/>
  <c r="CI25" i="1"/>
  <c r="CH25" i="1"/>
  <c r="CG25" i="1"/>
  <c r="BH25" i="1"/>
  <c r="BG25" i="1"/>
  <c r="BF25" i="1"/>
  <c r="BE25" i="1"/>
  <c r="AV25" i="1"/>
  <c r="AJ25" i="1"/>
  <c r="AA25" i="1"/>
  <c r="Z25" i="1"/>
  <c r="Y25" i="1"/>
  <c r="X25" i="1"/>
  <c r="W25" i="1"/>
  <c r="T25" i="1"/>
  <c r="S25" i="1"/>
  <c r="R25" i="1"/>
  <c r="P25" i="1"/>
  <c r="O25" i="1"/>
  <c r="N25" i="1"/>
  <c r="M25" i="1"/>
  <c r="K25" i="1"/>
  <c r="J25" i="1"/>
  <c r="I25" i="1"/>
  <c r="H25" i="1"/>
  <c r="G25" i="1"/>
  <c r="E25" i="1"/>
  <c r="D25" i="1"/>
  <c r="C25" i="1"/>
  <c r="B25" i="1"/>
  <c r="A25" i="1"/>
  <c r="FV24" i="1"/>
  <c r="FU24" i="1"/>
  <c r="FT24" i="1"/>
  <c r="FS24" i="1"/>
  <c r="FR24" i="1"/>
  <c r="FQ24" i="1"/>
  <c r="FP24" i="1"/>
  <c r="FO24" i="1"/>
  <c r="FM24" i="1"/>
  <c r="FJ24" i="1"/>
  <c r="FI24" i="1"/>
  <c r="FH24" i="1"/>
  <c r="EV24" i="1"/>
  <c r="ES24" i="1"/>
  <c r="EI24" i="1"/>
  <c r="DY24" i="1"/>
  <c r="DO24" i="1"/>
  <c r="DA24" i="1"/>
  <c r="CZ24" i="1"/>
  <c r="CV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O22" i="1"/>
  <c r="DA22" i="1"/>
  <c r="CZ22" i="1"/>
  <c r="CV22" i="1"/>
  <c r="CU22" i="1"/>
  <c r="CT22" i="1"/>
  <c r="CS22" i="1"/>
  <c r="CR22" i="1"/>
  <c r="CP22" i="1"/>
  <c r="CO22" i="1"/>
  <c r="FE22" i="1" s="1"/>
  <c r="CL22" i="1"/>
  <c r="CK22" i="1"/>
  <c r="CI22" i="1"/>
  <c r="CH22" i="1"/>
  <c r="CG22" i="1"/>
  <c r="BH22" i="1"/>
  <c r="BG22" i="1"/>
  <c r="BF22" i="1"/>
  <c r="BE22" i="1"/>
  <c r="AV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P21" i="1"/>
  <c r="CO21" i="1"/>
  <c r="L21" i="1" s="1"/>
  <c r="CL21" i="1"/>
  <c r="CK21" i="1"/>
  <c r="CI21" i="1"/>
  <c r="CH21" i="1"/>
  <c r="CG21" i="1"/>
  <c r="BH21" i="1"/>
  <c r="BG21" i="1"/>
  <c r="BF21" i="1"/>
  <c r="BE21" i="1"/>
  <c r="AV21" i="1"/>
  <c r="AJ21" i="1"/>
  <c r="AA21" i="1"/>
  <c r="Z21" i="1"/>
  <c r="Y21" i="1"/>
  <c r="X21" i="1"/>
  <c r="W21" i="1"/>
  <c r="U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DY20" i="1"/>
  <c r="DO20" i="1"/>
  <c r="DA20" i="1"/>
  <c r="CZ20" i="1"/>
  <c r="CV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L19" i="1"/>
  <c r="CK19" i="1"/>
  <c r="CI19" i="1"/>
  <c r="CH19" i="1"/>
  <c r="CG19" i="1"/>
  <c r="BH19" i="1"/>
  <c r="BG19" i="1"/>
  <c r="BF19" i="1"/>
  <c r="BE19" i="1"/>
  <c r="AV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N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V7" i="1"/>
  <c r="CU7" i="1"/>
  <c r="CT7" i="1"/>
  <c r="CS7" i="1"/>
  <c r="CR7" i="1"/>
  <c r="CP7" i="1"/>
  <c r="CL7" i="1"/>
  <c r="CK7" i="1"/>
  <c r="CI7" i="1"/>
  <c r="CH7" i="1"/>
  <c r="CG7" i="1"/>
  <c r="BH7" i="1"/>
  <c r="BG7" i="1"/>
  <c r="BF7" i="1"/>
  <c r="BE7" i="1"/>
  <c r="AV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AM40" i="1" l="1"/>
  <c r="DP43" i="1"/>
  <c r="AB44" i="1"/>
  <c r="EI13" i="1"/>
  <c r="DP20" i="1"/>
  <c r="AB14" i="1"/>
  <c r="AB25" i="1"/>
  <c r="EI30" i="1"/>
  <c r="AM34" i="1"/>
  <c r="AM37" i="1"/>
  <c r="DP40" i="1"/>
  <c r="EI43" i="1"/>
  <c r="DP15" i="1"/>
  <c r="EI5" i="1"/>
  <c r="DP24" i="1"/>
  <c r="AM27" i="1"/>
  <c r="AB28" i="1"/>
  <c r="AB31" i="1"/>
  <c r="EI33" i="1"/>
  <c r="EI36" i="1"/>
  <c r="AB8" i="1"/>
  <c r="EI20" i="1"/>
  <c r="DP8" i="1"/>
  <c r="AK34" i="1"/>
  <c r="AK39" i="1"/>
  <c r="AM42" i="1"/>
  <c r="AM31" i="1"/>
  <c r="AK36" i="1"/>
  <c r="AM44" i="1"/>
  <c r="AB6" i="1"/>
  <c r="EI7" i="1"/>
  <c r="DP9" i="1"/>
  <c r="DP11" i="1"/>
  <c r="AB19" i="1"/>
  <c r="DP23" i="1"/>
  <c r="DP25" i="1"/>
  <c r="AB29" i="1"/>
  <c r="AM33" i="1"/>
  <c r="AM36" i="1"/>
  <c r="AK41" i="1"/>
  <c r="DP42" i="1"/>
  <c r="AB43" i="1"/>
  <c r="AK42" i="1"/>
  <c r="AM25" i="1"/>
  <c r="AK31" i="1"/>
  <c r="AB7" i="1"/>
  <c r="DP6" i="1"/>
  <c r="DP10" i="1"/>
  <c r="DP19" i="1"/>
  <c r="AB22" i="1"/>
  <c r="AK26" i="1"/>
  <c r="DP31" i="1"/>
  <c r="AB32" i="1"/>
  <c r="EI34" i="1"/>
  <c r="AK35" i="1"/>
  <c r="EI37" i="1"/>
  <c r="AK38" i="1"/>
  <c r="DP39" i="1"/>
  <c r="AB40" i="1"/>
  <c r="AM41" i="1"/>
  <c r="AK37" i="1"/>
  <c r="AK25" i="1"/>
  <c r="AK28" i="1"/>
  <c r="AM28" i="1"/>
  <c r="AK30" i="1"/>
  <c r="AK44" i="1"/>
  <c r="AB11" i="1"/>
  <c r="DP14" i="1"/>
  <c r="EI15" i="1"/>
  <c r="AB21" i="1"/>
  <c r="AB23" i="1"/>
  <c r="AB26" i="1"/>
  <c r="AM30" i="1"/>
  <c r="AK33" i="1"/>
  <c r="DP34" i="1"/>
  <c r="AB35" i="1"/>
  <c r="DP37" i="1"/>
  <c r="AB38" i="1"/>
  <c r="DP12" i="1"/>
  <c r="DP21" i="1"/>
  <c r="EI9" i="1"/>
  <c r="EI11" i="1"/>
  <c r="AB20" i="1"/>
  <c r="DP22" i="1"/>
  <c r="EI23" i="1"/>
  <c r="EI25" i="1"/>
  <c r="AM26" i="1"/>
  <c r="AK29" i="1"/>
  <c r="DP30" i="1"/>
  <c r="AM35" i="1"/>
  <c r="AM38" i="1"/>
  <c r="EI42" i="1"/>
  <c r="AK43" i="1"/>
  <c r="DP44" i="1"/>
  <c r="AB9" i="1"/>
  <c r="AB10" i="1"/>
  <c r="AM39" i="1"/>
  <c r="AB41" i="1"/>
  <c r="EI16" i="1"/>
  <c r="EI27" i="1"/>
  <c r="EI32" i="1"/>
  <c r="EI40" i="1"/>
  <c r="AB12" i="1"/>
  <c r="EI14" i="1"/>
  <c r="AB27" i="1"/>
  <c r="DP28" i="1"/>
  <c r="EI6" i="1"/>
  <c r="EI10" i="1"/>
  <c r="EI12" i="1"/>
  <c r="AB13" i="1"/>
  <c r="EI19" i="1"/>
  <c r="EI21" i="1"/>
  <c r="AB24" i="1"/>
  <c r="AK27" i="1"/>
  <c r="EI28" i="1"/>
  <c r="AM29" i="1"/>
  <c r="EI31" i="1"/>
  <c r="AK32" i="1"/>
  <c r="DP33" i="1"/>
  <c r="AB34" i="1"/>
  <c r="DP36" i="1"/>
  <c r="AK40" i="1"/>
  <c r="AM43" i="1"/>
  <c r="L39" i="1"/>
  <c r="L34" i="1"/>
  <c r="L44" i="1"/>
  <c r="L37" i="1"/>
  <c r="L28" i="1"/>
  <c r="L33" i="1"/>
  <c r="FE40" i="1"/>
  <c r="L41" i="1"/>
  <c r="L29" i="1"/>
  <c r="L43" i="1"/>
  <c r="L27" i="1"/>
  <c r="L26" i="1"/>
  <c r="AI31" i="1"/>
  <c r="AI23" i="1"/>
  <c r="AI35" i="1"/>
  <c r="AI40" i="1"/>
  <c r="AI41" i="1"/>
  <c r="AI6" i="1"/>
  <c r="AI30" i="1"/>
  <c r="AI22" i="1"/>
  <c r="AI29" i="1"/>
  <c r="AI26" i="1"/>
  <c r="AI28" i="1"/>
  <c r="AI34" i="1"/>
  <c r="AI33" i="1"/>
  <c r="AI38" i="1"/>
  <c r="AI44" i="1"/>
  <c r="AI43" i="1"/>
  <c r="AI39" i="1"/>
  <c r="AI25" i="1"/>
  <c r="AI32" i="1"/>
  <c r="AI27" i="1"/>
  <c r="AI37" i="1"/>
  <c r="AI42" i="1"/>
  <c r="AL25" i="1"/>
  <c r="F25" i="1"/>
  <c r="AT25" i="1"/>
  <c r="F26" i="1"/>
  <c r="AT26" i="1"/>
  <c r="AL26" i="1"/>
  <c r="AT27" i="1"/>
  <c r="AL27" i="1"/>
  <c r="F27" i="1"/>
  <c r="AL28" i="1"/>
  <c r="AT28" i="1"/>
  <c r="F28" i="1"/>
  <c r="AT29" i="1"/>
  <c r="F29" i="1"/>
  <c r="AL29" i="1"/>
  <c r="F30" i="1"/>
  <c r="AT30" i="1"/>
  <c r="AL30" i="1"/>
  <c r="AT31" i="1"/>
  <c r="AL31" i="1"/>
  <c r="F31" i="1"/>
  <c r="F32" i="1"/>
  <c r="AT32" i="1"/>
  <c r="AL32" i="1"/>
  <c r="F33" i="1"/>
  <c r="AT33" i="1"/>
  <c r="AL33" i="1"/>
  <c r="AT34" i="1"/>
  <c r="AL34" i="1"/>
  <c r="F34" i="1"/>
  <c r="AL35" i="1"/>
  <c r="F35" i="1"/>
  <c r="AT35" i="1"/>
  <c r="F36" i="1"/>
  <c r="AT36" i="1"/>
  <c r="AL36" i="1"/>
  <c r="AT37" i="1"/>
  <c r="AL37" i="1"/>
  <c r="F37" i="1"/>
  <c r="AL38" i="1"/>
  <c r="F38" i="1"/>
  <c r="AT38" i="1"/>
  <c r="AT39" i="1"/>
  <c r="F39" i="1"/>
  <c r="AL39" i="1"/>
  <c r="F40" i="1"/>
  <c r="AT40" i="1"/>
  <c r="AL40" i="1"/>
  <c r="AT41" i="1"/>
  <c r="AL41" i="1"/>
  <c r="F41" i="1"/>
  <c r="F42" i="1"/>
  <c r="AT42" i="1"/>
  <c r="AL42" i="1"/>
  <c r="F43" i="1"/>
  <c r="AT43" i="1"/>
  <c r="AL43" i="1"/>
  <c r="AT44" i="1"/>
  <c r="AL44" i="1"/>
  <c r="F44" i="1"/>
  <c r="L25" i="1"/>
  <c r="FE32" i="1"/>
  <c r="L35" i="1"/>
  <c r="FE42"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<sst xmlns="http://schemas.openxmlformats.org/spreadsheetml/2006/main" count="923" uniqueCount="754">
  <si>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</si>
  <si>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</si>
  <si>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</si>
  <si>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</si>
  <si>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</si>
  <si>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</si>
  <si>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</si>
  <si>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</si>
  <si>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</si>
  <si>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</si>
  <si>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</si>
  <si>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</si>
  <si>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</si>
  <si>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</si>
  <si>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</si>
  <si>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</si>
  <si>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</si>
  <si>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</si>
  <si>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</si>
  <si>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</si>
  <si>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</si>
  <si>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</si>
  <si>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</si>
  <si>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</si>
  <si>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</si>
  <si>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</si>
  <si>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</si>
  <si>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</si>
  <si>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</si>
  <si>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</si>
  <si>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</si>
  <si>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</si>
  <si>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</si>
  <si>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</si>
  <si>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</si>
  <si>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</si>
  <si>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</si>
  <si>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</si>
  <si>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</si>
  <si>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</si>
  <si>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</si>
  <si>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</si>
  <si>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</si>
  <si>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</si>
  <si>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</si>
  <si>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</si>
  <si>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</si>
  <si>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</si>
  <si>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</si>
  <si>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</si>
  <si>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</si>
  <si>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</si>
  <si>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</si>
  <si>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</si>
  <si>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</si>
  <si>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</si>
  <si>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</si>
  <si>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</si>
  <si>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</si>
  <si>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</si>
  <si>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</si>
  <si>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</si>
  <si>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</si>
  <si>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</si>
  <si>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</si>
  <si>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</si>
  <si>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</si>
  <si>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</si>
  <si>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</si>
  <si>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</si>
  <si>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</si>
  <si>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</si>
  <si>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</si>
  <si>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</si>
  <si>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</si>
  <si>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</si>
  <si>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</si>
  <si>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</si>
  <si>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</si>
  <si>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</si>
  <si>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</si>
  <si>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</si>
  <si>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</si>
  <si>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</si>
  <si>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</si>
  <si>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</si>
  <si>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</si>
  <si>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</si>
  <si>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</si>
  <si>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</si>
  <si>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</si>
  <si>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</si>
  <si>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</si>
  <si>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</si>
  <si>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</si>
  <si>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</si>
  <si>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</si>
  <si>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</si>
  <si>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</si>
  <si>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</si>
  <si>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</si>
  <si>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</si>
  <si>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</si>
  <si>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</si>
  <si>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</si>
  <si>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</si>
  <si>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</si>
  <si>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</si>
  <si>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</si>
  <si>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</si>
  <si>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</si>
  <si>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</si>
  <si>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</si>
  <si>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</si>
  <si>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</si>
  <si>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</si>
  <si>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</si>
  <si>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</si>
  <si>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</si>
  <si>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</si>
  <si>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</si>
  <si>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</si>
  <si>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</si>
  <si>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</si>
  <si>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</si>
  <si>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</si>
  <si>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</si>
  <si>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</si>
  <si>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</si>
  <si>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</si>
  <si>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</si>
  <si>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</si>
  <si>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</si>
  <si>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</si>
  <si>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</si>
  <si>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</si>
  <si>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</si>
  <si>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</si>
  <si>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</si>
  <si>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</si>
  <si>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</si>
  <si>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</si>
  <si>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</si>
  <si>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</si>
  <si>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</si>
  <si>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</si>
  <si>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</si>
  <si>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</si>
  <si>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</si>
  <si>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</si>
  <si>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</si>
  <si>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</si>
  <si>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</si>
  <si>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</si>
  <si>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</si>
  <si>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</si>
  <si>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</si>
  <si>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</si>
  <si>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</si>
  <si>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</si>
  <si>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</si>
  <si>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</si>
  <si>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</si>
  <si>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</si>
  <si>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</si>
  <si>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</si>
  <si>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</si>
  <si>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</si>
  <si>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</si>
  <si>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</si>
  <si>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</si>
  <si>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</si>
  <si>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</si>
  <si>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</si>
  <si>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</si>
  <si>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</si>
  <si>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</si>
  <si>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</si>
  <si>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</si>
  <si>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</si>
  <si>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</si>
  <si>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</si>
  <si>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</si>
  <si>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</si>
  <si>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</si>
  <si>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</si>
  <si>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</si>
  <si>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</si>
  <si>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</si>
  <si>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</si>
  <si>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</si>
  <si>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</si>
  <si>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</si>
  <si>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</si>
  <si>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</si>
  <si>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</si>
  <si>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</si>
  <si>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</si>
  <si>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</si>
  <si>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</si>
  <si>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</si>
  <si>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</si>
  <si>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</si>
  <si>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</si>
  <si>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</si>
  <si>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</si>
  <si>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</si>
  <si>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</si>
  <si>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</si>
  <si>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</si>
  <si>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</si>
  <si>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</si>
  <si>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</si>
  <si>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</si>
  <si>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</si>
  <si>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</si>
  <si>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</si>
  <si>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</si>
  <si>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</si>
  <si>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</si>
  <si>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</si>
  <si>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</si>
  <si>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</si>
  <si>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</si>
  <si>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</si>
  <si>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</si>
  <si>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</si>
  <si>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</si>
  <si>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</si>
  <si>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</si>
  <si>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</si>
  <si>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</si>
  <si>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</si>
  <si>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</si>
  <si>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</si>
  <si>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</si>
  <si>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</si>
  <si>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</si>
  <si>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</si>
  <si>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</si>
  <si>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</si>
  <si>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</si>
  <si>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</si>
  <si>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</si>
  <si>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</si>
  <si>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</si>
  <si>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</si>
  <si>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</si>
  <si>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</si>
  <si>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</si>
  <si>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</si>
  <si>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</si>
  <si>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</si>
  <si>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</si>
  <si>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</si>
  <si>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</si>
  <si>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</si>
  <si>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</si>
  <si>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</si>
  <si>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</si>
  <si>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</si>
  <si>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</si>
  <si>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</si>
  <si>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</si>
  <si>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</si>
  <si>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</si>
  <si>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</si>
  <si>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</si>
  <si>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</si>
  <si>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</si>
  <si>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</si>
  <si>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</si>
  <si>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</si>
  <si>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</si>
  <si>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</si>
  <si>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</si>
  <si>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</si>
  <si>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</si>
  <si>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</si>
  <si>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</si>
  <si>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</si>
  <si>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</si>
  <si>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</si>
  <si>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</si>
  <si>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</si>
  <si>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</si>
  <si>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</si>
  <si>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</si>
  <si>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</si>
  <si>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</si>
  <si>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</si>
  <si>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</si>
  <si>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</si>
  <si>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</si>
  <si>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</si>
  <si>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</si>
  <si>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</si>
  <si>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</si>
  <si>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</si>
  <si>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</si>
  <si>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</si>
  <si>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</si>
  <si>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</si>
  <si>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</si>
  <si>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</si>
  <si>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</si>
  <si>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</si>
  <si>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</si>
  <si>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</si>
  <si>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</si>
  <si>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</si>
  <si>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</si>
  <si>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</si>
  <si>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</si>
  <si>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</si>
  <si>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</si>
  <si>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</si>
  <si>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</si>
  <si>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</si>
  <si>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</si>
  <si>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</si>
  <si>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</si>
  <si>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</si>
  <si>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</si>
  <si>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</si>
  <si>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</si>
  <si>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</si>
  <si>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</si>
  <si>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</si>
  <si>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</si>
  <si>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</si>
  <si>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</si>
  <si>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</si>
  <si>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</si>
  <si>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</si>
  <si>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</si>
  <si>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</si>
  <si>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</si>
  <si>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</si>
  <si>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</si>
  <si>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</si>
  <si>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</si>
  <si>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</si>
  <si>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</si>
  <si>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</si>
  <si>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</si>
  <si>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</si>
  <si>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</si>
  <si>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</si>
  <si>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</si>
  <si>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</si>
  <si>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</si>
  <si>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</si>
  <si>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</si>
  <si>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</si>
  <si>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</si>
  <si>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</si>
  <si>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</si>
  <si>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</si>
  <si>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</si>
  <si>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</si>
  <si>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</si>
  <si>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</si>
  <si>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</si>
  <si>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</si>
  <si>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</si>
  <si>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</si>
  <si>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</si>
  <si>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</si>
  <si>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</si>
  <si>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</si>
  <si>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</si>
  <si>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</si>
  <si>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</si>
  <si>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</si>
  <si>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</si>
  <si>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</si>
  <si>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</si>
  <si>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</si>
  <si>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</si>
  <si>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</si>
  <si>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</si>
  <si>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</si>
  <si>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</si>
  <si>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</si>
  <si>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</si>
  <si>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</si>
  <si>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</si>
  <si>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</si>
  <si>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</si>
  <si>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</si>
  <si>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</si>
  <si>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</si>
  <si>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</si>
  <si>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</si>
  <si>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</si>
  <si>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</si>
  <si>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</si>
  <si>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</si>
  <si>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</si>
  <si>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</si>
  <si>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</si>
  <si>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</si>
  <si>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</si>
  <si>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</si>
  <si>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</si>
  <si>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</si>
  <si>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</si>
  <si>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</si>
  <si>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</si>
  <si>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</si>
  <si>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</si>
  <si>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</si>
  <si>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</si>
  <si>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</si>
  <si>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</si>
  <si>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</si>
  <si>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</si>
  <si>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</si>
  <si>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</si>
  <si>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</si>
  <si>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</si>
  <si>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</si>
  <si>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</si>
  <si>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</si>
  <si>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</si>
  <si>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</si>
  <si>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</si>
  <si>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</si>
  <si>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</si>
  <si>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</si>
  <si>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</si>
  <si>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</si>
  <si>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</si>
  <si>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</si>
  <si>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</si>
  <si>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</si>
  <si>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</si>
  <si>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</si>
  <si>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</si>
  <si>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</si>
  <si>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</si>
  <si>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</si>
  <si>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</si>
  <si>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</si>
  <si>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</si>
  <si>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</si>
  <si>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</si>
  <si>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</si>
  <si>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</si>
  <si>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</si>
  <si>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</si>
  <si>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</si>
  <si>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</si>
  <si>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</si>
  <si>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</si>
  <si>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</si>
  <si>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</si>
  <si>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</si>
  <si>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</si>
  <si>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</si>
  <si>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</si>
  <si>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</si>
  <si>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</si>
  <si>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</si>
  <si>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</si>
  <si>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</si>
  <si>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</si>
  <si>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</si>
  <si>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</si>
  <si>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</si>
  <si>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</si>
  <si>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</si>
  <si>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</si>
  <si>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</si>
  <si>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</si>
  <si>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</si>
  <si>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</si>
  <si>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</si>
  <si>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</si>
  <si>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</si>
  <si>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</si>
  <si>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</si>
  <si>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</si>
  <si>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</si>
  <si>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</si>
  <si>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</si>
  <si>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</si>
  <si>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</si>
  <si>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</si>
  <si>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</si>
  <si>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</si>
  <si>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</si>
  <si>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</si>
  <si>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</si>
  <si>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</si>
  <si>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</si>
  <si>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</si>
  <si>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</si>
  <si>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</si>
  <si>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</si>
  <si>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</si>
  <si>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</si>
  <si>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</si>
  <si>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</si>
  <si>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</si>
  <si>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</si>
  <si>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</si>
  <si>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</si>
  <si>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</si>
  <si>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</si>
  <si>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</si>
  <si>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</si>
  <si>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</si>
  <si>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</si>
  <si>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</si>
  <si>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</si>
  <si>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</si>
  <si>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</si>
  <si>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</si>
  <si>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</si>
  <si>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</si>
  <si>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</si>
  <si>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</si>
  <si>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</si>
  <si>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</si>
  <si>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</si>
  <si>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</si>
  <si>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</si>
  <si>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</si>
  <si>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</si>
  <si>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</si>
  <si>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</si>
  <si>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</si>
  <si>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</si>
  <si>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</si>
  <si>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</si>
  <si>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</si>
  <si>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</si>
  <si>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</si>
  <si>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</si>
  <si>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</si>
  <si>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</si>
  <si>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</si>
  <si>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</si>
  <si>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</si>
  <si>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</si>
  <si>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</si>
  <si>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</si>
  <si>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</si>
  <si>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</si>
  <si>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</si>
  <si>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</si>
  <si>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</si>
  <si>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</si>
  <si>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</si>
  <si>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</si>
  <si>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</si>
  <si>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</si>
  <si>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</si>
  <si>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</si>
  <si>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</si>
  <si>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</si>
  <si>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</si>
  <si>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</si>
  <si>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</si>
  <si>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</si>
  <si>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</si>
  <si>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</si>
  <si>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</si>
  <si>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</si>
  <si>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</si>
  <si>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</si>
  <si>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</si>
  <si>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</si>
  <si>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</si>
  <si>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</si>
  <si>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</si>
  <si>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</si>
  <si>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</si>
  <si>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</si>
  <si>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</si>
  <si>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</si>
  <si>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</si>
  <si>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</si>
  <si>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</si>
  <si>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</si>
  <si>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</si>
  <si>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</si>
  <si>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</si>
  <si>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</si>
  <si>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</si>
  <si>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</si>
  <si>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</si>
  <si>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</si>
  <si>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</si>
  <si>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</si>
  <si>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</si>
  <si>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</si>
  <si>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</si>
  <si>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</si>
  <si>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</si>
  <si>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</si>
  <si>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</si>
  <si>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</si>
  <si>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</si>
  <si>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</si>
  <si>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</si>
  <si>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</si>
  <si>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</si>
  <si>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</si>
  <si>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</si>
  <si>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</si>
  <si>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</si>
  <si>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</si>
  <si>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</si>
  <si>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</si>
  <si>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</si>
  <si>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</si>
  <si>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</si>
  <si>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</si>
  <si>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</si>
  <si>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</si>
  <si>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</si>
  <si>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</si>
  <si>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</si>
  <si>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</si>
  <si>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</si>
  <si>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</si>
  <si>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</si>
  <si>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</si>
  <si>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</si>
  <si>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</si>
  <si>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</si>
  <si>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</si>
  <si>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</si>
  <si>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</si>
  <si>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</si>
  <si>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</si>
  <si>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</si>
  <si>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</si>
  <si>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</si>
  <si>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</si>
  <si>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</si>
  <si>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</si>
  <si>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</si>
  <si>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</si>
  <si>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</si>
  <si>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</si>
  <si>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</si>
  <si>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</si>
  <si>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</si>
  <si>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</si>
  <si>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</si>
  <si>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</si>
  <si>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</si>
  <si>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</si>
  <si>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</si>
  <si>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</si>
  <si>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</si>
  <si>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</si>
  <si>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</si>
  <si>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</si>
  <si>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</si>
  <si>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</si>
  <si>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</si>
  <si>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</si>
  <si>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</si>
  <si>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</si>
  <si>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</si>
  <si>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</si>
  <si>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</si>
  <si>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</si>
  <si>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</si>
  <si>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</si>
  <si>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</si>
  <si>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X280 X390 X395</t>
  </si>
  <si>
    <t>Lenovo X280 Parent</t>
  </si>
  <si>
    <t>Lenovo X280 - DE</t>
  </si>
  <si>
    <t>01YP132</t>
  </si>
  <si>
    <t>Lenovo X280 - FR</t>
  </si>
  <si>
    <t>01YP211</t>
  </si>
  <si>
    <t>Lenovo X280 - IT</t>
  </si>
  <si>
    <t>01YP217</t>
  </si>
  <si>
    <t>Lenovo X280 - ES</t>
  </si>
  <si>
    <t>01YP210</t>
  </si>
  <si>
    <t>Lenovo X280 - UK</t>
  </si>
  <si>
    <t>01YP228</t>
  </si>
  <si>
    <t>Lenovo X280 - NOR</t>
  </si>
  <si>
    <t>01YP159</t>
  </si>
  <si>
    <t>Lenovo X280 - BE</t>
  </si>
  <si>
    <t>01YP206</t>
  </si>
  <si>
    <t>Lenovo X280 - BG</t>
  </si>
  <si>
    <t>01YP047</t>
  </si>
  <si>
    <t>Lenovo X280 - CZ</t>
  </si>
  <si>
    <t>01HX582</t>
  </si>
  <si>
    <t>Lenovo X280 - DK</t>
  </si>
  <si>
    <t>01YP209</t>
  </si>
  <si>
    <t>Lenovo X280 - HU</t>
  </si>
  <si>
    <t>01YP135</t>
  </si>
  <si>
    <t>Lenovo X280 - NL</t>
  </si>
  <si>
    <t>Lenovo X280 - NO</t>
  </si>
  <si>
    <t>01YP140</t>
  </si>
  <si>
    <t>Lenovo X280 - PL</t>
  </si>
  <si>
    <t>Lenovo X280 - PT</t>
  </si>
  <si>
    <t>01YP141</t>
  </si>
  <si>
    <t>Lenovo X280 - SE/FI</t>
  </si>
  <si>
    <t>01YP225</t>
  </si>
  <si>
    <t>Lenovo X280 - CH</t>
  </si>
  <si>
    <t>01YP146</t>
  </si>
  <si>
    <t>Lenovo X280 - US INT</t>
  </si>
  <si>
    <t>01YP229</t>
  </si>
  <si>
    <t>Lenovo X280 - RUS</t>
  </si>
  <si>
    <t>01YP222</t>
  </si>
  <si>
    <t>Lenovo X280 - US</t>
  </si>
  <si>
    <t>01YP040</t>
  </si>
  <si>
    <t>Lenovo X280 Regular - DE</t>
  </si>
  <si>
    <t>Lenovo X280 Regular - FR</t>
  </si>
  <si>
    <t>Lenovo X280 Regular - IT</t>
  </si>
  <si>
    <t>Lenovo X280 Regular - ES</t>
  </si>
  <si>
    <t>Lenovo X280 Regular - UK</t>
  </si>
  <si>
    <t>Lenovo X280 Regular - NOR</t>
  </si>
  <si>
    <t>Lenovo X280 Regular - BE</t>
  </si>
  <si>
    <t>01YP006</t>
  </si>
  <si>
    <t>Lenovo X280 Regular - BG</t>
  </si>
  <si>
    <t>01YP087</t>
  </si>
  <si>
    <t>Lenovo X280 Regular - CZ</t>
  </si>
  <si>
    <t>01HX583</t>
  </si>
  <si>
    <t>Lenovo X280 Regular - DK</t>
  </si>
  <si>
    <t>01YP169</t>
  </si>
  <si>
    <t>Lenovo X280 Regular - HU</t>
  </si>
  <si>
    <t>01YP095</t>
  </si>
  <si>
    <t>Lenovo X280 Regular - NL</t>
  </si>
  <si>
    <t>Lenovo X280 Regular - NO</t>
  </si>
  <si>
    <t>01YP100</t>
  </si>
  <si>
    <t>Lenovo X280 Regular - PL</t>
  </si>
  <si>
    <t>Lenovo X280 Regular - PT</t>
  </si>
  <si>
    <t>01YP101</t>
  </si>
  <si>
    <t>Lenovo X280 Regular - SE/FI</t>
  </si>
  <si>
    <t>01YP025</t>
  </si>
  <si>
    <t>Lenovo X280 Regular - CH</t>
  </si>
  <si>
    <t>01YP106</t>
  </si>
  <si>
    <t>Lenovo X280 Regular - US INT</t>
  </si>
  <si>
    <t>01YP029</t>
  </si>
  <si>
    <t>Lenovo X280 Regular - RUS</t>
  </si>
  <si>
    <t>01YP142</t>
  </si>
  <si>
    <t>Lenovo X280 Regular - US</t>
  </si>
  <si>
    <t>01YP160</t>
  </si>
  <si>
    <t>Lenovo/X280/RG/DE</t>
  </si>
  <si>
    <t>Lenovo/X280/RG/FR</t>
  </si>
  <si>
    <t>Lenovo/X280/RG/IT</t>
  </si>
  <si>
    <t>Lenovo/X280/RG/ES</t>
  </si>
  <si>
    <t>Lenovo/X280/RG/UK</t>
  </si>
  <si>
    <t>Lenovo/X280/RG/NOR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</si>
</sst>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7" fillId="0" borderId="0" xfId="0" applyFont="1" applyAlignment="1">
      <alignment wrapText="1"/>
    </xf>
    <xf numFmtId="0" fontId="0" fillId="14" borderId="3" xfId="0" applyFill="1" applyBorder="1" applyAlignment="1">
      <alignment horizontal="left"/>
    </xf>
    <xf numFmtId="164" fontId="0" fillId="14" borderId="3" xfId="0" applyNumberFormat="1" applyFill="1" applyBorder="1" applyAlignment="1">
      <alignment horizontal="lef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X280 Parent</v>
      </c>
      <c r="C4" s="29" t="s">
        <v>345</v>
      </c>
      <c r="D4" s="30">
        <f>Values!B14</f>
        <v>5714401280996</v>
      </c>
      <c r="E4" s="31" t="s">
        <v>346</v>
      </c>
      <c r="F4" s="28" t="str">
        <f>SUBSTITUTE(Values!B1, "{language}", "") &amp; " " &amp; Values!B3</f>
        <v>sostituzione della tastiera  retroilluminata per Lenovo Thinkpad X280 X390 X395</v>
      </c>
      <c r="G4" s="29" t="s">
        <v>345</v>
      </c>
      <c r="H4" s="27" t="str">
        <f>Values!B16</f>
        <v>computer-keyboards</v>
      </c>
      <c r="I4" s="27" t="str">
        <f>IF(ISBLANK(Values!E3),"","4730574031")</f>
        <v>4730574031</v>
      </c>
      <c r="J4" s="32" t="str">
        <f>Values!B13</f>
        <v>Lenovo X280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Lenovo X280 - DE</v>
      </c>
      <c r="C5" s="32" t="str">
        <f>IF(ISBLANK(Values!E4),"","TellusRem")</f>
        <v>TellusRem</v>
      </c>
      <c r="D5" s="30">
        <f>IF(ISBLANK(Values!E4),"",Values!E4)</f>
        <v>5714401280019</v>
      </c>
      <c r="E5" s="31" t="str">
        <f>IF(ISBLANK(Values!E4),"","EAN")</f>
        <v>EAN</v>
      </c>
      <c r="F5" s="28" t="str">
        <f>IF(ISBLANK(Values!E4),"",IF(Values!J4, SUBSTITUTE(Values!$B$1, "{language}", Values!H4) &amp; " " &amp;Values!$B$3, SUBSTITUTE(Values!$B$2, "{language}", Values!$H4) &amp; " " &amp;Values!$B$3))</f>
        <v>sostituzione della tastiera Tedesco retroilluminata per Lenovo Thinkpad X280 X390 X395</v>
      </c>
      <c r="G5" s="32" t="str">
        <f>IF(ISBLANK(Values!E4),"","TellusRem")</f>
        <v>TellusRem</v>
      </c>
      <c r="H5" s="27" t="str">
        <f>IF(ISBLANK(Values!E4),"",Values!$B$16)</f>
        <v>computer-keyboards</v>
      </c>
      <c r="I5" s="27" t="str">
        <f>IF(ISBLANK(Values!E4),"","4730574031")</f>
        <v>4730574031</v>
      </c>
      <c r="J5" s="39" t="str">
        <f>IF(ISBLANK(Values!E4),"",Values!F4 )</f>
        <v>Lenovo X280 - DE</v>
      </c>
      <c r="K5" s="28">
        <f>IF(ISBLANK(Values!E4),"",IF(Values!J4, Values!$B$4, Values!$B$5))</f>
        <v>54.99</v>
      </c>
      <c r="L5" s="40" t="str">
        <f>IF(ISBLANK(Values!E4),"",IF($CO5="DEFAULT", Values!$B$18, ""))</f>
        <v/>
      </c>
      <c r="M5" s="28" t="str">
        <f>IF(ISBLANK(Values!E4),"",Values!$M4)</f>
        <v>https://download.lenovo.com/Images/Parts/01YP132/01YP132_A.jpg</v>
      </c>
      <c r="N5" s="28" t="str">
        <f>IF(ISBLANK(Values!$F4),"",Values!N4)</f>
        <v>https://download.lenovo.com/Images/Parts/01YP132/01YP132_B.jpg</v>
      </c>
      <c r="O5" s="28" t="str">
        <f>IF(ISBLANK(Values!$F4),"",Values!O4)</f>
        <v>https://download.lenovo.com/Images/Parts/01YP132/01YP132_details.jpg</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2" t="str">
        <f>IF(ISBLANK(Values!E4),"","Child")</f>
        <v>Child</v>
      </c>
      <c r="X5" s="32" t="str">
        <f>IF(ISBLANK(Values!E4),"",Values!$B$13)</f>
        <v>Lenovo X280 Parent</v>
      </c>
      <c r="Y5" s="39" t="str">
        <f>IF(ISBLANK(Values!E4),"","Size-Color")</f>
        <v>Size-Color</v>
      </c>
      <c r="Z5" s="32" t="str">
        <f>IF(ISBLANK(Values!E4),"","variation")</f>
        <v>variation</v>
      </c>
      <c r="AA5" s="36"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4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retroilluminato. </v>
      </c>
      <c r="AM5" s="1" t="str">
        <f>SUBSTITUTE(IF(ISBLANK(Values!E4),"",Values!$B$27),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5" s="28" t="str">
        <f>IF(ISBLANK(Values!E4),"",Values!H4)</f>
        <v>Tedesco</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Danimarca</v>
      </c>
      <c r="CZ5" s="1" t="str">
        <f>IF(ISBLANK(Values!E4),"","No")</f>
        <v>No</v>
      </c>
      <c r="DA5" s="1" t="str">
        <f>IF(ISBLANK(Values!E4),"","No")</f>
        <v>No</v>
      </c>
      <c r="DO5" s="27" t="str">
        <f>IF(ISBLANK(Values!E4),"","Parts")</f>
        <v>Parts</v>
      </c>
      <c r="DP5" s="27"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t="str">
        <f>IF(ISBLANK(Values!$E4), "", "not_applicable")</f>
        <v>not_applicable</v>
      </c>
      <c r="DZ5" s="31"/>
      <c r="EA5" s="31"/>
      <c r="EB5" s="31"/>
      <c r="EC5" s="31"/>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54.99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Lenovo X280 - FR</v>
      </c>
      <c r="C6" s="32" t="str">
        <f>IF(ISBLANK(Values!E5),"","TellusRem")</f>
        <v>TellusRem</v>
      </c>
      <c r="D6" s="30">
        <f>IF(ISBLANK(Values!E5),"",Values!E5)</f>
        <v>5714401280026</v>
      </c>
      <c r="E6" s="31" t="str">
        <f>IF(ISBLANK(Values!E5),"","EAN")</f>
        <v>EAN</v>
      </c>
      <c r="F6" s="28" t="str">
        <f>IF(ISBLANK(Values!E5),"",IF(Values!J5, SUBSTITUTE(Values!$B$1, "{language}", Values!H5) &amp; " " &amp;Values!$B$3, SUBSTITUTE(Values!$B$2, "{language}", Values!$H5) &amp; " " &amp;Values!$B$3))</f>
        <v>sostituzione della tastiera Francese retroilluminata per Lenovo Thinkpad X280 X390 X395</v>
      </c>
      <c r="G6" s="32" t="str">
        <f>IF(ISBLANK(Values!E5),"","TellusRem")</f>
        <v>TellusRem</v>
      </c>
      <c r="H6" s="27" t="str">
        <f>IF(ISBLANK(Values!E5),"",Values!$B$16)</f>
        <v>computer-keyboards</v>
      </c>
      <c r="I6" s="27" t="str">
        <f>IF(ISBLANK(Values!E5),"","4730574031")</f>
        <v>4730574031</v>
      </c>
      <c r="J6" s="39" t="str">
        <f>IF(ISBLANK(Values!E5),"",Values!F5 )</f>
        <v>Lenovo X280 - FR</v>
      </c>
      <c r="K6" s="28">
        <f>IF(ISBLANK(Values!E5),"",IF(Values!J5, Values!$B$4, Values!$B$5))</f>
        <v>54.99</v>
      </c>
      <c r="L6" s="40" t="str">
        <f>IF(ISBLANK(Values!E5),"",IF($CO6="DEFAULT", Values!$B$18, ""))</f>
        <v/>
      </c>
      <c r="M6" s="28" t="str">
        <f>IF(ISBLANK(Values!E5),"",Values!$M5)</f>
        <v>https://download.lenovo.com/Images/Parts/01YP211/01YP211_A.jpg</v>
      </c>
      <c r="N6" s="28" t="str">
        <f>IF(ISBLANK(Values!$F5),"",Values!N5)</f>
        <v>https://download.lenovo.com/Images/Parts/01YP211/01YP211_B.jpg</v>
      </c>
      <c r="O6" s="28" t="str">
        <f>IF(ISBLANK(Values!$F5),"",Values!O5)</f>
        <v>https://download.lenovo.com/Images/Parts/01YP211/01YP211_details.jpg</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Child</v>
      </c>
      <c r="X6" s="32" t="str">
        <f>IF(ISBLANK(Values!E5),"",Values!$B$13)</f>
        <v>Lenovo X280 Parent</v>
      </c>
      <c r="Y6" s="39" t="str">
        <f>IF(ISBLANK(Values!E5),"","Size-Color")</f>
        <v>Size-Color</v>
      </c>
      <c r="Z6" s="32" t="str">
        <f>IF(ISBLANK(Values!E5),"","variation")</f>
        <v>variation</v>
      </c>
      <c r="AA6" s="36"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4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retroilluminato. </v>
      </c>
      <c r="AM6" s="1" t="str">
        <f>SUBSTITUTE(IF(ISBLANK(Values!E5),"",Values!$B$27),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6" s="28" t="str">
        <f>IF(ISBLANK(Values!E5),"",Values!H5)</f>
        <v>Francese</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Danimarca</v>
      </c>
      <c r="CZ6" s="1" t="str">
        <f>IF(ISBLANK(Values!E5),"","No")</f>
        <v>No</v>
      </c>
      <c r="DA6" s="1" t="str">
        <f>IF(ISBLANK(Values!E5),"","No")</f>
        <v>No</v>
      </c>
      <c r="DO6" s="27" t="str">
        <f>IF(ISBLANK(Values!E5),"","Parts")</f>
        <v>Parts</v>
      </c>
      <c r="DP6" s="27"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t="str">
        <f>IF(ISBLANK(Values!$E5), "", "not_applicable")</f>
        <v>not_applicable</v>
      </c>
      <c r="DZ6" s="31"/>
      <c r="EA6" s="31"/>
      <c r="EB6" s="31"/>
      <c r="EC6" s="31"/>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54.99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Lenovo X280 - IT</v>
      </c>
      <c r="C7" s="32" t="str">
        <f>IF(ISBLANK(Values!E6),"","TellusRem")</f>
        <v>TellusRem</v>
      </c>
      <c r="D7" s="30">
        <f>IF(ISBLANK(Values!E6),"",Values!E6)</f>
        <v>5714401280033</v>
      </c>
      <c r="E7" s="31" t="str">
        <f>IF(ISBLANK(Values!E6),"","EAN")</f>
        <v>EAN</v>
      </c>
      <c r="F7" s="28" t="str">
        <f>IF(ISBLANK(Values!E6),"",IF(Values!J6, SUBSTITUTE(Values!$B$1, "{language}", Values!H6) &amp; " " &amp;Values!$B$3, SUBSTITUTE(Values!$B$2, "{language}", Values!$H6) &amp; " " &amp;Values!$B$3))</f>
        <v>sostituzione della tastiera Italiano retroilluminata per Lenovo Thinkpad X280 X390 X395</v>
      </c>
      <c r="G7" s="32" t="str">
        <f>IF(ISBLANK(Values!E6),"","TellusRem")</f>
        <v>TellusRem</v>
      </c>
      <c r="H7" s="27" t="str">
        <f>IF(ISBLANK(Values!E6),"",Values!$B$16)</f>
        <v>computer-keyboards</v>
      </c>
      <c r="I7" s="27" t="str">
        <f>IF(ISBLANK(Values!E6),"","4730574031")</f>
        <v>4730574031</v>
      </c>
      <c r="J7" s="39" t="str">
        <f>IF(ISBLANK(Values!E6),"",Values!F6 )</f>
        <v>Lenovo X280 - IT</v>
      </c>
      <c r="K7" s="28">
        <f>IF(ISBLANK(Values!E6),"",IF(Values!J6, Values!$B$4, Values!$B$5))</f>
        <v>54.99</v>
      </c>
      <c r="L7" s="40" t="str">
        <f>IF(ISBLANK(Values!E6),"",IF($CO7="DEFAULT", Values!$B$18, ""))</f>
        <v/>
      </c>
      <c r="M7" s="28" t="str">
        <f>IF(ISBLANK(Values!E6),"",Values!$M6)</f>
        <v>https://download.lenovo.com/Images/Parts/01YP217/01YP217_A.jpg</v>
      </c>
      <c r="N7" s="28" t="str">
        <f>IF(ISBLANK(Values!$F6),"",Values!N6)</f>
        <v>https://download.lenovo.com/Images/Parts/01YP217/01YP217_B.jpg</v>
      </c>
      <c r="O7" s="28" t="str">
        <f>IF(ISBLANK(Values!$F6),"",Values!O6)</f>
        <v>https://download.lenovo.com/Images/Parts/01YP217/01YP217_details.jpg</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Child</v>
      </c>
      <c r="X7" s="32" t="str">
        <f>IF(ISBLANK(Values!E6),"",Values!$B$13)</f>
        <v>Lenovo X280 Parent</v>
      </c>
      <c r="Y7" s="39" t="str">
        <f>IF(ISBLANK(Values!E6),"","Size-Color")</f>
        <v>Size-Color</v>
      </c>
      <c r="Z7" s="32" t="str">
        <f>IF(ISBLANK(Values!E6),"","variation")</f>
        <v>variation</v>
      </c>
      <c r="AA7" s="36"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4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retroilluminato. </v>
      </c>
      <c r="AM7" s="1" t="str">
        <f>SUBSTITUTE(IF(ISBLANK(Values!E6),"",Values!$B$27),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7" s="28" t="str">
        <f>IF(ISBLANK(Values!E6),"",Values!H6)</f>
        <v>Italiano</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Danimarca</v>
      </c>
      <c r="CZ7" s="1" t="str">
        <f>IF(ISBLANK(Values!E6),"","No")</f>
        <v>No</v>
      </c>
      <c r="DA7" s="1" t="str">
        <f>IF(ISBLANK(Values!E6),"","No")</f>
        <v>No</v>
      </c>
      <c r="DO7" s="27" t="str">
        <f>IF(ISBLANK(Values!E6),"","Parts")</f>
        <v>Parts</v>
      </c>
      <c r="DP7" s="27"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t="str">
        <f>IF(ISBLANK(Values!$E6), "", "not_applicable")</f>
        <v>not_applicable</v>
      </c>
      <c r="DZ7" s="31"/>
      <c r="EA7" s="31"/>
      <c r="EB7" s="31"/>
      <c r="EC7" s="31"/>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54.99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Lenovo X280 - ES</v>
      </c>
      <c r="C8" s="32" t="str">
        <f>IF(ISBLANK(Values!E7),"","TellusRem")</f>
        <v>TellusRem</v>
      </c>
      <c r="D8" s="30">
        <f>IF(ISBLANK(Values!E7),"",Values!E7)</f>
        <v>5714401280040</v>
      </c>
      <c r="E8" s="31" t="str">
        <f>IF(ISBLANK(Values!E7),"","EAN")</f>
        <v>EAN</v>
      </c>
      <c r="F8" s="28" t="str">
        <f>IF(ISBLANK(Values!E7),"",IF(Values!J7, SUBSTITUTE(Values!$B$1, "{language}", Values!H7) &amp; " " &amp;Values!$B$3, SUBSTITUTE(Values!$B$2, "{language}", Values!$H7) &amp; " " &amp;Values!$B$3))</f>
        <v>sostituzione della tastiera Spagnolo retroilluminata per Lenovo Thinkpad X280 X390 X395</v>
      </c>
      <c r="G8" s="32" t="str">
        <f>IF(ISBLANK(Values!E7),"","TellusRem")</f>
        <v>TellusRem</v>
      </c>
      <c r="H8" s="27" t="str">
        <f>IF(ISBLANK(Values!E7),"",Values!$B$16)</f>
        <v>computer-keyboards</v>
      </c>
      <c r="I8" s="27" t="str">
        <f>IF(ISBLANK(Values!E7),"","4730574031")</f>
        <v>4730574031</v>
      </c>
      <c r="J8" s="39" t="str">
        <f>IF(ISBLANK(Values!E7),"",Values!F7 )</f>
        <v>Lenovo X280 - ES</v>
      </c>
      <c r="K8" s="28">
        <f>IF(ISBLANK(Values!E7),"",IF(Values!J7, Values!$B$4, Values!$B$5))</f>
        <v>54.99</v>
      </c>
      <c r="L8" s="40" t="str">
        <f>IF(ISBLANK(Values!E7),"",IF($CO8="DEFAULT", Values!$B$18, ""))</f>
        <v/>
      </c>
      <c r="M8" s="28" t="str">
        <f>IF(ISBLANK(Values!E7),"",Values!$M7)</f>
        <v>https://download.lenovo.com/Images/Parts/01YP210/01YP210_A.jpg</v>
      </c>
      <c r="N8" s="28" t="str">
        <f>IF(ISBLANK(Values!$F7),"",Values!N7)</f>
        <v>https://download.lenovo.com/Images/Parts/01YP210/01YP210_B.jpg</v>
      </c>
      <c r="O8" s="28" t="str">
        <f>IF(ISBLANK(Values!$F7),"",Values!O7)</f>
        <v>https://download.lenovo.com/Images/Parts/01YP210/01YP210_details.jpg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Child</v>
      </c>
      <c r="X8" s="32" t="str">
        <f>IF(ISBLANK(Values!E7),"",Values!$B$13)</f>
        <v>Lenovo X280 Parent</v>
      </c>
      <c r="Y8" s="39" t="str">
        <f>IF(ISBLANK(Values!E7),"","Size-Color")</f>
        <v>Size-Color</v>
      </c>
      <c r="Z8" s="32" t="str">
        <f>IF(ISBLANK(Values!E7),"","variation")</f>
        <v>variation</v>
      </c>
      <c r="AA8" s="36"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4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retroilluminato. </v>
      </c>
      <c r="AM8" s="1" t="str">
        <f>SUBSTITUTE(IF(ISBLANK(Values!E7),"",Values!$B$27),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8" s="28" t="str">
        <f>IF(ISBLANK(Values!E7),"",Values!H7)</f>
        <v>Spagnolo</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Danimarca</v>
      </c>
      <c r="CZ8" s="1" t="str">
        <f>IF(ISBLANK(Values!E7),"","No")</f>
        <v>No</v>
      </c>
      <c r="DA8" s="1" t="str">
        <f>IF(ISBLANK(Values!E7),"","No")</f>
        <v>No</v>
      </c>
      <c r="DO8" s="27" t="str">
        <f>IF(ISBLANK(Values!E7),"","Parts")</f>
        <v>Parts</v>
      </c>
      <c r="DP8" s="27"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t="str">
        <f>IF(ISBLANK(Values!$E7), "", "not_applicable")</f>
        <v>not_applicable</v>
      </c>
      <c r="DZ8" s="31"/>
      <c r="EA8" s="31"/>
      <c r="EB8" s="31"/>
      <c r="EC8" s="31"/>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54.99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Lenovo X280 - UK</v>
      </c>
      <c r="C9" s="32" t="str">
        <f>IF(ISBLANK(Values!E8),"","TellusRem")</f>
        <v>TellusRem</v>
      </c>
      <c r="D9" s="30">
        <f>IF(ISBLANK(Values!E8),"",Values!E8)</f>
        <v>5714401280057</v>
      </c>
      <c r="E9" s="31" t="str">
        <f>IF(ISBLANK(Values!E8),"","EAN")</f>
        <v>EAN</v>
      </c>
      <c r="F9" s="28" t="str">
        <f>IF(ISBLANK(Values!E8),"",IF(Values!J8, SUBSTITUTE(Values!$B$1, "{language}", Values!H8) &amp; " " &amp;Values!$B$3, SUBSTITUTE(Values!$B$2, "{language}", Values!$H8) &amp; " " &amp;Values!$B$3))</f>
        <v>sostituzione della tastiera UK retroilluminata per Lenovo Thinkpad X280 X390 X395</v>
      </c>
      <c r="G9" s="32" t="str">
        <f>IF(ISBLANK(Values!E8),"","TellusRem")</f>
        <v>TellusRem</v>
      </c>
      <c r="H9" s="27" t="str">
        <f>IF(ISBLANK(Values!E8),"",Values!$B$16)</f>
        <v>computer-keyboards</v>
      </c>
      <c r="I9" s="27" t="str">
        <f>IF(ISBLANK(Values!E8),"","4730574031")</f>
        <v>4730574031</v>
      </c>
      <c r="J9" s="39" t="str">
        <f>IF(ISBLANK(Values!E8),"",Values!F8 )</f>
        <v>Lenovo X280 - UK</v>
      </c>
      <c r="K9" s="28">
        <f>IF(ISBLANK(Values!E8),"",IF(Values!J8, Values!$B$4, Values!$B$5))</f>
        <v>54.99</v>
      </c>
      <c r="L9" s="40" t="str">
        <f>IF(ISBLANK(Values!E8),"",IF($CO9="DEFAULT", Values!$B$18, ""))</f>
        <v/>
      </c>
      <c r="M9" s="28" t="str">
        <f>IF(ISBLANK(Values!E8),"",Values!$M8)</f>
        <v>https://download.lenovo.com/Images/Parts/01YP228/01YP228_A.jpg</v>
      </c>
      <c r="N9" s="28" t="str">
        <f>IF(ISBLANK(Values!$F8),"",Values!N8)</f>
        <v>https://download.lenovo.com/Images/Parts/01YP228/01YP228_B.jpg</v>
      </c>
      <c r="O9" s="28" t="str">
        <f>IF(ISBLANK(Values!$F8),"",Values!O8)</f>
        <v>https://download.lenovo.com/Images/Parts/01YP228/01YP228_details.jpg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Child</v>
      </c>
      <c r="X9" s="32" t="str">
        <f>IF(ISBLANK(Values!E8),"",Values!$B$13)</f>
        <v>Lenovo X280 Parent</v>
      </c>
      <c r="Y9" s="39" t="str">
        <f>IF(ISBLANK(Values!E8),"","Size-Color")</f>
        <v>Size-Color</v>
      </c>
      <c r="Z9" s="32" t="str">
        <f>IF(ISBLANK(Values!E8),"","variation")</f>
        <v>variation</v>
      </c>
      <c r="AA9" s="36"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4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retroilluminato. </v>
      </c>
      <c r="AM9" s="1" t="str">
        <f>SUBSTITUTE(IF(ISBLANK(Values!E8),"",Values!$B$27),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Danimarca</v>
      </c>
      <c r="CZ9" s="1" t="str">
        <f>IF(ISBLANK(Values!E8),"","No")</f>
        <v>No</v>
      </c>
      <c r="DA9" s="1" t="str">
        <f>IF(ISBLANK(Values!E8),"","No")</f>
        <v>No</v>
      </c>
      <c r="DO9" s="27" t="str">
        <f>IF(ISBLANK(Values!E8),"","Parts")</f>
        <v>Parts</v>
      </c>
      <c r="DP9" s="27"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t="str">
        <f>IF(ISBLANK(Values!$E8), "", "not_applicable")</f>
        <v>not_applicable</v>
      </c>
      <c r="DZ9" s="31"/>
      <c r="EA9" s="31"/>
      <c r="EB9" s="31"/>
      <c r="EC9" s="31"/>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54.99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Lenovo X280 - NOR</v>
      </c>
      <c r="C10" s="32" t="str">
        <f>IF(ISBLANK(Values!E9),"","TellusRem")</f>
        <v>TellusRem</v>
      </c>
      <c r="D10" s="30">
        <f>IF(ISBLANK(Values!E9),"",Values!E9)</f>
        <v>5714401280064</v>
      </c>
      <c r="E10" s="31" t="str">
        <f>IF(ISBLANK(Values!E9),"","EAN")</f>
        <v>EAN</v>
      </c>
      <c r="F10" s="28" t="str">
        <f>IF(ISBLANK(Values!E9),"",IF(Values!J9, SUBSTITUTE(Values!$B$1, "{language}", Values!H9) &amp; " " &amp;Values!$B$3, SUBSTITUTE(Values!$B$2, "{language}", Values!$H9) &amp; " " &amp;Values!$B$3))</f>
        <v>sostituzione della tastiera Scandinavo - Nordico retroilluminata per Lenovo Thinkpad X280 X390 X395</v>
      </c>
      <c r="G10" s="32" t="str">
        <f>IF(ISBLANK(Values!E9),"","TellusRem")</f>
        <v>TellusRem</v>
      </c>
      <c r="H10" s="27" t="str">
        <f>IF(ISBLANK(Values!E9),"",Values!$B$16)</f>
        <v>computer-keyboards</v>
      </c>
      <c r="I10" s="27" t="str">
        <f>IF(ISBLANK(Values!E9),"","4730574031")</f>
        <v>4730574031</v>
      </c>
      <c r="J10" s="39" t="str">
        <f>IF(ISBLANK(Values!E9),"",Values!F9 )</f>
        <v>Lenovo X280 - NOR</v>
      </c>
      <c r="K10" s="28">
        <f>IF(ISBLANK(Values!E9),"",IF(Values!J9, Values!$B$4, Values!$B$5))</f>
        <v>54.99</v>
      </c>
      <c r="L10" s="40">
        <f>IF(ISBLANK(Values!E9),"",IF($CO10="DEFAULT", Values!$B$18, ""))</f>
        <v>5</v>
      </c>
      <c r="M10" s="28" t="str">
        <f>IF(ISBLANK(Values!E9),"",Values!$M9)</f>
        <v>https://download.lenovo.com/Images/Parts/01YP159/01YP159_A.jpg</v>
      </c>
      <c r="N10" s="28" t="str">
        <f>IF(ISBLANK(Values!$F9),"",Values!N9)</f>
        <v>https://download.lenovo.com/Images/Parts/01YP159/01YP159_B.jpg</v>
      </c>
      <c r="O10" s="28" t="str">
        <f>IF(ISBLANK(Values!$F9),"",Values!O9)</f>
        <v>https://download.lenovo.com/Images/Parts/01YP159/01YP159_details.jpg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X280 Parent</v>
      </c>
      <c r="Y10" s="39" t="str">
        <f>IF(ISBLANK(Values!E9),"","Size-Color")</f>
        <v>Size-Color</v>
      </c>
      <c r="Z10" s="32" t="str">
        <f>IF(ISBLANK(Values!E9),"","variation")</f>
        <v>variation</v>
      </c>
      <c r="AA10" s="36"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4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retroilluminato. </v>
      </c>
      <c r="AM10" s="1" t="str">
        <f>SUBSTITUTE(IF(ISBLANK(Values!E9),"",Values!$B$27),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10" s="28" t="str">
        <f>IF(ISBLANK(Values!E9),"",Values!H9)</f>
        <v>Scandinavo - Nordico</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Danimarca</v>
      </c>
      <c r="CZ10" s="1" t="str">
        <f>IF(ISBLANK(Values!E9),"","No")</f>
        <v>No</v>
      </c>
      <c r="DA10" s="1" t="str">
        <f>IF(ISBLANK(Values!E9),"","No")</f>
        <v>No</v>
      </c>
      <c r="DO10" s="27" t="str">
        <f>IF(ISBLANK(Values!E9),"","Parts")</f>
        <v>Parts</v>
      </c>
      <c r="DP10" s="27"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t="str">
        <f>IF(ISBLANK(Values!$E9), "", "not_applicable")</f>
        <v>not_applicable</v>
      </c>
      <c r="DZ10" s="31"/>
      <c r="EA10" s="31"/>
      <c r="EB10" s="31"/>
      <c r="EC10" s="31"/>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8">
        <f>IF(ISBLANK(Values!E9),"",IF(Values!J9, Values!$B$4, Values!$B$5))</f>
        <v>54.99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computercomponent</v>
      </c>
      <c r="B11" s="38" t="str">
        <f>IF(ISBLANK(Values!E10),"",Values!F10)</f>
        <v>Lenovo X280 - BE</v>
      </c>
      <c r="C11" s="32" t="str">
        <f>IF(ISBLANK(Values!E10),"","TellusRem")</f>
        <v>TellusRem</v>
      </c>
      <c r="D11" s="30">
        <f>IF(ISBLANK(Values!E10),"",Values!E10)</f>
        <v>5714401280071</v>
      </c>
      <c r="E11" s="31" t="str">
        <f>IF(ISBLANK(Values!E10),"","EAN")</f>
        <v>EAN</v>
      </c>
      <c r="F11" s="28" t="str">
        <f>IF(ISBLANK(Values!E10),"",IF(Values!J10, SUBSTITUTE(Values!$B$1, "{language}", Values!H10) &amp; " " &amp;Values!$B$3, SUBSTITUTE(Values!$B$2, "{language}", Values!$H10) &amp; " " &amp;Values!$B$3))</f>
        <v>sostituzione della tastiera Belga retroilluminata per Lenovo Thinkpad X280 X390 X395</v>
      </c>
      <c r="G11" s="32" t="str">
        <f>IF(ISBLANK(Values!E10),"","TellusRem")</f>
        <v>TellusRem</v>
      </c>
      <c r="H11" s="27" t="str">
        <f>IF(ISBLANK(Values!E10),"",Values!$B$16)</f>
        <v>computer-keyboards</v>
      </c>
      <c r="I11" s="27" t="str">
        <f>IF(ISBLANK(Values!E10),"","4730574031")</f>
        <v>4730574031</v>
      </c>
      <c r="J11" s="39" t="str">
        <f>IF(ISBLANK(Values!E10),"",Values!F10 )</f>
        <v>Lenovo X280 - BE</v>
      </c>
      <c r="K11" s="28">
        <f>IF(ISBLANK(Values!E10),"",IF(Values!J10, Values!$B$4, Values!$B$5))</f>
        <v>54.99</v>
      </c>
      <c r="L11" s="40">
        <f>IF(ISBLANK(Values!E10),"",IF($CO11="DEFAULT", Values!$B$18, ""))</f>
        <v>5</v>
      </c>
      <c r="M11" s="28" t="str">
        <f>IF(ISBLANK(Values!E10),"",Values!$M10)</f>
        <v>https://download.lenovo.com/Images/Parts/01YP206/01YP206_A.jpg</v>
      </c>
      <c r="N11" s="28" t="str">
        <f>IF(ISBLANK(Values!$F10),"",Values!N10)</f>
        <v>https://download.lenovo.com/Images/Parts/01YP206/01YP206_B.jpg</v>
      </c>
      <c r="O11" s="28" t="str">
        <f>IF(ISBLANK(Values!$F10),"",Values!O10)</f>
        <v>https://download.lenovo.com/Images/Parts/01YP206/01YP206_details.jpg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X280 Parent</v>
      </c>
      <c r="Y11" s="39" t="str">
        <f>IF(ISBLANK(Values!E10),"","Size-Color")</f>
        <v>Size-Color</v>
      </c>
      <c r="Z11" s="32" t="str">
        <f>IF(ISBLANK(Values!E10),"","variation")</f>
        <v>variation</v>
      </c>
      <c r="AA11" s="36" t="str">
        <f>IF(ISBLANK(Values!E10),"",Values!$B$20)</f>
        <v>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4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Belga retroilluminato. </v>
      </c>
      <c r="AM11" s="1" t="str">
        <f>SUBSTITUTE(IF(ISBLANK(Values!E10),"",Values!$B$27),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11" s="28" t="str">
        <f>IF(ISBLANK(Values!E10),"",Values!H10)</f>
        <v>Belga</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Danimarca</v>
      </c>
      <c r="CZ11" s="1" t="str">
        <f>IF(ISBLANK(Values!E10),"","No")</f>
        <v>No</v>
      </c>
      <c r="DA11" s="1" t="str">
        <f>IF(ISBLANK(Values!E10),"","No")</f>
        <v>No</v>
      </c>
      <c r="DO11" s="27" t="str">
        <f>IF(ISBLANK(Values!E10),"","Parts")</f>
        <v>Parts</v>
      </c>
      <c r="DP11" s="27"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t="str">
        <f>IF(ISBLANK(Values!$E10), "", "not_applicable")</f>
        <v>not_applicable</v>
      </c>
      <c r="DZ11" s="31"/>
      <c r="EA11" s="31"/>
      <c r="EB11" s="31"/>
      <c r="EC11" s="31"/>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54.99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17" x14ac:dyDescent="0.2">
      <c r="A12" s="27" t="str">
        <f>IF(ISBLANK(Values!E11),"",IF(Values!$B$37="EU","computercomponent","computer"))</f>
        <v>computercomponent</v>
      </c>
      <c r="B12" s="38" t="str">
        <f>IF(ISBLANK(Values!E11),"",Values!F11)</f>
        <v>Lenovo X280 - BG</v>
      </c>
      <c r="C12" s="32" t="str">
        <f>IF(ISBLANK(Values!E11),"","TellusRem")</f>
        <v>TellusRem</v>
      </c>
      <c r="D12" s="30">
        <f>IF(ISBLANK(Values!E11),"",Values!E11)</f>
        <v>5714401280088</v>
      </c>
      <c r="E12" s="31" t="str">
        <f>IF(ISBLANK(Values!E11),"","EAN")</f>
        <v>EAN</v>
      </c>
      <c r="F12" s="28" t="str">
        <f>IF(ISBLANK(Values!E11),"",IF(Values!J11, SUBSTITUTE(Values!$B$1, "{language}", Values!H11) &amp; " " &amp;Values!$B$3, SUBSTITUTE(Values!$B$2, "{language}", Values!$H11) &amp; " " &amp;Values!$B$3))</f>
        <v>sostituzione della tastiera Bulgaro retroilluminata per Lenovo Thinkpad X280 X390 X395</v>
      </c>
      <c r="G12" s="32" t="str">
        <f>IF(ISBLANK(Values!E11),"","TellusRem")</f>
        <v>TellusRem</v>
      </c>
      <c r="H12" s="27" t="str">
        <f>IF(ISBLANK(Values!E11),"",Values!$B$16)</f>
        <v>computer-keyboards</v>
      </c>
      <c r="I12" s="27" t="str">
        <f>IF(ISBLANK(Values!E11),"","4730574031")</f>
        <v>4730574031</v>
      </c>
      <c r="J12" s="39" t="str">
        <f>IF(ISBLANK(Values!E11),"",Values!F11 )</f>
        <v>Lenovo X280 - BG</v>
      </c>
      <c r="K12" s="28">
        <f>IF(ISBLANK(Values!E11),"",IF(Values!J11, Values!$B$4, Values!$B$5))</f>
        <v>54.99</v>
      </c>
      <c r="L12" s="40">
        <f>IF(ISBLANK(Values!E11),"",IF($CO12="DEFAULT", Values!$B$18, ""))</f>
        <v>5</v>
      </c>
      <c r="M12" s="28" t="str">
        <f>IF(ISBLANK(Values!E11),"",Values!$M11)</f>
        <v>https://download.lenovo.com/Images/Parts/01YP047/01YP047_A.jpg</v>
      </c>
      <c r="N12" s="28" t="str">
        <f>IF(ISBLANK(Values!$F11),"",Values!N11)</f>
        <v>https://download.lenovo.com/Images/Parts/01YP047/01YP047_B.jpg</v>
      </c>
      <c r="O12" s="28" t="str">
        <f>IF(ISBLANK(Values!$F11),"",Values!O11)</f>
        <v>https://download.lenovo.com/Images/Parts/01YP047/01YP047_details.jpg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X280 Parent</v>
      </c>
      <c r="Y12" s="39" t="str">
        <f>IF(ISBLANK(Values!E11),"","Size-Color")</f>
        <v>Size-Color</v>
      </c>
      <c r="Z12" s="32" t="str">
        <f>IF(ISBLANK(Values!E11),"","variation")</f>
        <v>variation</v>
      </c>
      <c r="AA12" s="36" t="str">
        <f>IF(ISBLANK(Values!E11),"",Values!$B$20)</f>
        <v>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1"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4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Bulgaro retroilluminato. </v>
      </c>
      <c r="AM12" s="1" t="str">
        <f>SUBSTITUTE(IF(ISBLANK(Values!E11),"",Values!$B$27),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12" s="28" t="str">
        <f>IF(ISBLANK(Values!E11),"",Values!H11)</f>
        <v>Bulgaro</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Danimarca</v>
      </c>
      <c r="CZ12" s="1" t="str">
        <f>IF(ISBLANK(Values!E11),"","No")</f>
        <v>No</v>
      </c>
      <c r="DA12" s="1" t="str">
        <f>IF(ISBLANK(Values!E11),"","No")</f>
        <v>No</v>
      </c>
      <c r="DO12" s="27" t="str">
        <f>IF(ISBLANK(Values!E11),"","Parts")</f>
        <v>Parts</v>
      </c>
      <c r="DP12" s="27"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1"/>
      <c r="DY12" t="str">
        <f>IF(ISBLANK(Values!$E11), "", "not_applicable")</f>
        <v>not_applicable</v>
      </c>
      <c r="DZ12" s="31"/>
      <c r="EA12" s="31"/>
      <c r="EB12" s="31"/>
      <c r="EC12" s="31"/>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54.99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17" x14ac:dyDescent="0.2">
      <c r="A13" s="27" t="str">
        <f>IF(ISBLANK(Values!E12),"",IF(Values!$B$37="EU","computercomponent","computer"))</f>
        <v>computercomponent</v>
      </c>
      <c r="B13" s="38" t="str">
        <f>IF(ISBLANK(Values!E12),"",Values!F12)</f>
        <v>Lenovo X280 - CZ</v>
      </c>
      <c r="C13" s="32" t="str">
        <f>IF(ISBLANK(Values!E12),"","TellusRem")</f>
        <v>TellusRem</v>
      </c>
      <c r="D13" s="30">
        <f>IF(ISBLANK(Values!E12),"",Values!E12)</f>
        <v>5714401280095</v>
      </c>
      <c r="E13" s="31" t="str">
        <f>IF(ISBLANK(Values!E12),"","EAN")</f>
        <v>EAN</v>
      </c>
      <c r="F13" s="28" t="str">
        <f>IF(ISBLANK(Values!E12),"",IF(Values!J12, SUBSTITUTE(Values!$B$1, "{language}", Values!H12) &amp; " " &amp;Values!$B$3, SUBSTITUTE(Values!$B$2, "{language}", Values!$H12) &amp; " " &amp;Values!$B$3))</f>
        <v>sostituzione della tastiera Ceco retroilluminata per Lenovo Thinkpad X280 X390 X395</v>
      </c>
      <c r="G13" s="32" t="str">
        <f>IF(ISBLANK(Values!E12),"","TellusRem")</f>
        <v>TellusRem</v>
      </c>
      <c r="H13" s="27" t="str">
        <f>IF(ISBLANK(Values!E12),"",Values!$B$16)</f>
        <v>computer-keyboards</v>
      </c>
      <c r="I13" s="27" t="str">
        <f>IF(ISBLANK(Values!E12),"","4730574031")</f>
        <v>4730574031</v>
      </c>
      <c r="J13" s="39" t="str">
        <f>IF(ISBLANK(Values!E12),"",Values!F12 )</f>
        <v>Lenovo X280 - CZ</v>
      </c>
      <c r="K13" s="28">
        <f>IF(ISBLANK(Values!E12),"",IF(Values!J12, Values!$B$4, Values!$B$5))</f>
        <v>54.99</v>
      </c>
      <c r="L13" s="40">
        <f>IF(ISBLANK(Values!E12),"",IF($CO13="DEFAULT", Values!$B$18, ""))</f>
        <v>5</v>
      </c>
      <c r="M13" s="28" t="str">
        <f>IF(ISBLANK(Values!E12),"",Values!$M12)</f>
        <v>https://download.lenovo.com/Images/Parts/01HX582/01HX582_A.jpg</v>
      </c>
      <c r="N13" s="28" t="str">
        <f>IF(ISBLANK(Values!$F12),"",Values!N12)</f>
        <v>https://download.lenovo.com/Images/Parts/01HX582/01HX582_B.jpg</v>
      </c>
      <c r="O13" s="28" t="str">
        <f>IF(ISBLANK(Values!$F12),"",Values!O12)</f>
        <v>https://download.lenovo.com/Images/Parts/01HX582/01HX582_details.jpg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X280 Parent</v>
      </c>
      <c r="Y13" s="39" t="str">
        <f>IF(ISBLANK(Values!E12),"","Size-Color")</f>
        <v>Size-Color</v>
      </c>
      <c r="Z13" s="32" t="str">
        <f>IF(ISBLANK(Values!E12),"","variation")</f>
        <v>variation</v>
      </c>
      <c r="AA13" s="36" t="str">
        <f>IF(ISBLANK(Values!E12),"",Values!$B$20)</f>
        <v>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4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Ceco retroilluminato. </v>
      </c>
      <c r="AM13" s="1" t="str">
        <f>SUBSTITUTE(IF(ISBLANK(Values!E12),"",Values!$B$27),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13" s="28" t="str">
        <f>IF(ISBLANK(Values!E12),"",Values!H12)</f>
        <v>Ceco</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Danimarca</v>
      </c>
      <c r="CZ13" s="1" t="str">
        <f>IF(ISBLANK(Values!E12),"","No")</f>
        <v>No</v>
      </c>
      <c r="DA13" s="1" t="str">
        <f>IF(ISBLANK(Values!E12),"","No")</f>
        <v>No</v>
      </c>
      <c r="DO13" s="27" t="str">
        <f>IF(ISBLANK(Values!E12),"","Parts")</f>
        <v>Parts</v>
      </c>
      <c r="DP13" s="27"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t="str">
        <f>IF(ISBLANK(Values!$E12), "", "not_applicable")</f>
        <v>not_applicable</v>
      </c>
      <c r="DZ13" s="31"/>
      <c r="EA13" s="31"/>
      <c r="EB13" s="31"/>
      <c r="EC13" s="31"/>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54.99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Lenovo X280 - DK</v>
      </c>
      <c r="C14" s="32" t="str">
        <f>IF(ISBLANK(Values!E13),"","TellusRem")</f>
        <v>TellusRem</v>
      </c>
      <c r="D14" s="30">
        <f>IF(ISBLANK(Values!E13),"",Values!E13)</f>
        <v>5714401280101</v>
      </c>
      <c r="E14" s="31" t="str">
        <f>IF(ISBLANK(Values!E13),"","EAN")</f>
        <v>EAN</v>
      </c>
      <c r="F14" s="28" t="str">
        <f>IF(ISBLANK(Values!E13),"",IF(Values!J13, SUBSTITUTE(Values!$B$1, "{language}", Values!H13) &amp; " " &amp;Values!$B$3, SUBSTITUTE(Values!$B$2, "{language}", Values!$H13) &amp; " " &amp;Values!$B$3))</f>
        <v>sostituzione della tastiera Danese retroilluminata per Lenovo Thinkpad X280 X390 X395</v>
      </c>
      <c r="G14" s="32" t="str">
        <f>IF(ISBLANK(Values!E13),"","TellusRem")</f>
        <v>TellusRem</v>
      </c>
      <c r="H14" s="27" t="str">
        <f>IF(ISBLANK(Values!E13),"",Values!$B$16)</f>
        <v>computer-keyboards</v>
      </c>
      <c r="I14" s="27" t="str">
        <f>IF(ISBLANK(Values!E13),"","4730574031")</f>
        <v>4730574031</v>
      </c>
      <c r="J14" s="39" t="str">
        <f>IF(ISBLANK(Values!E13),"",Values!F13 )</f>
        <v>Lenovo X280 - DK</v>
      </c>
      <c r="K14" s="28">
        <f>IF(ISBLANK(Values!E13),"",IF(Values!J13, Values!$B$4, Values!$B$5))</f>
        <v>54.99</v>
      </c>
      <c r="L14" s="40">
        <f>IF(ISBLANK(Values!E13),"",IF($CO14="DEFAULT", Values!$B$18, ""))</f>
        <v>5</v>
      </c>
      <c r="M14" s="28" t="str">
        <f>IF(ISBLANK(Values!E13),"",Values!$M13)</f>
        <v>https://download.lenovo.com/Images/Parts/01YP209/01YP209_A.jpg</v>
      </c>
      <c r="N14" s="28" t="str">
        <f>IF(ISBLANK(Values!$F13),"",Values!N13)</f>
        <v>https://download.lenovo.com/Images/Parts/01YP209/01YP209_B.jpg</v>
      </c>
      <c r="O14" s="28" t="str">
        <f>IF(ISBLANK(Values!$F13),"",Values!O13)</f>
        <v>https://download.lenovo.com/Images/Parts/01YP209/01YP209_details.jpg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X280 Parent</v>
      </c>
      <c r="Y14" s="39" t="str">
        <f>IF(ISBLANK(Values!E13),"","Size-Color")</f>
        <v>Size-Color</v>
      </c>
      <c r="Z14" s="32" t="str">
        <f>IF(ISBLANK(Values!E13),"","variation")</f>
        <v>variation</v>
      </c>
      <c r="AA14" s="36" t="str">
        <f>IF(ISBLANK(Values!E13),"",Values!$B$20)</f>
        <v>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4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Danese retroilluminato. </v>
      </c>
      <c r="AM14" s="1" t="str">
        <f>SUBSTITUTE(IF(ISBLANK(Values!E13),"",Values!$B$27),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14" s="28" t="str">
        <f>IF(ISBLANK(Values!E13),"",Values!H13)</f>
        <v>Danese</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Danimarca</v>
      </c>
      <c r="CZ14" s="1" t="str">
        <f>IF(ISBLANK(Values!E13),"","No")</f>
        <v>No</v>
      </c>
      <c r="DA14" s="1" t="str">
        <f>IF(ISBLANK(Values!E13),"","No")</f>
        <v>No</v>
      </c>
      <c r="DO14" s="27" t="str">
        <f>IF(ISBLANK(Values!E13),"","Parts")</f>
        <v>Parts</v>
      </c>
      <c r="DP14" s="27"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t="str">
        <f>IF(ISBLANK(Values!$E13), "", "not_applicable")</f>
        <v>not_applicable</v>
      </c>
      <c r="DZ14" s="31"/>
      <c r="EA14" s="31"/>
      <c r="EB14" s="31"/>
      <c r="EC14" s="31"/>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54.99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computercomponent</v>
      </c>
      <c r="B15" s="38" t="str">
        <f>IF(ISBLANK(Values!E14),"",Values!F14)</f>
        <v>Lenovo X280 - HU</v>
      </c>
      <c r="C15" s="32" t="str">
        <f>IF(ISBLANK(Values!E14),"","TellusRem")</f>
        <v>TellusRem</v>
      </c>
      <c r="D15" s="30">
        <f>IF(ISBLANK(Values!E14),"",Values!E14)</f>
        <v>5714401280118</v>
      </c>
      <c r="E15" s="31" t="str">
        <f>IF(ISBLANK(Values!E14),"","EAN")</f>
        <v>EAN</v>
      </c>
      <c r="F15" s="28" t="str">
        <f>IF(ISBLANK(Values!E14),"",IF(Values!J14, SUBSTITUTE(Values!$B$1, "{language}", Values!H14) &amp; " " &amp;Values!$B$3, SUBSTITUTE(Values!$B$2, "{language}", Values!$H14) &amp; " " &amp;Values!$B$3))</f>
        <v>sostituzione della tastiera Ungherese retroilluminata per Lenovo Thinkpad X280 X390 X395</v>
      </c>
      <c r="G15" s="32" t="str">
        <f>IF(ISBLANK(Values!E14),"","TellusRem")</f>
        <v>TellusRem</v>
      </c>
      <c r="H15" s="27" t="str">
        <f>IF(ISBLANK(Values!E14),"",Values!$B$16)</f>
        <v>computer-keyboards</v>
      </c>
      <c r="I15" s="27" t="str">
        <f>IF(ISBLANK(Values!E14),"","4730574031")</f>
        <v>4730574031</v>
      </c>
      <c r="J15" s="39" t="str">
        <f>IF(ISBLANK(Values!E14),"",Values!F14 )</f>
        <v>Lenovo X280 - HU</v>
      </c>
      <c r="K15" s="28">
        <f>IF(ISBLANK(Values!E14),"",IF(Values!J14, Values!$B$4, Values!$B$5))</f>
        <v>54.99</v>
      </c>
      <c r="L15" s="40">
        <f>IF(ISBLANK(Values!E14),"",IF($CO15="DEFAULT", Values!$B$18, ""))</f>
        <v>5</v>
      </c>
      <c r="M15" s="28" t="str">
        <f>IF(ISBLANK(Values!E14),"",Values!$M14)</f>
        <v>https://download.lenovo.com/Images/Parts/01YP135/01YP135_A.jpg</v>
      </c>
      <c r="N15" s="28" t="str">
        <f>IF(ISBLANK(Values!$F14),"",Values!N14)</f>
        <v>https://download.lenovo.com/Images/Parts/01YP135/01YP135_B.jpg</v>
      </c>
      <c r="O15" s="28" t="str">
        <f>IF(ISBLANK(Values!$F14),"",Values!O14)</f>
        <v>https://download.lenovo.com/Images/Parts/01YP135/01YP135_details.jpg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X280 Parent</v>
      </c>
      <c r="Y15" s="39" t="str">
        <f>IF(ISBLANK(Values!E14),"","Size-Color")</f>
        <v>Size-Color</v>
      </c>
      <c r="Z15" s="32" t="str">
        <f>IF(ISBLANK(Values!E14),"","variation")</f>
        <v>variation</v>
      </c>
      <c r="AA15" s="36" t="str">
        <f>IF(ISBLANK(Values!E14),"",Values!$B$20)</f>
        <v>Update</v>
      </c>
      <c r="AB15" s="1"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1"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42"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5" s="1" t="str">
        <f>IF(ISBLANK(Values!E14),"",Values!$B$25)</f>
        <v xml:space="preserve">♻️ PRODOTTO ECOLOGICO - Acquista ricondizionato, ACQUISTA VERDE! Riduci oltre l'80% di anidride carbonica acquistando le nostre tastiere ricondizionate, rispetto a ottenere una nuova tastiera! </v>
      </c>
      <c r="AL15" s="1" t="str">
        <f>IF(ISBLANK(Values!E14),"",SUBSTITUTE(SUBSTITUTE(IF(Values!$J14, Values!$B$26, Values!$B$33), "{language}", Values!$H14), "{flag}", INDEX(options!$E$1:$E$20, Values!$V14)))</f>
        <v xml:space="preserve">👉 LAYOUT - 🇭🇺 Ungherese retroilluminato. </v>
      </c>
      <c r="AM15" s="1" t="str">
        <f>SUBSTITUTE(IF(ISBLANK(Values!E14),"",Values!$B$27),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15" s="28" t="str">
        <f>IF(ISBLANK(Values!E14),"",Values!H14)</f>
        <v>Ungherese</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Danimarca</v>
      </c>
      <c r="CZ15" s="1" t="str">
        <f>IF(ISBLANK(Values!E14),"","No")</f>
        <v>No</v>
      </c>
      <c r="DA15" s="1" t="str">
        <f>IF(ISBLANK(Values!E14),"","No")</f>
        <v>No</v>
      </c>
      <c r="DO15" s="27" t="str">
        <f>IF(ISBLANK(Values!E14),"","Parts")</f>
        <v>Parts</v>
      </c>
      <c r="DP15" s="27"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S15" s="31"/>
      <c r="DY15" t="str">
        <f>IF(ISBLANK(Values!$E14), "", "not_applicable")</f>
        <v>not_applicable</v>
      </c>
      <c r="DZ15" s="31"/>
      <c r="EA15" s="31"/>
      <c r="EB15" s="31"/>
      <c r="EC15" s="31"/>
      <c r="EI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8">
        <f>IF(ISBLANK(Values!E14),"",IF(Values!J14, Values!$B$4, Values!$B$5))</f>
        <v>54.99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17" x14ac:dyDescent="0.2">
      <c r="A16" s="27" t="str">
        <f>IF(ISBLANK(Values!E15),"",IF(Values!$B$37="EU","computercomponent","computer"))</f>
        <v>computercomponent</v>
      </c>
      <c r="B16" s="38" t="str">
        <f>IF(ISBLANK(Values!E15),"",Values!F15)</f>
        <v>Lenovo X280 - NL</v>
      </c>
      <c r="C16" s="32" t="str">
        <f>IF(ISBLANK(Values!E15),"","TellusRem")</f>
        <v>TellusRem</v>
      </c>
      <c r="D16" s="30">
        <f>IF(ISBLANK(Values!E15),"",Values!E15)</f>
        <v>5714401280125</v>
      </c>
      <c r="E16" s="31" t="str">
        <f>IF(ISBLANK(Values!E15),"","EAN")</f>
        <v>EAN</v>
      </c>
      <c r="F16" s="28" t="str">
        <f>IF(ISBLANK(Values!E15),"",IF(Values!J15, SUBSTITUTE(Values!$B$1, "{language}", Values!H15) &amp; " " &amp;Values!$B$3, SUBSTITUTE(Values!$B$2, "{language}", Values!$H15) &amp; " " &amp;Values!$B$3))</f>
        <v>sostituzione della tastiera Olandese retroilluminata per Lenovo Thinkpad X280 X390 X395</v>
      </c>
      <c r="G16" s="32" t="str">
        <f>IF(ISBLANK(Values!E15),"","TellusRem")</f>
        <v>TellusRem</v>
      </c>
      <c r="H16" s="27" t="str">
        <f>IF(ISBLANK(Values!E15),"",Values!$B$16)</f>
        <v>computer-keyboards</v>
      </c>
      <c r="I16" s="27" t="str">
        <f>IF(ISBLANK(Values!E15),"","4730574031")</f>
        <v>4730574031</v>
      </c>
      <c r="J16" s="39" t="str">
        <f>IF(ISBLANK(Values!E15),"",Values!F15 )</f>
        <v>Lenovo X280 - NL</v>
      </c>
      <c r="K16" s="28">
        <f>IF(ISBLANK(Values!E15),"",IF(Values!J15, Values!$B$4, Values!$B$5))</f>
        <v>54.99</v>
      </c>
      <c r="L16" s="40">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X280 Parent</v>
      </c>
      <c r="Y16" s="39" t="str">
        <f>IF(ISBLANK(Values!E15),"","Size-Color")</f>
        <v>Size-Color</v>
      </c>
      <c r="Z16" s="32" t="str">
        <f>IF(ISBLANK(Values!E15),"","variation")</f>
        <v>variation</v>
      </c>
      <c r="AA16" s="36" t="str">
        <f>IF(ISBLANK(Values!E15),"",Values!$B$20)</f>
        <v>Update</v>
      </c>
      <c r="AB16" s="1"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1"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42"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6" s="1" t="str">
        <f>IF(ISBLANK(Values!E15),"",Values!$B$25)</f>
        <v xml:space="preserve">♻️ PRODOTTO ECOLOGICO - Acquista ricondizionato, ACQUISTA VERDE! Riduci oltre l'80% di anidride carbonica acquistando le nostre tastiere ricondizionate, rispetto a ottenere una nuova tastiera! </v>
      </c>
      <c r="AL16" s="1" t="str">
        <f>IF(ISBLANK(Values!E15),"",SUBSTITUTE(SUBSTITUTE(IF(Values!$J15, Values!$B$26, Values!$B$33), "{language}", Values!$H15), "{flag}", INDEX(options!$E$1:$E$20, Values!$V15)))</f>
        <v xml:space="preserve">👉 LAYOUT - 🇳🇱 Olandese retroilluminato. </v>
      </c>
      <c r="AM16" s="1" t="str">
        <f>SUBSTITUTE(IF(ISBLANK(Values!E15),"",Values!$B$27),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16" s="28" t="str">
        <f>IF(ISBLANK(Values!E15),"",Values!H15)</f>
        <v>Olandese</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Danimarca</v>
      </c>
      <c r="CZ16" s="1" t="str">
        <f>IF(ISBLANK(Values!E15),"","No")</f>
        <v>No</v>
      </c>
      <c r="DA16" s="1" t="str">
        <f>IF(ISBLANK(Values!E15),"","No")</f>
        <v>No</v>
      </c>
      <c r="DO16" s="27" t="str">
        <f>IF(ISBLANK(Values!E15),"","Parts")</f>
        <v>Parts</v>
      </c>
      <c r="DP16" s="27"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S16" s="31"/>
      <c r="DY16" t="str">
        <f>IF(ISBLANK(Values!$E15), "", "not_applicable")</f>
        <v>not_applicable</v>
      </c>
      <c r="DZ16" s="31"/>
      <c r="EA16" s="31"/>
      <c r="EB16" s="31"/>
      <c r="EC16" s="31"/>
      <c r="EI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8">
        <f>IF(ISBLANK(Values!E15),"",IF(Values!J15, Values!$B$4, Values!$B$5))</f>
        <v>54.99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17" x14ac:dyDescent="0.2">
      <c r="A17" s="27" t="str">
        <f>IF(ISBLANK(Values!E16),"",IF(Values!$B$37="EU","computercomponent","computer"))</f>
        <v>computercomponent</v>
      </c>
      <c r="B17" s="38" t="str">
        <f>IF(ISBLANK(Values!E16),"",Values!F16)</f>
        <v>Lenovo X280 - NO</v>
      </c>
      <c r="C17" s="32" t="str">
        <f>IF(ISBLANK(Values!E16),"","TellusRem")</f>
        <v>TellusRem</v>
      </c>
      <c r="D17" s="30">
        <f>IF(ISBLANK(Values!E16),"",Values!E16)</f>
        <v>5714401280132</v>
      </c>
      <c r="E17" s="31" t="str">
        <f>IF(ISBLANK(Values!E16),"","EAN")</f>
        <v>EAN</v>
      </c>
      <c r="F17" s="28" t="str">
        <f>IF(ISBLANK(Values!E16),"",IF(Values!J16, SUBSTITUTE(Values!$B$1, "{language}", Values!H16) &amp; " " &amp;Values!$B$3, SUBSTITUTE(Values!$B$2, "{language}", Values!$H16) &amp; " " &amp;Values!$B$3))</f>
        <v>sostituzione della tastiera Norvegese retroilluminata per Lenovo Thinkpad X280 X390 X395</v>
      </c>
      <c r="G17" s="32" t="str">
        <f>IF(ISBLANK(Values!E16),"","TellusRem")</f>
        <v>TellusRem</v>
      </c>
      <c r="H17" s="27" t="str">
        <f>IF(ISBLANK(Values!E16),"",Values!$B$16)</f>
        <v>computer-keyboards</v>
      </c>
      <c r="I17" s="27" t="str">
        <f>IF(ISBLANK(Values!E16),"","4730574031")</f>
        <v>4730574031</v>
      </c>
      <c r="J17" s="39" t="str">
        <f>IF(ISBLANK(Values!E16),"",Values!F16 )</f>
        <v>Lenovo X280 - NO</v>
      </c>
      <c r="K17" s="28">
        <f>IF(ISBLANK(Values!E16),"",IF(Values!J16, Values!$B$4, Values!$B$5))</f>
        <v>54.99</v>
      </c>
      <c r="L17" s="40">
        <f>IF(ISBLANK(Values!E16),"",IF($CO17="DEFAULT", Values!$B$18, ""))</f>
        <v>5</v>
      </c>
      <c r="M17" s="28" t="str">
        <f>IF(ISBLANK(Values!E16),"",Values!$M16)</f>
        <v>https://download.lenovo.com/Images/Parts/01YP140/01YP140_A.jpg</v>
      </c>
      <c r="N17" s="28" t="str">
        <f>IF(ISBLANK(Values!$F16),"",Values!N16)</f>
        <v>https://download.lenovo.com/Images/Parts/01YP140/01YP140_B.jpg</v>
      </c>
      <c r="O17" s="28" t="str">
        <f>IF(ISBLANK(Values!$F16),"",Values!O16)</f>
        <v>https://download.lenovo.com/Images/Parts/01YP140/01YP140_details.jpg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X280 Parent</v>
      </c>
      <c r="Y17" s="39" t="str">
        <f>IF(ISBLANK(Values!E16),"","Size-Color")</f>
        <v>Size-Color</v>
      </c>
      <c r="Z17" s="32" t="str">
        <f>IF(ISBLANK(Values!E16),"","variation")</f>
        <v>variation</v>
      </c>
      <c r="AA17" s="36" t="str">
        <f>IF(ISBLANK(Values!E16),"",Values!$B$20)</f>
        <v>Update</v>
      </c>
      <c r="AB17" s="1"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1"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42"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7" s="1" t="str">
        <f>IF(ISBLANK(Values!E16),"",Values!$B$25)</f>
        <v xml:space="preserve">♻️ PRODOTTO ECOLOGICO - Acquista ricondizionato, ACQUISTA VERDE! Riduci oltre l'80% di anidride carbonica acquistando le nostre tastiere ricondizionate, rispetto a ottenere una nuova tastiera! </v>
      </c>
      <c r="AL17" s="1" t="str">
        <f>IF(ISBLANK(Values!E16),"",SUBSTITUTE(SUBSTITUTE(IF(Values!$J16, Values!$B$26, Values!$B$33), "{language}", Values!$H16), "{flag}", INDEX(options!$E$1:$E$20, Values!$V16)))</f>
        <v xml:space="preserve">👉 LAYOUT - 🇳🇴 Norvegese retroilluminato. </v>
      </c>
      <c r="AM17" s="1" t="str">
        <f>SUBSTITUTE(IF(ISBLANK(Values!E16),"",Values!$B$27),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17" s="28" t="str">
        <f>IF(ISBLANK(Values!E16),"",Values!H16)</f>
        <v>Norvegese</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Danimarca</v>
      </c>
      <c r="CZ17" s="1" t="str">
        <f>IF(ISBLANK(Values!E16),"","No")</f>
        <v>No</v>
      </c>
      <c r="DA17" s="1" t="str">
        <f>IF(ISBLANK(Values!E16),"","No")</f>
        <v>No</v>
      </c>
      <c r="DO17" s="27" t="str">
        <f>IF(ISBLANK(Values!E16),"","Parts")</f>
        <v>Parts</v>
      </c>
      <c r="DP17" s="27"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S17" s="31"/>
      <c r="DY17" t="str">
        <f>IF(ISBLANK(Values!$E16), "", "not_applicable")</f>
        <v>not_applicable</v>
      </c>
      <c r="DZ17" s="31"/>
      <c r="EA17" s="31"/>
      <c r="EB17" s="31"/>
      <c r="EC17" s="31"/>
      <c r="EI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8">
        <f>IF(ISBLANK(Values!E16),"",IF(Values!J16, Values!$B$4, Values!$B$5))</f>
        <v>54.99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17" x14ac:dyDescent="0.2">
      <c r="A18" s="27" t="str">
        <f>IF(ISBLANK(Values!E17),"",IF(Values!$B$37="EU","computercomponent","computer"))</f>
        <v>computercomponent</v>
      </c>
      <c r="B18" s="38" t="str">
        <f>IF(ISBLANK(Values!E17),"",Values!F17)</f>
        <v>Lenovo X280 - PL</v>
      </c>
      <c r="C18" s="32" t="str">
        <f>IF(ISBLANK(Values!E17),"","TellusRem")</f>
        <v>TellusRem</v>
      </c>
      <c r="D18" s="30">
        <f>IF(ISBLANK(Values!E17),"",Values!E17)</f>
        <v>5714401280149</v>
      </c>
      <c r="E18" s="31" t="str">
        <f>IF(ISBLANK(Values!E17),"","EAN")</f>
        <v>EAN</v>
      </c>
      <c r="F18" s="28" t="str">
        <f>IF(ISBLANK(Values!E17),"",IF(Values!J17, SUBSTITUTE(Values!$B$1, "{language}", Values!H17) &amp; " " &amp;Values!$B$3, SUBSTITUTE(Values!$B$2, "{language}", Values!$H17) &amp; " " &amp;Values!$B$3))</f>
        <v>sostituzione della tastiera Polacco retroilluminata per Lenovo Thinkpad X280 X390 X395</v>
      </c>
      <c r="G18" s="32" t="str">
        <f>IF(ISBLANK(Values!E17),"","TellusRem")</f>
        <v>TellusRem</v>
      </c>
      <c r="H18" s="27" t="str">
        <f>IF(ISBLANK(Values!E17),"",Values!$B$16)</f>
        <v>computer-keyboards</v>
      </c>
      <c r="I18" s="27" t="str">
        <f>IF(ISBLANK(Values!E17),"","4730574031")</f>
        <v>4730574031</v>
      </c>
      <c r="J18" s="39" t="str">
        <f>IF(ISBLANK(Values!E17),"",Values!F17 )</f>
        <v>Lenovo X280 - PL</v>
      </c>
      <c r="K18" s="28">
        <f>IF(ISBLANK(Values!E17),"",IF(Values!J17, Values!$B$4, Values!$B$5))</f>
        <v>54.99</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X280 Parent</v>
      </c>
      <c r="Y18" s="39" t="str">
        <f>IF(ISBLANK(Values!E17),"","Size-Color")</f>
        <v>Size-Color</v>
      </c>
      <c r="Z18" s="32" t="str">
        <f>IF(ISBLANK(Values!E17),"","variation")</f>
        <v>variation</v>
      </c>
      <c r="AA18" s="36" t="str">
        <f>IF(ISBLANK(Values!E17),"",Values!$B$20)</f>
        <v>Update</v>
      </c>
      <c r="AB18" s="1"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1"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42"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8" s="1" t="str">
        <f>IF(ISBLANK(Values!E17),"",Values!$B$25)</f>
        <v xml:space="preserve">♻️ PRODOTTO ECOLOGICO - Acquista ricondizionato, ACQUISTA VERDE! Riduci oltre l'80% di anidride carbonica acquistando le nostre tastiere ricondizionate, rispetto a ottenere una nuova tastiera! </v>
      </c>
      <c r="AL18" s="1" t="str">
        <f>IF(ISBLANK(Values!E17),"",SUBSTITUTE(SUBSTITUTE(IF(Values!$J17, Values!$B$26, Values!$B$33), "{language}", Values!$H17), "{flag}", INDEX(options!$E$1:$E$20, Values!$V17)))</f>
        <v xml:space="preserve">👉 LAYOUT - 🇵🇱 Polacco retroilluminato. </v>
      </c>
      <c r="AM18" s="1" t="str">
        <f>SUBSTITUTE(IF(ISBLANK(Values!E17),"",Values!$B$27),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18" s="28" t="str">
        <f>IF(ISBLANK(Values!E17),"",Values!H17)</f>
        <v>Polacco</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Danimarca</v>
      </c>
      <c r="CZ18" s="1" t="str">
        <f>IF(ISBLANK(Values!E17),"","No")</f>
        <v>No</v>
      </c>
      <c r="DA18" s="1" t="str">
        <f>IF(ISBLANK(Values!E17),"","No")</f>
        <v>No</v>
      </c>
      <c r="DO18" s="27" t="str">
        <f>IF(ISBLANK(Values!E17),"","Parts")</f>
        <v>Parts</v>
      </c>
      <c r="DP18" s="27"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S18" s="31"/>
      <c r="DY18" t="str">
        <f>IF(ISBLANK(Values!$E17), "", "not_applicable")</f>
        <v>not_applicable</v>
      </c>
      <c r="DZ18" s="31"/>
      <c r="EA18" s="31"/>
      <c r="EB18" s="31"/>
      <c r="EC18" s="31"/>
      <c r="EI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8">
        <f>IF(ISBLANK(Values!E17),"",IF(Values!J17, Values!$B$4, Values!$B$5))</f>
        <v>54.99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17" x14ac:dyDescent="0.2">
      <c r="A19" s="27" t="str">
        <f>IF(ISBLANK(Values!E18),"",IF(Values!$B$37="EU","computercomponent","computer"))</f>
        <v>computercomponent</v>
      </c>
      <c r="B19" s="38" t="str">
        <f>IF(ISBLANK(Values!E18),"",Values!F18)</f>
        <v>Lenovo X280 - PT</v>
      </c>
      <c r="C19" s="32" t="str">
        <f>IF(ISBLANK(Values!E18),"","TellusRem")</f>
        <v>TellusRem</v>
      </c>
      <c r="D19" s="30">
        <f>IF(ISBLANK(Values!E18),"",Values!E18)</f>
        <v>5714401280156</v>
      </c>
      <c r="E19" s="31" t="str">
        <f>IF(ISBLANK(Values!E18),"","EAN")</f>
        <v>EAN</v>
      </c>
      <c r="F19" s="28" t="str">
        <f>IF(ISBLANK(Values!E18),"",IF(Values!J18, SUBSTITUTE(Values!$B$1, "{language}", Values!H18) &amp; " " &amp;Values!$B$3, SUBSTITUTE(Values!$B$2, "{language}", Values!$H18) &amp; " " &amp;Values!$B$3))</f>
        <v>sostituzione della tastiera Portoghese retroilluminata per Lenovo Thinkpad X280 X390 X395</v>
      </c>
      <c r="G19" s="32" t="str">
        <f>IF(ISBLANK(Values!E18),"","TellusRem")</f>
        <v>TellusRem</v>
      </c>
      <c r="H19" s="27" t="str">
        <f>IF(ISBLANK(Values!E18),"",Values!$B$16)</f>
        <v>computer-keyboards</v>
      </c>
      <c r="I19" s="27" t="str">
        <f>IF(ISBLANK(Values!E18),"","4730574031")</f>
        <v>4730574031</v>
      </c>
      <c r="J19" s="39" t="str">
        <f>IF(ISBLANK(Values!E18),"",Values!F18 )</f>
        <v>Lenovo X280 - PT</v>
      </c>
      <c r="K19" s="28">
        <f>IF(ISBLANK(Values!E18),"",IF(Values!J18, Values!$B$4, Values!$B$5))</f>
        <v>54.99</v>
      </c>
      <c r="L19" s="40">
        <f>IF(ISBLANK(Values!E18),"",IF($CO19="DEFAULT", Values!$B$18, ""))</f>
        <v>5</v>
      </c>
      <c r="M19" s="28" t="str">
        <f>IF(ISBLANK(Values!E18),"",Values!$M18)</f>
        <v>https://download.lenovo.com/Images/Parts/01YP141/01YP141_A.jpg</v>
      </c>
      <c r="N19" s="28" t="str">
        <f>IF(ISBLANK(Values!$F18),"",Values!N18)</f>
        <v>https://download.lenovo.com/Images/Parts/01YP141/01YP141_B.jpg</v>
      </c>
      <c r="O19" s="28" t="str">
        <f>IF(ISBLANK(Values!$F18),"",Values!O18)</f>
        <v>https://download.lenovo.com/Images/Parts/01YP141/01YP141_details.jpg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X280 Parent</v>
      </c>
      <c r="Y19" s="39" t="str">
        <f>IF(ISBLANK(Values!E18),"","Size-Color")</f>
        <v>Size-Color</v>
      </c>
      <c r="Z19" s="32" t="str">
        <f>IF(ISBLANK(Values!E18),"","variation")</f>
        <v>variation</v>
      </c>
      <c r="AA19" s="36" t="str">
        <f>IF(ISBLANK(Values!E18),"",Values!$B$20)</f>
        <v>Update</v>
      </c>
      <c r="AB19" s="1"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1"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42"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9" s="1" t="str">
        <f>IF(ISBLANK(Values!E18),"",Values!$B$25)</f>
        <v xml:space="preserve">♻️ PRODOTTO ECOLOGICO - Acquista ricondizionato, ACQUISTA VERDE! Riduci oltre l'80% di anidride carbonica acquistando le nostre tastiere ricondizionate, rispetto a ottenere una nuova tastiera! </v>
      </c>
      <c r="AL19" s="1" t="str">
        <f>IF(ISBLANK(Values!E18),"",SUBSTITUTE(SUBSTITUTE(IF(Values!$J18, Values!$B$26, Values!$B$33), "{language}", Values!$H18), "{flag}", INDEX(options!$E$1:$E$20, Values!$V18)))</f>
        <v xml:space="preserve">👉 LAYOUT - 🇵🇹 Portoghese retroilluminato. </v>
      </c>
      <c r="AM19" s="1" t="str">
        <f>SUBSTITUTE(IF(ISBLANK(Values!E18),"",Values!$B$27),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19" s="28" t="str">
        <f>IF(ISBLANK(Values!E18),"",Values!H18)</f>
        <v>Portoghese</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Danimarca</v>
      </c>
      <c r="CZ19" s="1" t="str">
        <f>IF(ISBLANK(Values!E18),"","No")</f>
        <v>No</v>
      </c>
      <c r="DA19" s="1" t="str">
        <f>IF(ISBLANK(Values!E18),"","No")</f>
        <v>No</v>
      </c>
      <c r="DO19" s="27" t="str">
        <f>IF(ISBLANK(Values!E18),"","Parts")</f>
        <v>Parts</v>
      </c>
      <c r="DP19" s="27"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DS19" s="31"/>
      <c r="DY19" t="str">
        <f>IF(ISBLANK(Values!$E18), "", "not_applicable")</f>
        <v>not_applicable</v>
      </c>
      <c r="DZ19" s="31"/>
      <c r="EA19" s="31"/>
      <c r="EB19" s="31"/>
      <c r="EC19" s="31"/>
      <c r="EI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8">
        <f>IF(ISBLANK(Values!E18),"",IF(Values!J18, Values!$B$4, Values!$B$5))</f>
        <v>54.99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17" x14ac:dyDescent="0.2">
      <c r="A20" s="27" t="str">
        <f>IF(ISBLANK(Values!E19),"",IF(Values!$B$37="EU","computercomponent","computer"))</f>
        <v>computercomponent</v>
      </c>
      <c r="B20" s="38" t="str">
        <f>IF(ISBLANK(Values!E19),"",Values!F19)</f>
        <v>Lenovo X280 - SE/FI</v>
      </c>
      <c r="C20" s="32" t="str">
        <f>IF(ISBLANK(Values!E19),"","TellusRem")</f>
        <v>TellusRem</v>
      </c>
      <c r="D20" s="30">
        <f>IF(ISBLANK(Values!E19),"",Values!E19)</f>
        <v>5714401280163</v>
      </c>
      <c r="E20" s="31" t="str">
        <f>IF(ISBLANK(Values!E19),"","EAN")</f>
        <v>EAN</v>
      </c>
      <c r="F20" s="28" t="str">
        <f>IF(ISBLANK(Values!E19),"",IF(Values!J19, SUBSTITUTE(Values!$B$1, "{language}", Values!H19) &amp; " " &amp;Values!$B$3, SUBSTITUTE(Values!$B$2, "{language}", Values!$H19) &amp; " " &amp;Values!$B$3))</f>
        <v>sostituzione della tastiera Svedese – Finlandese retroilluminata per Lenovo Thinkpad X280 X390 X395</v>
      </c>
      <c r="G20" s="32" t="str">
        <f>IF(ISBLANK(Values!E19),"","TellusRem")</f>
        <v>TellusRem</v>
      </c>
      <c r="H20" s="27" t="str">
        <f>IF(ISBLANK(Values!E19),"",Values!$B$16)</f>
        <v>computer-keyboards</v>
      </c>
      <c r="I20" s="27" t="str">
        <f>IF(ISBLANK(Values!E19),"","4730574031")</f>
        <v>4730574031</v>
      </c>
      <c r="J20" s="39" t="str">
        <f>IF(ISBLANK(Values!E19),"",Values!F19 )</f>
        <v>Lenovo X280 - SE/FI</v>
      </c>
      <c r="K20" s="28">
        <f>IF(ISBLANK(Values!E19),"",IF(Values!J19, Values!$B$4, Values!$B$5))</f>
        <v>54.99</v>
      </c>
      <c r="L20" s="40">
        <f>IF(ISBLANK(Values!E19),"",IF($CO20="DEFAULT", Values!$B$18, ""))</f>
        <v>5</v>
      </c>
      <c r="M20" s="28" t="str">
        <f>IF(ISBLANK(Values!E19),"",Values!$M19)</f>
        <v>https://download.lenovo.com/Images/Parts/01YP225/01YP225_A.jpg</v>
      </c>
      <c r="N20" s="28" t="str">
        <f>IF(ISBLANK(Values!$F19),"",Values!N19)</f>
        <v>https://download.lenovo.com/Images/Parts/01YP225/01YP225_B.jpg</v>
      </c>
      <c r="O20" s="28" t="str">
        <f>IF(ISBLANK(Values!$F19),"",Values!O19)</f>
        <v>https://download.lenovo.com/Images/Parts/01YP225/01YP225_details.jpg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X280 Parent</v>
      </c>
      <c r="Y20" s="39" t="str">
        <f>IF(ISBLANK(Values!E19),"","Size-Color")</f>
        <v>Size-Color</v>
      </c>
      <c r="Z20" s="32" t="str">
        <f>IF(ISBLANK(Values!E19),"","variation")</f>
        <v>variation</v>
      </c>
      <c r="AA20" s="36" t="str">
        <f>IF(ISBLANK(Values!E19),"",Values!$B$20)</f>
        <v>Update</v>
      </c>
      <c r="AB20" s="1"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1"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42"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0" s="1" t="str">
        <f>IF(ISBLANK(Values!E19),"",Values!$B$25)</f>
        <v xml:space="preserve">♻️ PRODOTTO ECOLOGICO - Acquista ricondizionato, ACQUISTA VERDE! Riduci oltre l'80% di anidride carbonica acquistando le nostre tastiere ricondizionate, rispetto a ottenere una nuova tastiera! </v>
      </c>
      <c r="AL20" s="1" t="str">
        <f>IF(ISBLANK(Values!E19),"",SUBSTITUTE(SUBSTITUTE(IF(Values!$J19, Values!$B$26, Values!$B$33), "{language}", Values!$H19), "{flag}", INDEX(options!$E$1:$E$20, Values!$V19)))</f>
        <v xml:space="preserve">👉 LAYOUT - 🇸🇪 🇫🇮 Svedese – Finlandese retroilluminato. </v>
      </c>
      <c r="AM20" s="1" t="str">
        <f>SUBSTITUTE(IF(ISBLANK(Values!E19),"",Values!$B$27),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20" s="28" t="str">
        <f>IF(ISBLANK(Values!E19),"",Values!H19)</f>
        <v>Svedese – Finlandese</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Danimarca</v>
      </c>
      <c r="CZ20" s="1" t="str">
        <f>IF(ISBLANK(Values!E19),"","No")</f>
        <v>No</v>
      </c>
      <c r="DA20" s="1" t="str">
        <f>IF(ISBLANK(Values!E19),"","No")</f>
        <v>No</v>
      </c>
      <c r="DO20" s="27" t="str">
        <f>IF(ISBLANK(Values!E19),"","Parts")</f>
        <v>Parts</v>
      </c>
      <c r="DP20" s="27"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DS20" s="31"/>
      <c r="DY20" t="str">
        <f>IF(ISBLANK(Values!$E19), "", "not_applicable")</f>
        <v>not_applicable</v>
      </c>
      <c r="DZ20" s="31"/>
      <c r="EA20" s="31"/>
      <c r="EB20" s="31"/>
      <c r="EC20" s="31"/>
      <c r="EI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8">
        <f>IF(ISBLANK(Values!E19),"",IF(Values!J19, Values!$B$4, Values!$B$5))</f>
        <v>54.99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17" x14ac:dyDescent="0.2">
      <c r="A21" s="27" t="str">
        <f>IF(ISBLANK(Values!E20),"",IF(Values!$B$37="EU","computercomponent","computer"))</f>
        <v>computercomponent</v>
      </c>
      <c r="B21" s="38" t="str">
        <f>IF(ISBLANK(Values!E20),"",Values!F20)</f>
        <v>Lenovo X280 - CH</v>
      </c>
      <c r="C21" s="32" t="str">
        <f>IF(ISBLANK(Values!E20),"","TellusRem")</f>
        <v>TellusRem</v>
      </c>
      <c r="D21" s="30">
        <f>IF(ISBLANK(Values!E20),"",Values!E20)</f>
        <v>5714401280170</v>
      </c>
      <c r="E21" s="31" t="str">
        <f>IF(ISBLANK(Values!E20),"","EAN")</f>
        <v>EAN</v>
      </c>
      <c r="F21" s="28" t="str">
        <f>IF(ISBLANK(Values!E20),"",IF(Values!J20, SUBSTITUTE(Values!$B$1, "{language}", Values!H20) &amp; " " &amp;Values!$B$3, SUBSTITUTE(Values!$B$2, "{language}", Values!$H20) &amp; " " &amp;Values!$B$3))</f>
        <v>sostituzione della tastiera Svizzero retroilluminata per Lenovo Thinkpad X280 X390 X395</v>
      </c>
      <c r="G21" s="32" t="str">
        <f>IF(ISBLANK(Values!E20),"","TellusRem")</f>
        <v>TellusRem</v>
      </c>
      <c r="H21" s="27" t="str">
        <f>IF(ISBLANK(Values!E20),"",Values!$B$16)</f>
        <v>computer-keyboards</v>
      </c>
      <c r="I21" s="27" t="str">
        <f>IF(ISBLANK(Values!E20),"","4730574031")</f>
        <v>4730574031</v>
      </c>
      <c r="J21" s="39" t="str">
        <f>IF(ISBLANK(Values!E20),"",Values!F20 )</f>
        <v>Lenovo X280 - CH</v>
      </c>
      <c r="K21" s="28">
        <f>IF(ISBLANK(Values!E20),"",IF(Values!J20, Values!$B$4, Values!$B$5))</f>
        <v>54.99</v>
      </c>
      <c r="L21" s="40">
        <f>IF(ISBLANK(Values!E20),"",IF($CO21="DEFAULT", Values!$B$18, ""))</f>
        <v>5</v>
      </c>
      <c r="M21" s="28" t="str">
        <f>IF(ISBLANK(Values!E20),"",Values!$M20)</f>
        <v>https://download.lenovo.com/Images/Parts/01YP146/01YP146_A.jpg</v>
      </c>
      <c r="N21" s="28" t="str">
        <f>IF(ISBLANK(Values!$F20),"",Values!N20)</f>
        <v>https://download.lenovo.com/Images/Parts/01YP146/01YP146_B.jpg</v>
      </c>
      <c r="O21" s="28" t="str">
        <f>IF(ISBLANK(Values!$F20),"",Values!O20)</f>
        <v>https://download.lenovo.com/Images/Parts/01YP146/01YP146_details.jpg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X280 Parent</v>
      </c>
      <c r="Y21" s="39" t="str">
        <f>IF(ISBLANK(Values!E20),"","Size-Color")</f>
        <v>Size-Color</v>
      </c>
      <c r="Z21" s="32" t="str">
        <f>IF(ISBLANK(Values!E20),"","variation")</f>
        <v>variation</v>
      </c>
      <c r="AA21" s="36" t="str">
        <f>IF(ISBLANK(Values!E20),"",Values!$B$20)</f>
        <v>Update</v>
      </c>
      <c r="AB21" s="1"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1"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42"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1" s="1" t="str">
        <f>IF(ISBLANK(Values!E20),"",Values!$B$25)</f>
        <v xml:space="preserve">♻️ PRODOTTO ECOLOGICO - Acquista ricondizionato, ACQUISTA VERDE! Riduci oltre l'80% di anidride carbonica acquistando le nostre tastiere ricondizionate, rispetto a ottenere una nuova tastiera! </v>
      </c>
      <c r="AL21" s="1" t="str">
        <f>IF(ISBLANK(Values!E20),"",SUBSTITUTE(SUBSTITUTE(IF(Values!$J20, Values!$B$26, Values!$B$33), "{language}", Values!$H20), "{flag}", INDEX(options!$E$1:$E$20, Values!$V20)))</f>
        <v xml:space="preserve">👉 LAYOUT - 🇨🇭 Svizzero retroilluminato. </v>
      </c>
      <c r="AM21" s="1" t="str">
        <f>SUBSTITUTE(IF(ISBLANK(Values!E20),"",Values!$B$27),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21" s="28" t="str">
        <f>IF(ISBLANK(Values!E20),"",Values!H20)</f>
        <v>Svizzero</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Danimarca</v>
      </c>
      <c r="CZ21" s="1" t="str">
        <f>IF(ISBLANK(Values!E20),"","No")</f>
        <v>No</v>
      </c>
      <c r="DA21" s="1" t="str">
        <f>IF(ISBLANK(Values!E20),"","No")</f>
        <v>No</v>
      </c>
      <c r="DO21" s="27" t="str">
        <f>IF(ISBLANK(Values!E20),"","Parts")</f>
        <v>Parts</v>
      </c>
      <c r="DP21" s="27"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S21" s="31"/>
      <c r="DY21" t="str">
        <f>IF(ISBLANK(Values!$E20), "", "not_applicable")</f>
        <v>not_applicable</v>
      </c>
      <c r="DZ21" s="31"/>
      <c r="EA21" s="31"/>
      <c r="EB21" s="31"/>
      <c r="EC21" s="31"/>
      <c r="EI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8">
        <f>IF(ISBLANK(Values!E20),"",IF(Values!J20, Values!$B$4, Values!$B$5))</f>
        <v>54.99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17" x14ac:dyDescent="0.2">
      <c r="A22" s="27" t="str">
        <f>IF(ISBLANK(Values!E21),"",IF(Values!$B$37="EU","computercomponent","computer"))</f>
        <v>computercomponent</v>
      </c>
      <c r="B22" s="38" t="str">
        <f>IF(ISBLANK(Values!E21),"",Values!F21)</f>
        <v>Lenovo X280 - US INT</v>
      </c>
      <c r="C22" s="32" t="str">
        <f>IF(ISBLANK(Values!E21),"","TellusRem")</f>
        <v>TellusRem</v>
      </c>
      <c r="D22" s="30">
        <f>IF(ISBLANK(Values!E21),"",Values!E21)</f>
        <v>5714401280187</v>
      </c>
      <c r="E22" s="31" t="str">
        <f>IF(ISBLANK(Values!E21),"","EAN")</f>
        <v>EAN</v>
      </c>
      <c r="F22" s="28" t="str">
        <f>IF(ISBLANK(Values!E21),"",IF(Values!J21, SUBSTITUTE(Values!$B$1, "{language}", Values!H21) &amp; " " &amp;Values!$B$3, SUBSTITUTE(Values!$B$2, "{language}", Values!$H21) &amp; " " &amp;Values!$B$3))</f>
        <v>sostituzione della tastiera US international retroilluminata per Lenovo Thinkpad X280 X390 X395</v>
      </c>
      <c r="G22" s="32" t="str">
        <f>IF(ISBLANK(Values!E21),"","TellusRem")</f>
        <v>TellusRem</v>
      </c>
      <c r="H22" s="27" t="str">
        <f>IF(ISBLANK(Values!E21),"",Values!$B$16)</f>
        <v>computer-keyboards</v>
      </c>
      <c r="I22" s="27" t="str">
        <f>IF(ISBLANK(Values!E21),"","4730574031")</f>
        <v>4730574031</v>
      </c>
      <c r="J22" s="39" t="str">
        <f>IF(ISBLANK(Values!E21),"",Values!F21 )</f>
        <v>Lenovo X280 - US INT</v>
      </c>
      <c r="K22" s="28">
        <f>IF(ISBLANK(Values!E21),"",IF(Values!J21, Values!$B$4, Values!$B$5))</f>
        <v>54.99</v>
      </c>
      <c r="L22" s="40">
        <f>IF(ISBLANK(Values!E21),"",IF($CO22="DEFAULT", Values!$B$18, ""))</f>
        <v>5</v>
      </c>
      <c r="M22" s="28" t="str">
        <f>IF(ISBLANK(Values!E21),"",Values!$M21)</f>
        <v>https://download.lenovo.com/Images/Parts/01YP229/01YP229_A.jpg</v>
      </c>
      <c r="N22" s="28" t="str">
        <f>IF(ISBLANK(Values!$F21),"",Values!N21)</f>
        <v>https://download.lenovo.com/Images/Parts/01YP229/01YP229_B.jpg</v>
      </c>
      <c r="O22" s="28" t="str">
        <f>IF(ISBLANK(Values!$F21),"",Values!O21)</f>
        <v>https://download.lenovo.com/Images/Parts/01YP229/01YP229_details.jpg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Child</v>
      </c>
      <c r="X22" s="32" t="str">
        <f>IF(ISBLANK(Values!E21),"",Values!$B$13)</f>
        <v>Lenovo X280 Parent</v>
      </c>
      <c r="Y22" s="39" t="str">
        <f>IF(ISBLANK(Values!E21),"","Size-Color")</f>
        <v>Size-Color</v>
      </c>
      <c r="Z22" s="32" t="str">
        <f>IF(ISBLANK(Values!E21),"","variation")</f>
        <v>variation</v>
      </c>
      <c r="AA22" s="36" t="str">
        <f>IF(ISBLANK(Values!E21),"",Values!$B$20)</f>
        <v>Update</v>
      </c>
      <c r="AB22" s="1"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1"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42"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2" s="1" t="str">
        <f>IF(ISBLANK(Values!E21),"",Values!$B$25)</f>
        <v xml:space="preserve">♻️ PRODOTTO ECOLOGICO - Acquista ricondizionato, ACQUISTA VERDE! Riduci oltre l'80% di anidride carbonica acquistando le nostre tastiere ricondizionate, rispetto a ottenere una nuova tastiera! </v>
      </c>
      <c r="AL22" s="1" t="str">
        <f>IF(ISBLANK(Values!E21),"",SUBSTITUTE(SUBSTITUTE(IF(Values!$J21, Values!$B$26, Values!$B$33), "{language}", Values!$H21), "{flag}", INDEX(options!$E$1:$E$20, Values!$V21)))</f>
        <v xml:space="preserve">👉 LAYOUT - 🇺🇸 with € symbol US international retroilluminato. </v>
      </c>
      <c r="AM22" s="1" t="str">
        <f>SUBSTITUTE(IF(ISBLANK(Values!E21),"",Values!$B$27),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22" s="28" t="str">
        <f>IF(ISBLANK(Values!E21),"",Values!H21)</f>
        <v>US international</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Danimarca</v>
      </c>
      <c r="CZ22" s="1" t="str">
        <f>IF(ISBLANK(Values!E21),"","No")</f>
        <v>No</v>
      </c>
      <c r="DA22" s="1" t="str">
        <f>IF(ISBLANK(Values!E21),"","No")</f>
        <v>No</v>
      </c>
      <c r="DO22" s="27" t="str">
        <f>IF(ISBLANK(Values!E21),"","Parts")</f>
        <v>Parts</v>
      </c>
      <c r="DP22" s="27"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S22" s="31"/>
      <c r="DY22" t="str">
        <f>IF(ISBLANK(Values!$E21), "", "not_applicable")</f>
        <v>not_applicable</v>
      </c>
      <c r="DZ22" s="31"/>
      <c r="EA22" s="31"/>
      <c r="EB22" s="31"/>
      <c r="EC22" s="31"/>
      <c r="EI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54.99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17" x14ac:dyDescent="0.2">
      <c r="A23" s="27" t="str">
        <f>IF(ISBLANK(Values!E22),"",IF(Values!$B$37="EU","computercomponent","computer"))</f>
        <v>computercomponent</v>
      </c>
      <c r="B23" s="38" t="str">
        <f>IF(ISBLANK(Values!E22),"",Values!F22)</f>
        <v>Lenovo X280 - RUS</v>
      </c>
      <c r="C23" s="32" t="str">
        <f>IF(ISBLANK(Values!E22),"","TellusRem")</f>
        <v>TellusRem</v>
      </c>
      <c r="D23" s="30">
        <f>IF(ISBLANK(Values!E22),"",Values!E22)</f>
        <v>5714401280194</v>
      </c>
      <c r="E23" s="31" t="str">
        <f>IF(ISBLANK(Values!E22),"","EAN")</f>
        <v>EAN</v>
      </c>
      <c r="F23" s="28" t="str">
        <f>IF(ISBLANK(Values!E22),"",IF(Values!J22, SUBSTITUTE(Values!$B$1, "{language}", Values!H22) &amp; " " &amp;Values!$B$3, SUBSTITUTE(Values!$B$2, "{language}", Values!$H22) &amp; " " &amp;Values!$B$3))</f>
        <v>sostituzione della tastiera Russo retroilluminata per Lenovo Thinkpad X280 X390 X395</v>
      </c>
      <c r="G23" s="32" t="str">
        <f>IF(ISBLANK(Values!E22),"","TellusRem")</f>
        <v>TellusRem</v>
      </c>
      <c r="H23" s="27" t="str">
        <f>IF(ISBLANK(Values!E22),"",Values!$B$16)</f>
        <v>computer-keyboards</v>
      </c>
      <c r="I23" s="27" t="str">
        <f>IF(ISBLANK(Values!E22),"","4730574031")</f>
        <v>4730574031</v>
      </c>
      <c r="J23" s="39" t="str">
        <f>IF(ISBLANK(Values!E22),"",Values!F22 )</f>
        <v>Lenovo X280 - RUS</v>
      </c>
      <c r="K23" s="28">
        <f>IF(ISBLANK(Values!E22),"",IF(Values!J22, Values!$B$4, Values!$B$5))</f>
        <v>54.99</v>
      </c>
      <c r="L23" s="40">
        <f>IF(ISBLANK(Values!E22),"",IF($CO23="DEFAULT", Values!$B$18, ""))</f>
        <v>5</v>
      </c>
      <c r="M23" s="28" t="str">
        <f>IF(ISBLANK(Values!E22),"",Values!$M22)</f>
        <v>https://download.lenovo.com/Images/Parts/01YP222/01YP222_A.jpg</v>
      </c>
      <c r="N23" s="28" t="str">
        <f>IF(ISBLANK(Values!$F22),"",Values!N22)</f>
        <v>https://download.lenovo.com/Images/Parts/01YP222/01YP222_B.jpg</v>
      </c>
      <c r="O23" s="28" t="str">
        <f>IF(ISBLANK(Values!$F22),"",Values!O22)</f>
        <v>https://download.lenovo.com/Images/Parts/01YP222/01YP222_details.jpg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X280 Parent</v>
      </c>
      <c r="Y23" s="39" t="str">
        <f>IF(ISBLANK(Values!E22),"","Size-Color")</f>
        <v>Size-Color</v>
      </c>
      <c r="Z23" s="32" t="str">
        <f>IF(ISBLANK(Values!E22),"","variation")</f>
        <v>variation</v>
      </c>
      <c r="AA23" s="36" t="str">
        <f>IF(ISBLANK(Values!E22),"",Values!$B$20)</f>
        <v>Update</v>
      </c>
      <c r="AB23" s="1"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41"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42"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3" s="1" t="str">
        <f>IF(ISBLANK(Values!E22),"",Values!$B$25)</f>
        <v xml:space="preserve">♻️ PRODOTTO ECOLOGICO - Acquista ricondizionato, ACQUISTA VERDE! Riduci oltre l'80% di anidride carbonica acquistando le nostre tastiere ricondizionate, rispetto a ottenere una nuova tastiera! </v>
      </c>
      <c r="AL23" s="1" t="str">
        <f>IF(ISBLANK(Values!E22),"",SUBSTITUTE(SUBSTITUTE(IF(Values!$J22, Values!$B$26, Values!$B$33), "{language}", Values!$H22), "{flag}", INDEX(options!$E$1:$E$20, Values!$V22)))</f>
        <v xml:space="preserve">👉 LAYOUT - 🇷🇺 Russo retroilluminato. </v>
      </c>
      <c r="AM23" s="1" t="str">
        <f>SUBSTITUTE(IF(ISBLANK(Values!E22),"",Values!$B$27),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8" t="str">
        <f>IF(ISBLANK(Values!E22),"",Values!H22)</f>
        <v>Russo</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Danimarca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8">
        <f>IF(ISBLANK(Values!E22),"",IF(Values!J22, Values!$B$4, Values!$B$5))</f>
        <v>54.99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computercomponent</v>
      </c>
      <c r="B24" s="38" t="str">
        <f>IF(ISBLANK(Values!E23),"",Values!F23)</f>
        <v>Lenovo X280 - US</v>
      </c>
      <c r="C24" s="32" t="str">
        <f>IF(ISBLANK(Values!E23),"","TellusRem")</f>
        <v>TellusRem</v>
      </c>
      <c r="D24" s="30">
        <f>IF(ISBLANK(Values!E23),"",Values!E23)</f>
        <v>5714401280200</v>
      </c>
      <c r="E24" s="31" t="str">
        <f>IF(ISBLANK(Values!E23),"","EAN")</f>
        <v>EAN</v>
      </c>
      <c r="F24" s="28" t="str">
        <f>IF(ISBLANK(Values!E23),"",IF(Values!J23, SUBSTITUTE(Values!$B$1, "{language}", Values!H23) &amp; " " &amp;Values!$B$3, SUBSTITUTE(Values!$B$2, "{language}", Values!$H23) &amp; " " &amp;Values!$B$3))</f>
        <v>sostituzione della tastiera US  retroilluminata per Lenovo Thinkpad X280 X390 X395</v>
      </c>
      <c r="G24" s="32" t="str">
        <f>IF(ISBLANK(Values!E23),"","TellusRem")</f>
        <v>TellusRem</v>
      </c>
      <c r="H24" s="27" t="str">
        <f>IF(ISBLANK(Values!E23),"",Values!$B$16)</f>
        <v>computer-keyboards</v>
      </c>
      <c r="I24" s="27" t="str">
        <f>IF(ISBLANK(Values!E23),"","4730574031")</f>
        <v>4730574031</v>
      </c>
      <c r="J24" s="39" t="str">
        <f>IF(ISBLANK(Values!E23),"",Values!F23 )</f>
        <v>Lenovo X280 - US</v>
      </c>
      <c r="K24" s="28">
        <f>IF(ISBLANK(Values!E23),"",IF(Values!J23, Values!$B$4, Values!$B$5))</f>
        <v>54.99</v>
      </c>
      <c r="L24" s="40">
        <f>IF(ISBLANK(Values!E23),"",IF($CO24="DEFAULT", Values!$B$18, ""))</f>
        <v>5</v>
      </c>
      <c r="M24" s="28" t="str">
        <f>IF(ISBLANK(Values!E23),"",Values!$M23)</f>
        <v>https://download.lenovo.com/Images/Parts/01YP040/01YP040_A.jpg</v>
      </c>
      <c r="N24" s="28" t="str">
        <f>IF(ISBLANK(Values!$F23),"",Values!N23)</f>
        <v>https://download.lenovo.com/Images/Parts/01YP040/01YP040_B.jpg</v>
      </c>
      <c r="O24" s="28" t="str">
        <f>IF(ISBLANK(Values!$F23),"",Values!O23)</f>
        <v>https://download.lenovo.com/Images/Parts/01YP040/01YP040_details.jpg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X280 Parent</v>
      </c>
      <c r="Y24" s="39" t="str">
        <f>IF(ISBLANK(Values!E23),"","Size-Color")</f>
        <v>Size-Color</v>
      </c>
      <c r="Z24" s="32" t="str">
        <f>IF(ISBLANK(Values!E23),"","variation")</f>
        <v>variation</v>
      </c>
      <c r="AA24" s="36" t="str">
        <f>IF(ISBLANK(Values!E23),"",Values!$B$20)</f>
        <v>Update</v>
      </c>
      <c r="AB24" s="1"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41"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42"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4" s="1" t="str">
        <f>IF(ISBLANK(Values!E23),"",Values!$B$25)</f>
        <v xml:space="preserve">♻️ PRODOTTO ECOLOGICO - Acquista ricondizionato, ACQUISTA VERDE! Riduci oltre l'80% di anidride carbonica acquistando le nostre tastiere ricondizionate, rispetto a ottenere una nuova tastiera! </v>
      </c>
      <c r="AL24" s="1" t="str">
        <f>IF(ISBLANK(Values!E23),"",SUBSTITUTE(SUBSTITUTE(IF(Values!$J23, Values!$B$26, Values!$B$33), "{language}", Values!$H23), "{flag}", INDEX(options!$E$1:$E$20, Values!$V23)))</f>
        <v xml:space="preserve">👉 LAYOUT - 🇺🇸 US  retroilluminato. </v>
      </c>
      <c r="AM24" s="1" t="str">
        <f>SUBSTITUTE(IF(ISBLANK(Values!E23),"",Values!$B$27),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8" t="str">
        <f>IF(ISBLANK(Values!E23),"",Values!H23)</f>
        <v xml:space="preserve">US </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Danimarca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54.99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computercomponent</v>
      </c>
      <c r="B25" s="38" t="str">
        <f>IF(ISBLANK(Values!E24),"",Values!F24)</f>
        <v>Lenovo X280 Regular - DE</v>
      </c>
      <c r="C25" s="32" t="str">
        <f>IF(ISBLANK(Values!E24),"","TellusRem")</f>
        <v>TellusRem</v>
      </c>
      <c r="D25" s="30">
        <f>IF(ISBLANK(Values!E24),"",Values!E24)</f>
        <v>5714401281016</v>
      </c>
      <c r="E25" s="31" t="str">
        <f>IF(ISBLANK(Values!E24),"","EAN")</f>
        <v>EAN</v>
      </c>
      <c r="F25" s="28" t="str">
        <f>IF(ISBLANK(Values!E24),"",IF(Values!J24, SUBSTITUTE(Values!$B$1, "{language}", Values!H24) &amp; " " &amp;Values!$B$3, SUBSTITUTE(Values!$B$2, "{language}", Values!$H24) &amp; " " &amp;Values!$B$3))</f>
        <v>sostituzione della tastiera Tedesco non retroilluminata per Lenovo Thinkpad X280 X390 X395</v>
      </c>
      <c r="G25" s="32" t="str">
        <f>IF(ISBLANK(Values!E24),"","TellusRem")</f>
        <v>TellusRem</v>
      </c>
      <c r="H25" s="27" t="str">
        <f>IF(ISBLANK(Values!E24),"",Values!$B$16)</f>
        <v>computer-keyboards</v>
      </c>
      <c r="I25" s="27" t="str">
        <f>IF(ISBLANK(Values!E24),"","4730574031")</f>
        <v>4730574031</v>
      </c>
      <c r="J25" s="39" t="str">
        <f>IF(ISBLANK(Values!E24),"",Values!F24 )</f>
        <v>Lenovo X280 Regular - DE</v>
      </c>
      <c r="K25" s="28">
        <f>IF(ISBLANK(Values!E24),"",IF(Values!J24, Values!$B$4, Values!$B$5))</f>
        <v>40.99</v>
      </c>
      <c r="L25" s="40" t="str">
        <f>IF(ISBLANK(Values!E24),"",IF($CO25="DEFAULT", Values!$B$18, ""))</f>
        <v/>
      </c>
      <c r="M25" s="28" t="str">
        <f>IF(ISBLANK(Values!E24),"",Values!$M24)</f>
        <v>https://raw.githubusercontent.com/PatrickVibild/TellusAmazonPictures/master/pictures/Lenovo/X280/RG/DE/1.jpg</v>
      </c>
      <c r="N25" s="28" t="str">
        <f>IF(ISBLANK(Values!$F24),"",Values!N24)</f>
        <v>https://raw.githubusercontent.com/PatrickVibild/TellusAmazonPictures/master/pictures/Lenovo/X280/RG/DE/2.jpg</v>
      </c>
      <c r="O25" s="28" t="str">
        <f>IF(ISBLANK(Values!$F24),"",Values!O24)</f>
        <v>https://raw.githubusercontent.com/PatrickVibild/TellusAmazonPictures/master/pictures/Lenovo/X280/RG/DE/3.jpg</v>
      </c>
      <c r="P25" s="28" t="str">
        <f>IF(ISBLANK(Values!$F24),"",Values!P24)</f>
        <v>https://raw.githubusercontent.com/PatrickVibild/TellusAmazonPictures/master/pictures/Lenovo/X280/RG/DE/4.jpg</v>
      </c>
      <c r="Q25" s="28" t="str">
        <f>IF(ISBLANK(Values!$F24),"",Values!Q24)</f>
        <v>https://raw.githubusercontent.com/PatrickVibild/TellusAmazonPictures/master/pictures/Lenovo/X280/RG/DE/5.jpg</v>
      </c>
      <c r="R25" s="28" t="str">
        <f>IF(ISBLANK(Values!$F24),"",Values!R24)</f>
        <v>https://raw.githubusercontent.com/PatrickVibild/TellusAmazonPictures/master/pictures/Lenovo/X280/RG/DE/6.jpg</v>
      </c>
      <c r="S25" s="28" t="str">
        <f>IF(ISBLANK(Values!$F24),"",Values!S24)</f>
        <v>https://raw.githubusercontent.com/PatrickVibild/TellusAmazonPictures/master/pictures/Lenovo/X280/RG/DE/7.jpg</v>
      </c>
      <c r="T25" s="28" t="str">
        <f>IF(ISBLANK(Values!$F24),"",Values!T24)</f>
        <v>https://raw.githubusercontent.com/PatrickVibild/TellusAmazonPictures/master/pictures/Lenovo/X280/RG/DE/8.jpg</v>
      </c>
      <c r="U25" s="28" t="str">
        <f>IF(ISBLANK(Values!$F24),"",Values!U24)</f>
        <v>https://raw.githubusercontent.com/PatrickVibild/TellusAmazonPictures/master/pictures/Lenovo/X280/RG/DE/9.jpg</v>
      </c>
      <c r="V25" s="1"/>
      <c r="W25" s="32" t="str">
        <f>IF(ISBLANK(Values!E24),"","Child")</f>
        <v>Child</v>
      </c>
      <c r="X25" s="32" t="str">
        <f>IF(ISBLANK(Values!E24),"",Values!$B$13)</f>
        <v>Lenovo X280 Parent</v>
      </c>
      <c r="Y25" s="39" t="str">
        <f>IF(ISBLANK(Values!E24),"","Size-Color")</f>
        <v>Size-Color</v>
      </c>
      <c r="Z25" s="32" t="str">
        <f>IF(ISBLANK(Values!E24),"","variation")</f>
        <v>variation</v>
      </c>
      <c r="AA25" s="36" t="str">
        <f>IF(ISBLANK(Values!E24),"",Values!$B$20)</f>
        <v>Update</v>
      </c>
      <c r="AB25" s="1" t="str">
        <f>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41" t="str">
        <f>IF(ISBLANK(Values!E24),"",IF(Values!I24,Values!$B$23,Values!$B$33))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5" s="42" t="str">
        <f>IF(ISBLANK(Values!E24),"",Values!$B$24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5" s="1" t="str">
        <f>IF(ISBLANK(Values!E24),"",Values!$B$25)</f>
        <v xml:space="preserve">♻️ PRODOTTO ECOLOGICO - Acquista ricondizionato, ACQUISTA VERDE! Riduci oltre l'80% di anidride carbonica acquistando le nostre tastiere ricondizionate, rispetto a ottenere una nuova tastiera! </v>
      </c>
      <c r="AL25" s="1" t="str">
        <f>IF(ISBLANK(Values!E24),"",SUBSTITUTE(SUBSTITUTE(IF(Values!$J24, Values!$B$26, Values!$B$33), "{language}", Values!$H24), "{flag}", INDEX(options!$E$1:$E$20, Values!$V24)))</f>
        <v xml:space="preserve">👉 LAYOUT - 🇩🇪 Tedesco NO retroilluminato. </v>
      </c>
      <c r="AM25" s="1" t="str">
        <f>SUBSTITUTE(IF(ISBLANK(Values!E24),"",Values!$B$27),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25" s="1"/>
      <c r="AO25" s="1"/>
      <c r="AP25" s="1"/>
      <c r="AQ25" s="1"/>
      <c r="AR25" s="1"/>
      <c r="AS25" s="1"/>
      <c r="AT25" s="28" t="str">
        <f>IF(ISBLANK(Values!E24),"",Values!H24)</f>
        <v>Tedesco</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 ) ) ) ) )))</f>
        <v>Danimarca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8">
        <f>IF(ISBLANK(Values!E24),"",IF(Values!J24, Values!$B$4, Values!$B$5))</f>
        <v>40.99</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computercomponent</v>
      </c>
      <c r="B26" s="38" t="str">
        <f>IF(ISBLANK(Values!E25),"",Values!F25)</f>
        <v>Lenovo X280 Regular - FR</v>
      </c>
      <c r="C26" s="32" t="str">
        <f>IF(ISBLANK(Values!E25),"","TellusRem")</f>
        <v>TellusRem</v>
      </c>
      <c r="D26" s="30">
        <f>IF(ISBLANK(Values!E25),"",Values!E25)</f>
        <v>5714401281023</v>
      </c>
      <c r="E26" s="31" t="str">
        <f>IF(ISBLANK(Values!E25),"","EAN")</f>
        <v>EAN</v>
      </c>
      <c r="F26" s="28" t="str">
        <f>IF(ISBLANK(Values!E25),"",IF(Values!J25, SUBSTITUTE(Values!$B$1, "{language}", Values!H25) &amp; " " &amp;Values!$B$3, SUBSTITUTE(Values!$B$2, "{language}", Values!$H25) &amp; " " &amp;Values!$B$3))</f>
        <v>sostituzione della tastiera Francese non retroilluminata per Lenovo Thinkpad X280 X390 X395</v>
      </c>
      <c r="G26" s="32" t="str">
        <f>IF(ISBLANK(Values!E25),"","TellusRem")</f>
        <v>TellusRem</v>
      </c>
      <c r="H26" s="27" t="str">
        <f>IF(ISBLANK(Values!E25),"",Values!$B$16)</f>
        <v>computer-keyboards</v>
      </c>
      <c r="I26" s="27" t="str">
        <f>IF(ISBLANK(Values!E25),"","4730574031")</f>
        <v>4730574031</v>
      </c>
      <c r="J26" s="39" t="str">
        <f>IF(ISBLANK(Values!E25),"",Values!F25 )</f>
        <v>Lenovo X280 Regular - FR</v>
      </c>
      <c r="K26" s="28">
        <f>IF(ISBLANK(Values!E25),"",IF(Values!J25, Values!$B$4, Values!$B$5))</f>
        <v>40.99</v>
      </c>
      <c r="L26" s="40" t="str">
        <f>IF(ISBLANK(Values!E25),"",IF($CO26="DEFAULT", Values!$B$18, ""))</f>
        <v/>
      </c>
      <c r="M26" s="28" t="str">
        <f>IF(ISBLANK(Values!E25),"",Values!$M25)</f>
        <v>https://raw.githubusercontent.com/PatrickVibild/TellusAmazonPictures/master/pictures/Lenovo/X280/RG/FR/1.jpg</v>
      </c>
      <c r="N26" s="28" t="str">
        <f>IF(ISBLANK(Values!$F25),"",Values!N25)</f>
        <v>https://raw.githubusercontent.com/PatrickVibild/TellusAmazonPictures/master/pictures/Lenovo/X280/RG/FR/2.jpg</v>
      </c>
      <c r="O26" s="28" t="str">
        <f>IF(ISBLANK(Values!$F25),"",Values!O25)</f>
        <v>https://raw.githubusercontent.com/PatrickVibild/TellusAmazonPictures/master/pictures/Lenovo/X280/RG/FR/3.jpg</v>
      </c>
      <c r="P26" s="28" t="str">
        <f>IF(ISBLANK(Values!$F25),"",Values!P25)</f>
        <v>https://raw.githubusercontent.com/PatrickVibild/TellusAmazonPictures/master/pictures/Lenovo/X280/RG/FR/4.jpg</v>
      </c>
      <c r="Q26" s="28" t="str">
        <f>IF(ISBLANK(Values!$F25),"",Values!Q25)</f>
        <v>https://raw.githubusercontent.com/PatrickVibild/TellusAmazonPictures/master/pictures/Lenovo/X280/RG/FR/5.jpg</v>
      </c>
      <c r="R26" s="28" t="str">
        <f>IF(ISBLANK(Values!$F25),"",Values!R25)</f>
        <v>https://raw.githubusercontent.com/PatrickVibild/TellusAmazonPictures/master/pictures/Lenovo/X280/RG/FR/6.jpg</v>
      </c>
      <c r="S26" s="28" t="str">
        <f>IF(ISBLANK(Values!$F25),"",Values!S25)</f>
        <v>https://raw.githubusercontent.com/PatrickVibild/TellusAmazonPictures/master/pictures/Lenovo/X280/RG/FR/7.jpg</v>
      </c>
      <c r="T26" s="28" t="str">
        <f>IF(ISBLANK(Values!$F25),"",Values!T25)</f>
        <v>https://raw.githubusercontent.com/PatrickVibild/TellusAmazonPictures/master/pictures/Lenovo/X280/RG/FR/8.jpg</v>
      </c>
      <c r="U26" s="28" t="str">
        <f>IF(ISBLANK(Values!$F25),"",Values!U25)</f>
        <v>https://raw.githubusercontent.com/PatrickVibild/TellusAmazonPictures/master/pictures/Lenovo/X280/RG/FR/9.jpg</v>
      </c>
      <c r="V26" s="1"/>
      <c r="W26" s="32" t="str">
        <f>IF(ISBLANK(Values!E25),"","Child")</f>
        <v>Child</v>
      </c>
      <c r="X26" s="32" t="str">
        <f>IF(ISBLANK(Values!E25),"",Values!$B$13)</f>
        <v>Lenovo X280 Parent</v>
      </c>
      <c r="Y26" s="39" t="str">
        <f>IF(ISBLANK(Values!E25),"","Size-Color")</f>
        <v>Size-Color</v>
      </c>
      <c r="Z26" s="32" t="str">
        <f>IF(ISBLANK(Values!E25),"","variation")</f>
        <v>variation</v>
      </c>
      <c r="AA26" s="36" t="str">
        <f>IF(ISBLANK(Values!E25),"",Values!$B$20)</f>
        <v>Update</v>
      </c>
      <c r="AB26" s="1" t="str">
        <f>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41" t="str">
        <f>IF(ISBLANK(Values!E25),"",IF(Values!I25,Values!$B$23,Values!$B$33))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6" s="42" t="str">
        <f>IF(ISBLANK(Values!E25),"",Values!$B$24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6" s="1" t="str">
        <f>IF(ISBLANK(Values!E25),"",Values!$B$25)</f>
        <v xml:space="preserve">♻️ PRODOTTO ECOLOGICO - Acquista ricondizionato, ACQUISTA VERDE! Riduci oltre l'80% di anidride carbonica acquistando le nostre tastiere ricondizionate, rispetto a ottenere una nuova tastiera! </v>
      </c>
      <c r="AL26" s="1" t="str">
        <f>IF(ISBLANK(Values!E25),"",SUBSTITUTE(SUBSTITUTE(IF(Values!$J25, Values!$B$26, Values!$B$33), "{language}", Values!$H25), "{flag}", INDEX(options!$E$1:$E$20, Values!$V25)))</f>
        <v xml:space="preserve">👉 LAYOUT - 🇫🇷 Francese NO retroilluminato. </v>
      </c>
      <c r="AM26" s="1" t="str">
        <f>SUBSTITUTE(IF(ISBLANK(Values!E25),"",Values!$B$27),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26" s="1"/>
      <c r="AO26" s="1"/>
      <c r="AP26" s="1"/>
      <c r="AQ26" s="1"/>
      <c r="AR26" s="1"/>
      <c r="AS26" s="1"/>
      <c r="AT26" s="28" t="str">
        <f>IF(ISBLANK(Values!E25),"",Values!H25)</f>
        <v>Francese</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 ) ) ) ) )))</f>
        <v>Danimarca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8">
        <f>IF(ISBLANK(Values!E25),"",IF(Values!J25, Values!$B$4, Values!$B$5))</f>
        <v>40.99</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computercomponent</v>
      </c>
      <c r="B27" s="38" t="str">
        <f>IF(ISBLANK(Values!E26),"",Values!F26)</f>
        <v>Lenovo X280 Regular - IT</v>
      </c>
      <c r="C27" s="32" t="str">
        <f>IF(ISBLANK(Values!E26),"","TellusRem")</f>
        <v>TellusRem</v>
      </c>
      <c r="D27" s="30">
        <f>IF(ISBLANK(Values!E26),"",Values!E26)</f>
        <v>5714401281030</v>
      </c>
      <c r="E27" s="31" t="str">
        <f>IF(ISBLANK(Values!E26),"","EAN")</f>
        <v>EAN</v>
      </c>
      <c r="F27" s="28" t="str">
        <f>IF(ISBLANK(Values!E26),"",IF(Values!J26, SUBSTITUTE(Values!$B$1, "{language}", Values!H26) &amp; " " &amp;Values!$B$3, SUBSTITUTE(Values!$B$2, "{language}", Values!$H26) &amp; " " &amp;Values!$B$3))</f>
        <v>sostituzione della tastiera Italiano non retroilluminata per Lenovo Thinkpad X280 X390 X395</v>
      </c>
      <c r="G27" s="32" t="str">
        <f>IF(ISBLANK(Values!E26),"","TellusRem")</f>
        <v>TellusRem</v>
      </c>
      <c r="H27" s="27" t="str">
        <f>IF(ISBLANK(Values!E26),"",Values!$B$16)</f>
        <v>computer-keyboards</v>
      </c>
      <c r="I27" s="27" t="str">
        <f>IF(ISBLANK(Values!E26),"","4730574031")</f>
        <v>4730574031</v>
      </c>
      <c r="J27" s="39" t="str">
        <f>IF(ISBLANK(Values!E26),"",Values!F26 )</f>
        <v>Lenovo X280 Regular - IT</v>
      </c>
      <c r="K27" s="28">
        <f>IF(ISBLANK(Values!E26),"",IF(Values!J26, Values!$B$4, Values!$B$5))</f>
        <v>40.99</v>
      </c>
      <c r="L27" s="40" t="str">
        <f>IF(ISBLANK(Values!E26),"",IF($CO27="DEFAULT", Values!$B$18, ""))</f>
        <v/>
      </c>
      <c r="M27" s="28" t="str">
        <f>IF(ISBLANK(Values!E26),"",Values!$M26)</f>
        <v>https://raw.githubusercontent.com/PatrickVibild/TellusAmazonPictures/master/pictures/Lenovo/X280/RG/IT/1.jpg</v>
      </c>
      <c r="N27" s="28" t="str">
        <f>IF(ISBLANK(Values!$F26),"",Values!N26)</f>
        <v>https://raw.githubusercontent.com/PatrickVibild/TellusAmazonPictures/master/pictures/Lenovo/X280/RG/IT/2.jpg</v>
      </c>
      <c r="O27" s="28" t="str">
        <f>IF(ISBLANK(Values!$F26),"",Values!O26)</f>
        <v>https://raw.githubusercontent.com/PatrickVibild/TellusAmazonPictures/master/pictures/Lenovo/X280/RG/IT/3.jpg</v>
      </c>
      <c r="P27" s="28" t="str">
        <f>IF(ISBLANK(Values!$F26),"",Values!P26)</f>
        <v>https://raw.githubusercontent.com/PatrickVibild/TellusAmazonPictures/master/pictures/Lenovo/X280/RG/IT/4.jpg</v>
      </c>
      <c r="Q27" s="28" t="str">
        <f>IF(ISBLANK(Values!$F26),"",Values!Q26)</f>
        <v>https://raw.githubusercontent.com/PatrickVibild/TellusAmazonPictures/master/pictures/Lenovo/X280/RG/IT/5.jpg</v>
      </c>
      <c r="R27" s="28" t="str">
        <f>IF(ISBLANK(Values!$F26),"",Values!R26)</f>
        <v>https://raw.githubusercontent.com/PatrickVibild/TellusAmazonPictures/master/pictures/Lenovo/X280/RG/IT/6.jpg</v>
      </c>
      <c r="S27" s="28" t="str">
        <f>IF(ISBLANK(Values!$F26),"",Values!S26)</f>
        <v>https://raw.githubusercontent.com/PatrickVibild/TellusAmazonPictures/master/pictures/Lenovo/X280/RG/IT/7.jpg</v>
      </c>
      <c r="T27" s="28" t="str">
        <f>IF(ISBLANK(Values!$F26),"",Values!T26)</f>
        <v>https://raw.githubusercontent.com/PatrickVibild/TellusAmazonPictures/master/pictures/Lenovo/X280/RG/IT/8.jpg</v>
      </c>
      <c r="U27" s="28" t="str">
        <f>IF(ISBLANK(Values!$F26),"",Values!U26)</f>
        <v>https://raw.githubusercontent.com/PatrickVibild/TellusAmazonPictures/master/pictures/Lenovo/X280/RG/IT/9.jpg</v>
      </c>
      <c r="V27" s="1"/>
      <c r="W27" s="32" t="str">
        <f>IF(ISBLANK(Values!E26),"","Child")</f>
        <v>Child</v>
      </c>
      <c r="X27" s="32" t="str">
        <f>IF(ISBLANK(Values!E26),"",Values!$B$13)</f>
        <v>Lenovo X280 Parent</v>
      </c>
      <c r="Y27" s="39" t="str">
        <f>IF(ISBLANK(Values!E26),"","Size-Color")</f>
        <v>Size-Color</v>
      </c>
      <c r="Z27" s="32" t="str">
        <f>IF(ISBLANK(Values!E26),"","variation")</f>
        <v>variation</v>
      </c>
      <c r="AA27" s="36" t="str">
        <f>IF(ISBLANK(Values!E26),"",Values!$B$20)</f>
        <v>Update</v>
      </c>
      <c r="AB27" s="1" t="str">
        <f>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41" t="str">
        <f>IF(ISBLANK(Values!E26),"",IF(Values!I26,Values!$B$23,Values!$B$33))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7" s="42" t="str">
        <f>IF(ISBLANK(Values!E26),"",Values!$B$24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7" s="1" t="str">
        <f>IF(ISBLANK(Values!E26),"",Values!$B$25)</f>
        <v xml:space="preserve">♻️ PRODOTTO ECOLOGICO - Acquista ricondizionato, ACQUISTA VERDE! Riduci oltre l'80% di anidride carbonica acquistando le nostre tastiere ricondizionate, rispetto a ottenere una nuova tastiera! </v>
      </c>
      <c r="AL27" s="1" t="str">
        <f>IF(ISBLANK(Values!E26),"",SUBSTITUTE(SUBSTITUTE(IF(Values!$J26, Values!$B$26, Values!$B$33), "{language}", Values!$H26), "{flag}", INDEX(options!$E$1:$E$20, Values!$V26)))</f>
        <v xml:space="preserve">👉 LAYOUT - 🇮🇹 Italiano NO retroilluminato. </v>
      </c>
      <c r="AM27" s="1" t="str">
        <f>SUBSTITUTE(IF(ISBLANK(Values!E26),"",Values!$B$27),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27" s="1"/>
      <c r="AO27" s="1"/>
      <c r="AP27" s="1"/>
      <c r="AQ27" s="1"/>
      <c r="AR27" s="1"/>
      <c r="AS27" s="1"/>
      <c r="AT27" s="28" t="str">
        <f>IF(ISBLANK(Values!E26),"",Values!H26)</f>
        <v>Italiano</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 ) ) ) ) )))</f>
        <v>Danimarca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8">
        <f>IF(ISBLANK(Values!E26),"",IF(Values!J26, Values!$B$4, Values!$B$5))</f>
        <v>40.99</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computercomponent</v>
      </c>
      <c r="B28" s="38" t="str">
        <f>IF(ISBLANK(Values!E27),"",Values!F27)</f>
        <v>Lenovo X280 Regular - ES</v>
      </c>
      <c r="C28" s="32" t="str">
        <f>IF(ISBLANK(Values!E27),"","TellusRem")</f>
        <v>TellusRem</v>
      </c>
      <c r="D28" s="30">
        <f>IF(ISBLANK(Values!E27),"",Values!E27)</f>
        <v>5714401281047</v>
      </c>
      <c r="E28" s="31" t="str">
        <f>IF(ISBLANK(Values!E27),"","EAN")</f>
        <v>EAN</v>
      </c>
      <c r="F28" s="28" t="str">
        <f>IF(ISBLANK(Values!E27),"",IF(Values!J27, SUBSTITUTE(Values!$B$1, "{language}", Values!H27) &amp; " " &amp;Values!$B$3, SUBSTITUTE(Values!$B$2, "{language}", Values!$H27) &amp; " " &amp;Values!$B$3))</f>
        <v>sostituzione della tastiera Spagnolo non retroilluminata per Lenovo Thinkpad X280 X390 X395</v>
      </c>
      <c r="G28" s="32" t="str">
        <f>IF(ISBLANK(Values!E27),"","TellusRem")</f>
        <v>TellusRem</v>
      </c>
      <c r="H28" s="27" t="str">
        <f>IF(ISBLANK(Values!E27),"",Values!$B$16)</f>
        <v>computer-keyboards</v>
      </c>
      <c r="I28" s="27" t="str">
        <f>IF(ISBLANK(Values!E27),"","4730574031")</f>
        <v>4730574031</v>
      </c>
      <c r="J28" s="39" t="str">
        <f>IF(ISBLANK(Values!E27),"",Values!F27 )</f>
        <v>Lenovo X280 Regular - ES</v>
      </c>
      <c r="K28" s="28">
        <f>IF(ISBLANK(Values!E27),"",IF(Values!J27, Values!$B$4, Values!$B$5))</f>
        <v>40.99</v>
      </c>
      <c r="L28" s="40" t="str">
        <f>IF(ISBLANK(Values!E27),"",IF($CO28="DEFAULT", Values!$B$18, ""))</f>
        <v/>
      </c>
      <c r="M28" s="28" t="str">
        <f>IF(ISBLANK(Values!E27),"",Values!$M27)</f>
        <v>https://raw.githubusercontent.com/PatrickVibild/TellusAmazonPictures/master/pictures/Lenovo/X280/RG/ES/1.jpg</v>
      </c>
      <c r="N28" s="28" t="str">
        <f>IF(ISBLANK(Values!$F27),"",Values!N27)</f>
        <v>https://raw.githubusercontent.com/PatrickVibild/TellusAmazonPictures/master/pictures/Lenovo/X280/RG/ES/2.jpg</v>
      </c>
      <c r="O28" s="28" t="str">
        <f>IF(ISBLANK(Values!$F27),"",Values!O27)</f>
        <v>https://raw.githubusercontent.com/PatrickVibild/TellusAmazonPictures/master/pictures/Lenovo/X280/RG/ES/3.jpg</v>
      </c>
      <c r="P28" s="28" t="str">
        <f>IF(ISBLANK(Values!$F27),"",Values!P27)</f>
        <v>https://raw.githubusercontent.com/PatrickVibild/TellusAmazonPictures/master/pictures/Lenovo/X280/RG/ES/4.jpg</v>
      </c>
      <c r="Q28" s="28" t="str">
        <f>IF(ISBLANK(Values!$F27),"",Values!Q27)</f>
        <v>https://raw.githubusercontent.com/PatrickVibild/TellusAmazonPictures/master/pictures/Lenovo/X280/RG/ES/5.jpg</v>
      </c>
      <c r="R28" s="28" t="str">
        <f>IF(ISBLANK(Values!$F27),"",Values!R27)</f>
        <v>https://raw.githubusercontent.com/PatrickVibild/TellusAmazonPictures/master/pictures/Lenovo/X280/RG/ES/6.jpg</v>
      </c>
      <c r="S28" s="28" t="str">
        <f>IF(ISBLANK(Values!$F27),"",Values!S27)</f>
        <v>https://raw.githubusercontent.com/PatrickVibild/TellusAmazonPictures/master/pictures/Lenovo/X280/RG/ES/7.jpg</v>
      </c>
      <c r="T28" s="28" t="str">
        <f>IF(ISBLANK(Values!$F27),"",Values!T27)</f>
        <v>https://raw.githubusercontent.com/PatrickVibild/TellusAmazonPictures/master/pictures/Lenovo/X280/RG/ES/8.jpg</v>
      </c>
      <c r="U28" s="28" t="str">
        <f>IF(ISBLANK(Values!$F27),"",Values!U27)</f>
        <v>https://raw.githubusercontent.com/PatrickVibild/TellusAmazonPictures/master/pictures/Lenovo/X280/RG/ES/9.jpg</v>
      </c>
      <c r="V28" s="1"/>
      <c r="W28" s="32" t="str">
        <f>IF(ISBLANK(Values!E27),"","Child")</f>
        <v>Child</v>
      </c>
      <c r="X28" s="32" t="str">
        <f>IF(ISBLANK(Values!E27),"",Values!$B$13)</f>
        <v>Lenovo X280 Parent</v>
      </c>
      <c r="Y28" s="39" t="str">
        <f>IF(ISBLANK(Values!E27),"","Size-Color")</f>
        <v>Size-Color</v>
      </c>
      <c r="Z28" s="32" t="str">
        <f>IF(ISBLANK(Values!E27),"","variation")</f>
        <v>variation</v>
      </c>
      <c r="AA28" s="36" t="str">
        <f>IF(ISBLANK(Values!E27),"",Values!$B$20)</f>
        <v>Update</v>
      </c>
      <c r="AB28" s="1" t="str">
        <f>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41" t="str">
        <f>IF(ISBLANK(Values!E27),"",IF(Values!I27,Values!$B$23,Values!$B$33))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8" s="42" t="str">
        <f>IF(ISBLANK(Values!E27),"",Values!$B$24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8" s="1" t="str">
        <f>IF(ISBLANK(Values!E27),"",Values!$B$25)</f>
        <v xml:space="preserve">♻️ PRODOTTO ECOLOGICO - Acquista ricondizionato, ACQUISTA VERDE! Riduci oltre l'80% di anidride carbonica acquistando le nostre tastiere ricondizionate, rispetto a ottenere una nuova tastiera! </v>
      </c>
      <c r="AL28" s="1" t="str">
        <f>IF(ISBLANK(Values!E27),"",SUBSTITUTE(SUBSTITUTE(IF(Values!$J27, Values!$B$26, Values!$B$33), "{language}", Values!$H27), "{flag}", INDEX(options!$E$1:$E$20, Values!$V27)))</f>
        <v xml:space="preserve">👉 LAYOUT - 🇪🇸 Spagnolo NO retroilluminato. </v>
      </c>
      <c r="AM28" s="1" t="str">
        <f>SUBSTITUTE(IF(ISBLANK(Values!E27),"",Values!$B$27),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28" s="1"/>
      <c r="AO28" s="1"/>
      <c r="AP28" s="1"/>
      <c r="AQ28" s="1"/>
      <c r="AR28" s="1"/>
      <c r="AS28" s="1"/>
      <c r="AT28" s="28" t="str">
        <f>IF(ISBLANK(Values!E27),"",Values!H27)</f>
        <v>Spagnolo</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 ) ) ) ) )))</f>
        <v>Danimarca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8">
        <f>IF(ISBLANK(Values!E27),"",IF(Values!J27, Values!$B$4, Values!$B$5))</f>
        <v>40.99</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computercomponent</v>
      </c>
      <c r="B29" s="38" t="str">
        <f>IF(ISBLANK(Values!E28),"",Values!F28)</f>
        <v>Lenovo X280 Regular - UK</v>
      </c>
      <c r="C29" s="32" t="str">
        <f>IF(ISBLANK(Values!E28),"","TellusRem")</f>
        <v>TellusRem</v>
      </c>
      <c r="D29" s="30">
        <f>IF(ISBLANK(Values!E28),"",Values!E28)</f>
        <v>5714401281054</v>
      </c>
      <c r="E29" s="31" t="str">
        <f>IF(ISBLANK(Values!E28),"","EAN")</f>
        <v>EAN</v>
      </c>
      <c r="F29" s="28" t="str">
        <f>IF(ISBLANK(Values!E28),"",IF(Values!J28, SUBSTITUTE(Values!$B$1, "{language}", Values!H28) &amp; " " &amp;Values!$B$3, SUBSTITUTE(Values!$B$2, "{language}", Values!$H28) &amp; " " &amp;Values!$B$3))</f>
        <v>sostituzione della tastiera UK non retroilluminata per Lenovo Thinkpad X280 X390 X395</v>
      </c>
      <c r="G29" s="32" t="str">
        <f>IF(ISBLANK(Values!E28),"","TellusRem")</f>
        <v>TellusRem</v>
      </c>
      <c r="H29" s="27" t="str">
        <f>IF(ISBLANK(Values!E28),"",Values!$B$16)</f>
        <v>computer-keyboards</v>
      </c>
      <c r="I29" s="27" t="str">
        <f>IF(ISBLANK(Values!E28),"","4730574031")</f>
        <v>4730574031</v>
      </c>
      <c r="J29" s="39" t="str">
        <f>IF(ISBLANK(Values!E28),"",Values!F28 )</f>
        <v>Lenovo X280 Regular - UK</v>
      </c>
      <c r="K29" s="28">
        <f>IF(ISBLANK(Values!E28),"",IF(Values!J28, Values!$B$4, Values!$B$5))</f>
        <v>40.99</v>
      </c>
      <c r="L29" s="40" t="str">
        <f>IF(ISBLANK(Values!E28),"",IF($CO29="DEFAULT", Values!$B$18, ""))</f>
        <v/>
      </c>
      <c r="M29" s="28" t="str">
        <f>IF(ISBLANK(Values!E28),"",Values!$M28)</f>
        <v>https://raw.githubusercontent.com/PatrickVibild/TellusAmazonPictures/master/pictures/Lenovo/X280/RG/UK/1.jpg</v>
      </c>
      <c r="N29" s="28" t="str">
        <f>IF(ISBLANK(Values!$F28),"",Values!N28)</f>
        <v>https://raw.githubusercontent.com/PatrickVibild/TellusAmazonPictures/master/pictures/Lenovo/X280/RG/UK/2.jpg</v>
      </c>
      <c r="O29" s="28" t="str">
        <f>IF(ISBLANK(Values!$F28),"",Values!O28)</f>
        <v>https://raw.githubusercontent.com/PatrickVibild/TellusAmazonPictures/master/pictures/Lenovo/X280/RG/UK/3.jpg</v>
      </c>
      <c r="P29" s="28" t="str">
        <f>IF(ISBLANK(Values!$F28),"",Values!P28)</f>
        <v>https://raw.githubusercontent.com/PatrickVibild/TellusAmazonPictures/master/pictures/Lenovo/X280/RG/UK/4.jpg</v>
      </c>
      <c r="Q29" s="28" t="str">
        <f>IF(ISBLANK(Values!$F28),"",Values!Q28)</f>
        <v>https://raw.githubusercontent.com/PatrickVibild/TellusAmazonPictures/master/pictures/Lenovo/X280/RG/UK/5.jpg</v>
      </c>
      <c r="R29" s="28" t="str">
        <f>IF(ISBLANK(Values!$F28),"",Values!R28)</f>
        <v>https://raw.githubusercontent.com/PatrickVibild/TellusAmazonPictures/master/pictures/Lenovo/X280/RG/UK/6.jpg</v>
      </c>
      <c r="S29" s="28" t="str">
        <f>IF(ISBLANK(Values!$F28),"",Values!S28)</f>
        <v>https://raw.githubusercontent.com/PatrickVibild/TellusAmazonPictures/master/pictures/Lenovo/X280/RG/UK/7.jpg</v>
      </c>
      <c r="T29" s="28" t="str">
        <f>IF(ISBLANK(Values!$F28),"",Values!T28)</f>
        <v>https://raw.githubusercontent.com/PatrickVibild/TellusAmazonPictures/master/pictures/Lenovo/X280/RG/UK/8.jpg</v>
      </c>
      <c r="U29" s="28" t="str">
        <f>IF(ISBLANK(Values!$F28),"",Values!U28)</f>
        <v>https://raw.githubusercontent.com/PatrickVibild/TellusAmazonPictures/master/pictures/Lenovo/X280/RG/UK/9.jpg</v>
      </c>
      <c r="V29" s="1"/>
      <c r="W29" s="32" t="str">
        <f>IF(ISBLANK(Values!E28),"","Child")</f>
        <v>Child</v>
      </c>
      <c r="X29" s="32" t="str">
        <f>IF(ISBLANK(Values!E28),"",Values!$B$13)</f>
        <v>Lenovo X280 Parent</v>
      </c>
      <c r="Y29" s="39" t="str">
        <f>IF(ISBLANK(Values!E28),"","Size-Color")</f>
        <v>Size-Color</v>
      </c>
      <c r="Z29" s="32" t="str">
        <f>IF(ISBLANK(Values!E28),"","variation")</f>
        <v>variation</v>
      </c>
      <c r="AA29" s="36" t="str">
        <f>IF(ISBLANK(Values!E28),"",Values!$B$20)</f>
        <v>Update</v>
      </c>
      <c r="AB29" s="1" t="str">
        <f>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41" t="str">
        <f>IF(ISBLANK(Values!E28),"",IF(Values!I28,Values!$B$23,Values!$B$33))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9" s="42" t="str">
        <f>IF(ISBLANK(Values!E28),"",Values!$B$24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9" s="1" t="str">
        <f>IF(ISBLANK(Values!E28),"",Values!$B$25)</f>
        <v xml:space="preserve">♻️ PRODOTTO ECOLOGICO - Acquista ricondizionato, ACQUISTA VERDE! Riduci oltre l'80% di anidride carbonica acquistando le nostre tastiere ricondizionate, rispetto a ottenere una nuova tastiera! </v>
      </c>
      <c r="AL29" s="1" t="str">
        <f>IF(ISBLANK(Values!E28),"",SUBSTITUTE(SUBSTITUTE(IF(Values!$J28, Values!$B$26, Values!$B$33), "{language}", Values!$H28), "{flag}", INDEX(options!$E$1:$E$20, Values!$V28)))</f>
        <v xml:space="preserve">👉 LAYOUT - 🇬🇧 UK NO retroilluminato. </v>
      </c>
      <c r="AM29" s="1" t="str">
        <f>SUBSTITUTE(IF(ISBLANK(Values!E28),"",Values!$B$27),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29" s="1"/>
      <c r="AO29" s="1"/>
      <c r="AP29" s="1"/>
      <c r="AQ29" s="1"/>
      <c r="AR29" s="1"/>
      <c r="AS29" s="1"/>
      <c r="AT29" s="28" t="str">
        <f>IF(ISBLANK(Values!E28),"",Values!H28)</f>
        <v>UK</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 ) ) ) ) )))</f>
        <v>Danimarca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8">
        <f>IF(ISBLANK(Values!E28),"",IF(Values!J28, Values!$B$4, Values!$B$5))</f>
        <v>40.99</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computercomponent</v>
      </c>
      <c r="B30" s="38" t="str">
        <f>IF(ISBLANK(Values!E29),"",Values!F29)</f>
        <v>Lenovo X280 Regular - NOR</v>
      </c>
      <c r="C30" s="32" t="str">
        <f>IF(ISBLANK(Values!E29),"","TellusRem")</f>
        <v>TellusRem</v>
      </c>
      <c r="D30" s="30">
        <f>IF(ISBLANK(Values!E29),"",Values!E29)</f>
        <v>5714401281061</v>
      </c>
      <c r="E30" s="31" t="str">
        <f>IF(ISBLANK(Values!E29),"","EAN")</f>
        <v>EAN</v>
      </c>
      <c r="F30" s="28" t="str">
        <f>IF(ISBLANK(Values!E29),"",IF(Values!J29, SUBSTITUTE(Values!$B$1, "{language}", Values!H29) &amp; " " &amp;Values!$B$3, SUBSTITUTE(Values!$B$2, "{language}", Values!$H29) &amp; " " &amp;Values!$B$3))</f>
        <v>sostituzione della tastiera Scandinavo - Nordico non retroilluminata per Lenovo Thinkpad X280 X390 X395</v>
      </c>
      <c r="G30" s="32" t="str">
        <f>IF(ISBLANK(Values!E29),"","TellusRem")</f>
        <v>TellusRem</v>
      </c>
      <c r="H30" s="27" t="str">
        <f>IF(ISBLANK(Values!E29),"",Values!$B$16)</f>
        <v>computer-keyboards</v>
      </c>
      <c r="I30" s="27" t="str">
        <f>IF(ISBLANK(Values!E29),"","4730574031")</f>
        <v>4730574031</v>
      </c>
      <c r="J30" s="39" t="str">
        <f>IF(ISBLANK(Values!E29),"",Values!F29 )</f>
        <v>Lenovo X280 Regular - NOR</v>
      </c>
      <c r="K30" s="28">
        <f>IF(ISBLANK(Values!E29),"",IF(Values!J29, Values!$B$4, Values!$B$5))</f>
        <v>40.99</v>
      </c>
      <c r="L30" s="40">
        <f>IF(ISBLANK(Values!E29),"",IF($CO30="DEFAULT", Values!$B$18, ""))</f>
        <v>5</v>
      </c>
      <c r="M30" s="28" t="str">
        <f>IF(ISBLANK(Values!E29),"",Values!$M29)</f>
        <v>https://raw.githubusercontent.com/PatrickVibild/TellusAmazonPictures/master/pictures/Lenovo/X280/RG/NOR/1.jpg</v>
      </c>
      <c r="N30" s="28" t="str">
        <f>IF(ISBLANK(Values!$F29),"",Values!N29)</f>
        <v>https://raw.githubusercontent.com/PatrickVibild/TellusAmazonPictures/master/pictures/Lenovo/X280/RG/NOR/2.jpg</v>
      </c>
      <c r="O30" s="28" t="str">
        <f>IF(ISBLANK(Values!$F29),"",Values!O29)</f>
        <v>https://raw.githubusercontent.com/PatrickVibild/TellusAmazonPictures/master/pictures/Lenovo/X280/RG/NOR/3.jpg</v>
      </c>
      <c r="P30" s="28" t="str">
        <f>IF(ISBLANK(Values!$F29),"",Values!P29)</f>
        <v>https://raw.githubusercontent.com/PatrickVibild/TellusAmazonPictures/master/pictures/Lenovo/X280/RG/NOR/4.jpg</v>
      </c>
      <c r="Q30" s="28" t="str">
        <f>IF(ISBLANK(Values!$F29),"",Values!Q29)</f>
        <v>https://raw.githubusercontent.com/PatrickVibild/TellusAmazonPictures/master/pictures/Lenovo/X280/RG/NOR/5.jpg</v>
      </c>
      <c r="R30" s="28" t="str">
        <f>IF(ISBLANK(Values!$F29),"",Values!R29)</f>
        <v>https://raw.githubusercontent.com/PatrickVibild/TellusAmazonPictures/master/pictures/Lenovo/X280/RG/NOR/6.jpg</v>
      </c>
      <c r="S30" s="28" t="str">
        <f>IF(ISBLANK(Values!$F29),"",Values!S29)</f>
        <v>https://raw.githubusercontent.com/PatrickVibild/TellusAmazonPictures/master/pictures/Lenovo/X280/RG/NOR/7.jpg</v>
      </c>
      <c r="T30" s="28" t="str">
        <f>IF(ISBLANK(Values!$F29),"",Values!T29)</f>
        <v>https://raw.githubusercontent.com/PatrickVibild/TellusAmazonPictures/master/pictures/Lenovo/X280/RG/NOR/8.jpg</v>
      </c>
      <c r="U30" s="28" t="str">
        <f>IF(ISBLANK(Values!$F29),"",Values!U29)</f>
        <v>https://raw.githubusercontent.com/PatrickVibild/TellusAmazonPictures/master/pictures/Lenovo/X280/RG/NOR/9.jpg</v>
      </c>
      <c r="V30" s="1"/>
      <c r="W30" s="32" t="str">
        <f>IF(ISBLANK(Values!E29),"","Child")</f>
        <v>Child</v>
      </c>
      <c r="X30" s="32" t="str">
        <f>IF(ISBLANK(Values!E29),"",Values!$B$13)</f>
        <v>Lenovo X280 Parent</v>
      </c>
      <c r="Y30" s="39" t="str">
        <f>IF(ISBLANK(Values!E29),"","Size-Color")</f>
        <v>Size-Color</v>
      </c>
      <c r="Z30" s="32" t="str">
        <f>IF(ISBLANK(Values!E29),"","variation")</f>
        <v>variation</v>
      </c>
      <c r="AA30" s="36" t="str">
        <f>IF(ISBLANK(Values!E29),"",Values!$B$20)</f>
        <v>Update</v>
      </c>
      <c r="AB30" s="1" t="str">
        <f>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41" t="str">
        <f>IF(ISBLANK(Values!E29),"",IF(Values!I29,Values!$B$23,Values!$B$33))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0" s="42" t="str">
        <f>IF(ISBLANK(Values!E29),"",Values!$B$24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0" s="1" t="str">
        <f>IF(ISBLANK(Values!E29),"",Values!$B$25)</f>
        <v xml:space="preserve">♻️ PRODOTTO ECOLOGICO - Acquista ricondizionato, ACQUISTA VERDE! Riduci oltre l'80% di anidride carbonica acquistando le nostre tastiere ricondizionate, rispetto a ottenere una nuova tastiera! </v>
      </c>
      <c r="AL30" s="1" t="str">
        <f>IF(ISBLANK(Values!E29),"",SUBSTITUTE(SUBSTITUTE(IF(Values!$J29, Values!$B$26, Values!$B$33), "{language}", Values!$H29), "{flag}", INDEX(options!$E$1:$E$20, Values!$V29)))</f>
        <v xml:space="preserve">👉 LAYOUT - 🇸🇪 🇫🇮 🇳🇴 🇩🇰 Scandinavo - Nordico NO retroilluminato. </v>
      </c>
      <c r="AM30" s="1" t="str">
        <f>SUBSTITUTE(IF(ISBLANK(Values!E29),"",Values!$B$27),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30" s="1"/>
      <c r="AO30" s="1"/>
      <c r="AP30" s="1"/>
      <c r="AQ30" s="1"/>
      <c r="AR30" s="1"/>
      <c r="AS30" s="1"/>
      <c r="AT30" s="28" t="str">
        <f>IF(ISBLANK(Values!E29),"",Values!H29)</f>
        <v>Scandinavo - Nordico</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 ) ) ) ) )))</f>
        <v>Danimarca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8">
        <f>IF(ISBLANK(Values!E29),"",IF(Values!J29, Values!$B$4, Values!$B$5))</f>
        <v>40.99</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computercomponent</v>
      </c>
      <c r="B31" s="38" t="str">
        <f>IF(ISBLANK(Values!E30),"",Values!F30)</f>
        <v>Lenovo X280 Regular - BE</v>
      </c>
      <c r="C31" s="32" t="str">
        <f>IF(ISBLANK(Values!E30),"","TellusRem")</f>
        <v>TellusRem</v>
      </c>
      <c r="D31" s="30">
        <f>IF(ISBLANK(Values!E30),"",Values!E30)</f>
        <v>5714401281078</v>
      </c>
      <c r="E31" s="31" t="str">
        <f>IF(ISBLANK(Values!E30),"","EAN")</f>
        <v>EAN</v>
      </c>
      <c r="F31" s="28" t="str">
        <f>IF(ISBLANK(Values!E30),"",IF(Values!J30, SUBSTITUTE(Values!$B$1, "{language}", Values!H30) &amp; " " &amp;Values!$B$3, SUBSTITUTE(Values!$B$2, "{language}", Values!$H30) &amp; " " &amp;Values!$B$3))</f>
        <v>sostituzione della tastiera Belga non retroilluminata per Lenovo Thinkpad X280 X390 X395</v>
      </c>
      <c r="G31" s="32" t="str">
        <f>IF(ISBLANK(Values!E30),"","TellusRem")</f>
        <v>TellusRem</v>
      </c>
      <c r="H31" s="27" t="str">
        <f>IF(ISBLANK(Values!E30),"",Values!$B$16)</f>
        <v>computer-keyboards</v>
      </c>
      <c r="I31" s="27" t="str">
        <f>IF(ISBLANK(Values!E30),"","4730574031")</f>
        <v>4730574031</v>
      </c>
      <c r="J31" s="39" t="str">
        <f>IF(ISBLANK(Values!E30),"",Values!F30 )</f>
        <v>Lenovo X280 Regular - BE</v>
      </c>
      <c r="K31" s="28">
        <f>IF(ISBLANK(Values!E30),"",IF(Values!J30, Values!$B$4, Values!$B$5))</f>
        <v>40.99</v>
      </c>
      <c r="L31" s="40">
        <f>IF(ISBLANK(Values!E30),"",IF($CO31="DEFAULT", Values!$B$18, ""))</f>
        <v>5</v>
      </c>
      <c r="M31" s="28" t="str">
        <f>IF(ISBLANK(Values!E30),"",Values!$M30)</f>
        <v>https://download.lenovo.com/Images/Parts/01YP006/01YP006_A.jpg</v>
      </c>
      <c r="N31" s="28" t="str">
        <f>IF(ISBLANK(Values!$F30),"",Values!N30)</f>
        <v>https://download.lenovo.com/Images/Parts/01YP006/01YP006_B.jpg</v>
      </c>
      <c r="O31" s="28" t="str">
        <f>IF(ISBLANK(Values!$F30),"",Values!O30)</f>
        <v>https://download.lenovo.com/Images/Parts/01YP006/01YP006_details.jpg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X280 Parent</v>
      </c>
      <c r="Y31" s="39" t="str">
        <f>IF(ISBLANK(Values!E30),"","Size-Color")</f>
        <v>Size-Color</v>
      </c>
      <c r="Z31" s="32" t="str">
        <f>IF(ISBLANK(Values!E30),"","variation")</f>
        <v>variation</v>
      </c>
      <c r="AA31" s="36" t="str">
        <f>IF(ISBLANK(Values!E30),"",Values!$B$20)</f>
        <v>Update</v>
      </c>
      <c r="AB31" s="1" t="str">
        <f>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41" t="str">
        <f>IF(ISBLANK(Values!E30),"",IF(Values!I30,Values!$B$23,Values!$B$33))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1" s="42" t="str">
        <f>IF(ISBLANK(Values!E30),"",Values!$B$24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1" s="1" t="str">
        <f>IF(ISBLANK(Values!E30),"",Values!$B$25)</f>
        <v xml:space="preserve">♻️ PRODOTTO ECOLOGICO - Acquista ricondizionato, ACQUISTA VERDE! Riduci oltre l'80% di anidride carbonica acquistando le nostre tastiere ricondizionate, rispetto a ottenere una nuova tastiera! </v>
      </c>
      <c r="AL31" s="1" t="str">
        <f>IF(ISBLANK(Values!E30),"",SUBSTITUTE(SUBSTITUTE(IF(Values!$J30, Values!$B$26, Values!$B$33), "{language}", Values!$H30), "{flag}", INDEX(options!$E$1:$E$20, Values!$V30)))</f>
        <v xml:space="preserve">👉 LAYOUT - 🇧🇪 Belga NO retroilluminato. </v>
      </c>
      <c r="AM31" s="1" t="str">
        <f>SUBSTITUTE(IF(ISBLANK(Values!E30),"",Values!$B$27),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31" s="1"/>
      <c r="AO31" s="1"/>
      <c r="AP31" s="1"/>
      <c r="AQ31" s="1"/>
      <c r="AR31" s="1"/>
      <c r="AS31" s="1"/>
      <c r="AT31" s="28" t="str">
        <f>IF(ISBLANK(Values!E30),"",Values!H30)</f>
        <v>Belga</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 ) ) ) ) )))</f>
        <v>Danimarca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8">
        <f>IF(ISBLANK(Values!E30),"",IF(Values!J30, Values!$B$4, Values!$B$5))</f>
        <v>40.99</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computercomponent</v>
      </c>
      <c r="B32" s="38" t="str">
        <f>IF(ISBLANK(Values!E31),"",Values!F31)</f>
        <v>Lenovo X280 Regular - BG</v>
      </c>
      <c r="C32" s="32" t="str">
        <f>IF(ISBLANK(Values!E31),"","TellusRem")</f>
        <v>TellusRem</v>
      </c>
      <c r="D32" s="30">
        <f>IF(ISBLANK(Values!E31),"",Values!E31)</f>
        <v>5714401281085</v>
      </c>
      <c r="E32" s="31" t="str">
        <f>IF(ISBLANK(Values!E31),"","EAN")</f>
        <v>EAN</v>
      </c>
      <c r="F32" s="28" t="str">
        <f>IF(ISBLANK(Values!E31),"",IF(Values!J31, SUBSTITUTE(Values!$B$1, "{language}", Values!H31) &amp; " " &amp;Values!$B$3, SUBSTITUTE(Values!$B$2, "{language}", Values!$H31) &amp; " " &amp;Values!$B$3))</f>
        <v>sostituzione della tastiera Bulgaro non retroilluminata per Lenovo Thinkpad X280 X390 X395</v>
      </c>
      <c r="G32" s="32" t="str">
        <f>IF(ISBLANK(Values!E31),"","TellusRem")</f>
        <v>TellusRem</v>
      </c>
      <c r="H32" s="27" t="str">
        <f>IF(ISBLANK(Values!E31),"",Values!$B$16)</f>
        <v>computer-keyboards</v>
      </c>
      <c r="I32" s="27" t="str">
        <f>IF(ISBLANK(Values!E31),"","4730574031")</f>
        <v>4730574031</v>
      </c>
      <c r="J32" s="39" t="str">
        <f>IF(ISBLANK(Values!E31),"",Values!F31 )</f>
        <v>Lenovo X280 Regular - BG</v>
      </c>
      <c r="K32" s="28">
        <f>IF(ISBLANK(Values!E31),"",IF(Values!J31, Values!$B$4, Values!$B$5))</f>
        <v>40.99</v>
      </c>
      <c r="L32" s="40">
        <f>IF(ISBLANK(Values!E31),"",IF($CO32="DEFAULT", Values!$B$18, ""))</f>
        <v>5</v>
      </c>
      <c r="M32" s="28" t="str">
        <f>IF(ISBLANK(Values!E31),"",Values!$M31)</f>
        <v>https://download.lenovo.com/Images/Parts/01YP087/01YP087_A.jpg</v>
      </c>
      <c r="N32" s="28" t="str">
        <f>IF(ISBLANK(Values!$F31),"",Values!N31)</f>
        <v>https://download.lenovo.com/Images/Parts/01YP087/01YP087_B.jpg</v>
      </c>
      <c r="O32" s="28" t="str">
        <f>IF(ISBLANK(Values!$F31),"",Values!O31)</f>
        <v>https://download.lenovo.com/Images/Parts/01YP087/01YP087_details.jpg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X280 Parent</v>
      </c>
      <c r="Y32" s="39" t="str">
        <f>IF(ISBLANK(Values!E31),"","Size-Color")</f>
        <v>Size-Color</v>
      </c>
      <c r="Z32" s="32" t="str">
        <f>IF(ISBLANK(Values!E31),"","variation")</f>
        <v>variation</v>
      </c>
      <c r="AA32" s="36" t="str">
        <f>IF(ISBLANK(Values!E31),"",Values!$B$20)</f>
        <v>Update</v>
      </c>
      <c r="AB32" s="1" t="str">
        <f>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41" t="str">
        <f>IF(ISBLANK(Values!E31),"",IF(Values!I31,Values!$B$23,Values!$B$33))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2" s="42" t="str">
        <f>IF(ISBLANK(Values!E31),"",Values!$B$24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2" s="1" t="str">
        <f>IF(ISBLANK(Values!E31),"",Values!$B$25)</f>
        <v xml:space="preserve">♻️ PRODOTTO ECOLOGICO - Acquista ricondizionato, ACQUISTA VERDE! Riduci oltre l'80% di anidride carbonica acquistando le nostre tastiere ricondizionate, rispetto a ottenere una nuova tastiera! </v>
      </c>
      <c r="AL32" s="1" t="str">
        <f>IF(ISBLANK(Values!E31),"",SUBSTITUTE(SUBSTITUTE(IF(Values!$J31, Values!$B$26, Values!$B$33), "{language}", Values!$H31), "{flag}", INDEX(options!$E$1:$E$20, Values!$V31)))</f>
        <v xml:space="preserve">👉 LAYOUT - 🇧🇬 Bulgaro NO retroilluminato. </v>
      </c>
      <c r="AM32" s="1" t="str">
        <f>SUBSTITUTE(IF(ISBLANK(Values!E31),"",Values!$B$27),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32" s="1"/>
      <c r="AO32" s="1"/>
      <c r="AP32" s="1"/>
      <c r="AQ32" s="1"/>
      <c r="AR32" s="1"/>
      <c r="AS32" s="1"/>
      <c r="AT32" s="28" t="str">
        <f>IF(ISBLANK(Values!E31),"",Values!H31)</f>
        <v>Bulgaro</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 ) ) ) ) )))</f>
        <v>Danimarca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8">
        <f>IF(ISBLANK(Values!E31),"",IF(Values!J31, Values!$B$4, Values!$B$5))</f>
        <v>40.99</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computercomponent</v>
      </c>
      <c r="B33" s="38" t="str">
        <f>IF(ISBLANK(Values!E32),"",Values!F32)</f>
        <v>Lenovo X280 Regular - CZ</v>
      </c>
      <c r="C33" s="32" t="str">
        <f>IF(ISBLANK(Values!E32),"","TellusRem")</f>
        <v>TellusRem</v>
      </c>
      <c r="D33" s="30">
        <f>IF(ISBLANK(Values!E32),"",Values!E32)</f>
        <v>5714401281092</v>
      </c>
      <c r="E33" s="31" t="str">
        <f>IF(ISBLANK(Values!E32),"","EAN")</f>
        <v>EAN</v>
      </c>
      <c r="F33" s="28" t="str">
        <f>IF(ISBLANK(Values!E32),"",IF(Values!J32, SUBSTITUTE(Values!$B$1, "{language}", Values!H32) &amp; " " &amp;Values!$B$3, SUBSTITUTE(Values!$B$2, "{language}", Values!$H32) &amp; " " &amp;Values!$B$3))</f>
        <v>sostituzione della tastiera Ceco non retroilluminata per Lenovo Thinkpad X280 X390 X395</v>
      </c>
      <c r="G33" s="32" t="str">
        <f>IF(ISBLANK(Values!E32),"","TellusRem")</f>
        <v>TellusRem</v>
      </c>
      <c r="H33" s="27" t="str">
        <f>IF(ISBLANK(Values!E32),"",Values!$B$16)</f>
        <v>computer-keyboards</v>
      </c>
      <c r="I33" s="27" t="str">
        <f>IF(ISBLANK(Values!E32),"","4730574031")</f>
        <v>4730574031</v>
      </c>
      <c r="J33" s="39" t="str">
        <f>IF(ISBLANK(Values!E32),"",Values!F32 )</f>
        <v>Lenovo X280 Regular - CZ</v>
      </c>
      <c r="K33" s="28">
        <f>IF(ISBLANK(Values!E32),"",IF(Values!J32, Values!$B$4, Values!$B$5))</f>
        <v>40.99</v>
      </c>
      <c r="L33" s="40">
        <f>IF(ISBLANK(Values!E32),"",IF($CO33="DEFAULT", Values!$B$18, ""))</f>
        <v>5</v>
      </c>
      <c r="M33" s="28" t="str">
        <f>IF(ISBLANK(Values!E32),"",Values!$M32)</f>
        <v>https://download.lenovo.com/Images/Parts/01HX583/01HX583_A.jpg</v>
      </c>
      <c r="N33" s="28" t="str">
        <f>IF(ISBLANK(Values!$F32),"",Values!N32)</f>
        <v>https://download.lenovo.com/Images/Parts/01HX583/01HX583_B.jpg</v>
      </c>
      <c r="O33" s="28" t="str">
        <f>IF(ISBLANK(Values!$F32),"",Values!O32)</f>
        <v>https://download.lenovo.com/Images/Parts/01HX583/01HX583_details.jpg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X280 Parent</v>
      </c>
      <c r="Y33" s="39" t="str">
        <f>IF(ISBLANK(Values!E32),"","Size-Color")</f>
        <v>Size-Color</v>
      </c>
      <c r="Z33" s="32" t="str">
        <f>IF(ISBLANK(Values!E32),"","variation")</f>
        <v>variation</v>
      </c>
      <c r="AA33" s="36" t="str">
        <f>IF(ISBLANK(Values!E32),"",Values!$B$20)</f>
        <v>Update</v>
      </c>
      <c r="AB33" s="1" t="str">
        <f>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41" t="str">
        <f>IF(ISBLANK(Values!E32),"",IF(Values!I32,Values!$B$23,Values!$B$33))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3" s="42" t="str">
        <f>IF(ISBLANK(Values!E32),"",Values!$B$24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3" s="1" t="str">
        <f>IF(ISBLANK(Values!E32),"",Values!$B$25)</f>
        <v xml:space="preserve">♻️ PRODOTTO ECOLOGICO - Acquista ricondizionato, ACQUISTA VERDE! Riduci oltre l'80% di anidride carbonica acquistando le nostre tastiere ricondizionate, rispetto a ottenere una nuova tastiera! </v>
      </c>
      <c r="AL33" s="1" t="str">
        <f>IF(ISBLANK(Values!E32),"",SUBSTITUTE(SUBSTITUTE(IF(Values!$J32, Values!$B$26, Values!$B$33), "{language}", Values!$H32), "{flag}", INDEX(options!$E$1:$E$20, Values!$V32)))</f>
        <v xml:space="preserve">👉 LAYOUT - 🇨🇿 Ceco NO retroilluminato. </v>
      </c>
      <c r="AM33" s="1" t="str">
        <f>SUBSTITUTE(IF(ISBLANK(Values!E32),"",Values!$B$27),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33" s="1"/>
      <c r="AO33" s="1"/>
      <c r="AP33" s="1"/>
      <c r="AQ33" s="1"/>
      <c r="AR33" s="1"/>
      <c r="AS33" s="1"/>
      <c r="AT33" s="28" t="str">
        <f>IF(ISBLANK(Values!E32),"",Values!H32)</f>
        <v>Ceco</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 ) ) ) ) )))</f>
        <v>Danimarca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8">
        <f>IF(ISBLANK(Values!E32),"",IF(Values!J32, Values!$B$4, Values!$B$5))</f>
        <v>40.99</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computercomponent</v>
      </c>
      <c r="B34" s="38" t="str">
        <f>IF(ISBLANK(Values!E33),"",Values!F33)</f>
        <v>Lenovo X280 Regular - DK</v>
      </c>
      <c r="C34" s="32" t="str">
        <f>IF(ISBLANK(Values!E33),"","TellusRem")</f>
        <v>TellusRem</v>
      </c>
      <c r="D34" s="30">
        <f>IF(ISBLANK(Values!E33),"",Values!E33)</f>
        <v>5714401281108</v>
      </c>
      <c r="E34" s="31" t="str">
        <f>IF(ISBLANK(Values!E33),"","EAN")</f>
        <v>EAN</v>
      </c>
      <c r="F34" s="28" t="str">
        <f>IF(ISBLANK(Values!E33),"",IF(Values!J33, SUBSTITUTE(Values!$B$1, "{language}", Values!H33) &amp; " " &amp;Values!$B$3, SUBSTITUTE(Values!$B$2, "{language}", Values!$H33) &amp; " " &amp;Values!$B$3))</f>
        <v>sostituzione della tastiera Danese non retroilluminata per Lenovo Thinkpad X280 X390 X395</v>
      </c>
      <c r="G34" s="32" t="str">
        <f>IF(ISBLANK(Values!E33),"","TellusRem")</f>
        <v>TellusRem</v>
      </c>
      <c r="H34" s="27" t="str">
        <f>IF(ISBLANK(Values!E33),"",Values!$B$16)</f>
        <v>computer-keyboards</v>
      </c>
      <c r="I34" s="27" t="str">
        <f>IF(ISBLANK(Values!E33),"","4730574031")</f>
        <v>4730574031</v>
      </c>
      <c r="J34" s="39" t="str">
        <f>IF(ISBLANK(Values!E33),"",Values!F33 )</f>
        <v>Lenovo X280 Regular - DK</v>
      </c>
      <c r="K34" s="28">
        <f>IF(ISBLANK(Values!E33),"",IF(Values!J33, Values!$B$4, Values!$B$5))</f>
        <v>40.99</v>
      </c>
      <c r="L34" s="40">
        <f>IF(ISBLANK(Values!E33),"",IF($CO34="DEFAULT", Values!$B$18, ""))</f>
        <v>5</v>
      </c>
      <c r="M34" s="28" t="str">
        <f>IF(ISBLANK(Values!E33),"",Values!$M33)</f>
        <v>https://download.lenovo.com/Images/Parts/01YP169/01YP169_A.jpg</v>
      </c>
      <c r="N34" s="28" t="str">
        <f>IF(ISBLANK(Values!$F33),"",Values!N33)</f>
        <v>https://download.lenovo.com/Images/Parts/01YP169/01YP169_B.jpg</v>
      </c>
      <c r="O34" s="28" t="str">
        <f>IF(ISBLANK(Values!$F33),"",Values!O33)</f>
        <v>https://download.lenovo.com/Images/Parts/01YP169/01YP169_details.jpg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X280 Parent</v>
      </c>
      <c r="Y34" s="39" t="str">
        <f>IF(ISBLANK(Values!E33),"","Size-Color")</f>
        <v>Size-Color</v>
      </c>
      <c r="Z34" s="32" t="str">
        <f>IF(ISBLANK(Values!E33),"","variation")</f>
        <v>variation</v>
      </c>
      <c r="AA34" s="36" t="str">
        <f>IF(ISBLANK(Values!E33),"",Values!$B$20)</f>
        <v>Update</v>
      </c>
      <c r="AB34" s="1" t="str">
        <f>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41" t="str">
        <f>IF(ISBLANK(Values!E33),"",IF(Values!I33,Values!$B$23,Values!$B$33))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4" s="42" t="str">
        <f>IF(ISBLANK(Values!E33),"",Values!$B$24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4" s="1" t="str">
        <f>IF(ISBLANK(Values!E33),"",Values!$B$25)</f>
        <v xml:space="preserve">♻️ PRODOTTO ECOLOGICO - Acquista ricondizionato, ACQUISTA VERDE! Riduci oltre l'80% di anidride carbonica acquistando le nostre tastiere ricondizionate, rispetto a ottenere una nuova tastiera! </v>
      </c>
      <c r="AL34" s="1" t="str">
        <f>IF(ISBLANK(Values!E33),"",SUBSTITUTE(SUBSTITUTE(IF(Values!$J33, Values!$B$26, Values!$B$33), "{language}", Values!$H33), "{flag}", INDEX(options!$E$1:$E$20, Values!$V33)))</f>
        <v xml:space="preserve">👉 LAYOUT - 🇩🇰 Danese NO retroilluminato. </v>
      </c>
      <c r="AM34" s="1" t="str">
        <f>SUBSTITUTE(IF(ISBLANK(Values!E33),"",Values!$B$27),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34" s="1"/>
      <c r="AO34" s="1"/>
      <c r="AP34" s="1"/>
      <c r="AQ34" s="1"/>
      <c r="AR34" s="1"/>
      <c r="AS34" s="1"/>
      <c r="AT34" s="28" t="str">
        <f>IF(ISBLANK(Values!E33),"",Values!H33)</f>
        <v>Danese</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 ) ) ) ) )))</f>
        <v>Danimarca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8">
        <f>IF(ISBLANK(Values!E33),"",IF(Values!J33, Values!$B$4, Values!$B$5))</f>
        <v>40.99</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computercomponent</v>
      </c>
      <c r="B35" s="38" t="str">
        <f>IF(ISBLANK(Values!E34),"",Values!F34)</f>
        <v>Lenovo X280 Regular - HU</v>
      </c>
      <c r="C35" s="32" t="str">
        <f>IF(ISBLANK(Values!E34),"","TellusRem")</f>
        <v>TellusRem</v>
      </c>
      <c r="D35" s="30">
        <f>IF(ISBLANK(Values!E34),"",Values!E34)</f>
        <v>5714401281115</v>
      </c>
      <c r="E35" s="31" t="str">
        <f>IF(ISBLANK(Values!E34),"","EAN")</f>
        <v>EAN</v>
      </c>
      <c r="F35" s="28" t="str">
        <f>IF(ISBLANK(Values!E34),"",IF(Values!J34, SUBSTITUTE(Values!$B$1, "{language}", Values!H34) &amp; " " &amp;Values!$B$3, SUBSTITUTE(Values!$B$2, "{language}", Values!$H34) &amp; " " &amp;Values!$B$3))</f>
        <v>sostituzione della tastiera Ungherese non retroilluminata per Lenovo Thinkpad X280 X390 X395</v>
      </c>
      <c r="G35" s="32" t="str">
        <f>IF(ISBLANK(Values!E34),"","TellusRem")</f>
        <v>TellusRem</v>
      </c>
      <c r="H35" s="27" t="str">
        <f>IF(ISBLANK(Values!E34),"",Values!$B$16)</f>
        <v>computer-keyboards</v>
      </c>
      <c r="I35" s="27" t="str">
        <f>IF(ISBLANK(Values!E34),"","4730574031")</f>
        <v>4730574031</v>
      </c>
      <c r="J35" s="39" t="str">
        <f>IF(ISBLANK(Values!E34),"",Values!F34 )</f>
        <v>Lenovo X280 Regular - HU</v>
      </c>
      <c r="K35" s="28">
        <f>IF(ISBLANK(Values!E34),"",IF(Values!J34, Values!$B$4, Values!$B$5))</f>
        <v>40.99</v>
      </c>
      <c r="L35" s="40">
        <f>IF(ISBLANK(Values!E34),"",IF($CO35="DEFAULT", Values!$B$18, ""))</f>
        <v>5</v>
      </c>
      <c r="M35" s="28" t="str">
        <f>IF(ISBLANK(Values!E34),"",Values!$M34)</f>
        <v>https://download.lenovo.com/Images/Parts/01YP095/01YP095_A.jpg</v>
      </c>
      <c r="N35" s="28" t="str">
        <f>IF(ISBLANK(Values!$F34),"",Values!N34)</f>
        <v>https://download.lenovo.com/Images/Parts/01YP095/01YP095_B.jpg</v>
      </c>
      <c r="O35" s="28" t="str">
        <f>IF(ISBLANK(Values!$F34),"",Values!O34)</f>
        <v>https://download.lenovo.com/Images/Parts/01YP095/01YP095_details.jpg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X280 Parent</v>
      </c>
      <c r="Y35" s="39" t="str">
        <f>IF(ISBLANK(Values!E34),"","Size-Color")</f>
        <v>Size-Color</v>
      </c>
      <c r="Z35" s="32" t="str">
        <f>IF(ISBLANK(Values!E34),"","variation")</f>
        <v>variation</v>
      </c>
      <c r="AA35" s="36" t="str">
        <f>IF(ISBLANK(Values!E34),"",Values!$B$20)</f>
        <v>Update</v>
      </c>
      <c r="AB35" s="1" t="str">
        <f>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41" t="str">
        <f>IF(ISBLANK(Values!E34),"",IF(Values!I34,Values!$B$23,Values!$B$33))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5" s="42" t="str">
        <f>IF(ISBLANK(Values!E34),"",Values!$B$24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5" s="1" t="str">
        <f>IF(ISBLANK(Values!E34),"",Values!$B$25)</f>
        <v xml:space="preserve">♻️ PRODOTTO ECOLOGICO - Acquista ricondizionato, ACQUISTA VERDE! Riduci oltre l'80% di anidride carbonica acquistando le nostre tastiere ricondizionate, rispetto a ottenere una nuova tastiera! </v>
      </c>
      <c r="AL35" s="1" t="str">
        <f>IF(ISBLANK(Values!E34),"",SUBSTITUTE(SUBSTITUTE(IF(Values!$J34, Values!$B$26, Values!$B$33), "{language}", Values!$H34), "{flag}", INDEX(options!$E$1:$E$20, Values!$V34)))</f>
        <v xml:space="preserve">👉 LAYOUT - 🇭🇺 Ungherese NO retroilluminato. </v>
      </c>
      <c r="AM35" s="1" t="str">
        <f>SUBSTITUTE(IF(ISBLANK(Values!E34),"",Values!$B$27),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35" s="1"/>
      <c r="AO35" s="1"/>
      <c r="AP35" s="1"/>
      <c r="AQ35" s="1"/>
      <c r="AR35" s="1"/>
      <c r="AS35" s="1"/>
      <c r="AT35" s="28" t="str">
        <f>IF(ISBLANK(Values!E34),"",Values!H34)</f>
        <v>Ungherese</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 ) ) ) ) )))</f>
        <v>Danimarca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8">
        <f>IF(ISBLANK(Values!E34),"",IF(Values!J34, Values!$B$4, Values!$B$5))</f>
        <v>40.99</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computercomponent</v>
      </c>
      <c r="B36" s="38" t="str">
        <f>IF(ISBLANK(Values!E35),"",Values!F35)</f>
        <v>Lenovo X280 Regular - NL</v>
      </c>
      <c r="C36" s="32" t="str">
        <f>IF(ISBLANK(Values!E35),"","TellusRem")</f>
        <v>TellusRem</v>
      </c>
      <c r="D36" s="30">
        <f>IF(ISBLANK(Values!E35),"",Values!E35)</f>
        <v>5714401281122</v>
      </c>
      <c r="E36" s="31" t="str">
        <f>IF(ISBLANK(Values!E35),"","EAN")</f>
        <v>EAN</v>
      </c>
      <c r="F36" s="28" t="str">
        <f>IF(ISBLANK(Values!E35),"",IF(Values!J35, SUBSTITUTE(Values!$B$1, "{language}", Values!H35) &amp; " " &amp;Values!$B$3, SUBSTITUTE(Values!$B$2, "{language}", Values!$H35) &amp; " " &amp;Values!$B$3))</f>
        <v>sostituzione della tastiera Olandese non retroilluminata per Lenovo Thinkpad X280 X390 X395</v>
      </c>
      <c r="G36" s="32" t="str">
        <f>IF(ISBLANK(Values!E35),"","TellusRem")</f>
        <v>TellusRem</v>
      </c>
      <c r="H36" s="27" t="str">
        <f>IF(ISBLANK(Values!E35),"",Values!$B$16)</f>
        <v>computer-keyboards</v>
      </c>
      <c r="I36" s="27" t="str">
        <f>IF(ISBLANK(Values!E35),"","4730574031")</f>
        <v>4730574031</v>
      </c>
      <c r="J36" s="39" t="str">
        <f>IF(ISBLANK(Values!E35),"",Values!F35 )</f>
        <v>Lenovo X280 Regular - NL</v>
      </c>
      <c r="K36" s="28">
        <f>IF(ISBLANK(Values!E35),"",IF(Values!J35, Values!$B$4, Values!$B$5))</f>
        <v>40.99</v>
      </c>
      <c r="L36" s="40">
        <f>IF(ISBLANK(Values!E35),"",IF($CO36="DEFAULT", Values!$B$18, ""))</f>
        <v>5</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X280 Parent</v>
      </c>
      <c r="Y36" s="39" t="str">
        <f>IF(ISBLANK(Values!E35),"","Size-Color")</f>
        <v>Size-Color</v>
      </c>
      <c r="Z36" s="32" t="str">
        <f>IF(ISBLANK(Values!E35),"","variation")</f>
        <v>variation</v>
      </c>
      <c r="AA36" s="36" t="str">
        <f>IF(ISBLANK(Values!E35),"",Values!$B$20)</f>
        <v>Update</v>
      </c>
      <c r="AB36" s="1" t="str">
        <f>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41" t="str">
        <f>IF(ISBLANK(Values!E35),"",IF(Values!I35,Values!$B$23,Values!$B$33))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6" s="42" t="str">
        <f>IF(ISBLANK(Values!E35),"",Values!$B$24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6" s="1" t="str">
        <f>IF(ISBLANK(Values!E35),"",Values!$B$25)</f>
        <v xml:space="preserve">♻️ PRODOTTO ECOLOGICO - Acquista ricondizionato, ACQUISTA VERDE! Riduci oltre l'80% di anidride carbonica acquistando le nostre tastiere ricondizionate, rispetto a ottenere una nuova tastiera! </v>
      </c>
      <c r="AL36" s="1" t="str">
        <f>IF(ISBLANK(Values!E35),"",SUBSTITUTE(SUBSTITUTE(IF(Values!$J35, Values!$B$26, Values!$B$33), "{language}", Values!$H35), "{flag}", INDEX(options!$E$1:$E$20, Values!$V35)))</f>
        <v xml:space="preserve">👉 LAYOUT - 🇳🇱 Olandese NO retroilluminato. </v>
      </c>
      <c r="AM36" s="1" t="str">
        <f>SUBSTITUTE(IF(ISBLANK(Values!E35),"",Values!$B$27),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36" s="1"/>
      <c r="AO36" s="1"/>
      <c r="AP36" s="1"/>
      <c r="AQ36" s="1"/>
      <c r="AR36" s="1"/>
      <c r="AS36" s="1"/>
      <c r="AT36" s="28" t="str">
        <f>IF(ISBLANK(Values!E35),"",Values!H35)</f>
        <v>Olandese</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 ) ) ) ) )))</f>
        <v>Danimarca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8">
        <f>IF(ISBLANK(Values!E35),"",IF(Values!J35, Values!$B$4, Values!$B$5))</f>
        <v>40.99</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computercomponent</v>
      </c>
      <c r="B37" s="38" t="str">
        <f>IF(ISBLANK(Values!E36),"",Values!F36)</f>
        <v>Lenovo X280 Regular - NO</v>
      </c>
      <c r="C37" s="32" t="str">
        <f>IF(ISBLANK(Values!E36),"","TellusRem")</f>
        <v>TellusRem</v>
      </c>
      <c r="D37" s="30">
        <f>IF(ISBLANK(Values!E36),"",Values!E36)</f>
        <v>5714401281139</v>
      </c>
      <c r="E37" s="31" t="str">
        <f>IF(ISBLANK(Values!E36),"","EAN")</f>
        <v>EAN</v>
      </c>
      <c r="F37" s="28" t="str">
        <f>IF(ISBLANK(Values!E36),"",IF(Values!J36, SUBSTITUTE(Values!$B$1, "{language}", Values!H36) &amp; " " &amp;Values!$B$3, SUBSTITUTE(Values!$B$2, "{language}", Values!$H36) &amp; " " &amp;Values!$B$3))</f>
        <v>sostituzione della tastiera Norvegese non retroilluminata per Lenovo Thinkpad X280 X390 X395</v>
      </c>
      <c r="G37" s="32" t="str">
        <f>IF(ISBLANK(Values!E36),"","TellusRem")</f>
        <v>TellusRem</v>
      </c>
      <c r="H37" s="27" t="str">
        <f>IF(ISBLANK(Values!E36),"",Values!$B$16)</f>
        <v>computer-keyboards</v>
      </c>
      <c r="I37" s="27" t="str">
        <f>IF(ISBLANK(Values!E36),"","4730574031")</f>
        <v>4730574031</v>
      </c>
      <c r="J37" s="39" t="str">
        <f>IF(ISBLANK(Values!E36),"",Values!F36 )</f>
        <v>Lenovo X280 Regular - NO</v>
      </c>
      <c r="K37" s="28">
        <f>IF(ISBLANK(Values!E36),"",IF(Values!J36, Values!$B$4, Values!$B$5))</f>
        <v>40.99</v>
      </c>
      <c r="L37" s="40">
        <f>IF(ISBLANK(Values!E36),"",IF($CO37="DEFAULT", Values!$B$18, ""))</f>
        <v>5</v>
      </c>
      <c r="M37" s="28" t="str">
        <f>IF(ISBLANK(Values!E36),"",Values!$M36)</f>
        <v>https://download.lenovo.com/Images/Parts/01YP100/01YP100_A.jpg</v>
      </c>
      <c r="N37" s="28" t="str">
        <f>IF(ISBLANK(Values!$F36),"",Values!N36)</f>
        <v>https://download.lenovo.com/Images/Parts/01YP100/01YP100_B.jpg</v>
      </c>
      <c r="O37" s="28" t="str">
        <f>IF(ISBLANK(Values!$F36),"",Values!O36)</f>
        <v>https://download.lenovo.com/Images/Parts/01YP100/01YP100_details.jpg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X280 Parent</v>
      </c>
      <c r="Y37" s="39" t="str">
        <f>IF(ISBLANK(Values!E36),"","Size-Color")</f>
        <v>Size-Color</v>
      </c>
      <c r="Z37" s="32" t="str">
        <f>IF(ISBLANK(Values!E36),"","variation")</f>
        <v>variation</v>
      </c>
      <c r="AA37" s="36" t="str">
        <f>IF(ISBLANK(Values!E36),"",Values!$B$20)</f>
        <v>Update</v>
      </c>
      <c r="AB37" s="1" t="str">
        <f>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41" t="str">
        <f>IF(ISBLANK(Values!E36),"",IF(Values!I36,Values!$B$23,Values!$B$33))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7" s="42" t="str">
        <f>IF(ISBLANK(Values!E36),"",Values!$B$24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7" s="1" t="str">
        <f>IF(ISBLANK(Values!E36),"",Values!$B$25)</f>
        <v xml:space="preserve">♻️ PRODOTTO ECOLOGICO - Acquista ricondizionato, ACQUISTA VERDE! Riduci oltre l'80% di anidride carbonica acquistando le nostre tastiere ricondizionate, rispetto a ottenere una nuova tastiera! </v>
      </c>
      <c r="AL37" s="1" t="str">
        <f>IF(ISBLANK(Values!E36),"",SUBSTITUTE(SUBSTITUTE(IF(Values!$J36, Values!$B$26, Values!$B$33), "{language}", Values!$H36), "{flag}", INDEX(options!$E$1:$E$20, Values!$V36)))</f>
        <v xml:space="preserve">👉 LAYOUT - 🇳🇴 Norvegese NO retroilluminato. </v>
      </c>
      <c r="AM37" s="1" t="str">
        <f>SUBSTITUTE(IF(ISBLANK(Values!E36),"",Values!$B$27),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37" s="1"/>
      <c r="AO37" s="1"/>
      <c r="AP37" s="1"/>
      <c r="AQ37" s="1"/>
      <c r="AR37" s="1"/>
      <c r="AS37" s="1"/>
      <c r="AT37" s="28" t="str">
        <f>IF(ISBLANK(Values!E36),"",Values!H36)</f>
        <v>Norvegese</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 ) ) ) ) )))</f>
        <v>Danimarca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8">
        <f>IF(ISBLANK(Values!E36),"",IF(Values!J36, Values!$B$4, Values!$B$5))</f>
        <v>40.99</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computercomponent</v>
      </c>
      <c r="B38" s="38" t="str">
        <f>IF(ISBLANK(Values!E37),"",Values!F37)</f>
        <v>Lenovo X280 Regular - PL</v>
      </c>
      <c r="C38" s="32" t="str">
        <f>IF(ISBLANK(Values!E37),"","TellusRem")</f>
        <v>TellusRem</v>
      </c>
      <c r="D38" s="30">
        <f>IF(ISBLANK(Values!E37),"",Values!E37)</f>
        <v>5714401281146</v>
      </c>
      <c r="E38" s="31" t="str">
        <f>IF(ISBLANK(Values!E37),"","EAN")</f>
        <v>EAN</v>
      </c>
      <c r="F38" s="28" t="str">
        <f>IF(ISBLANK(Values!E37),"",IF(Values!J37, SUBSTITUTE(Values!$B$1, "{language}", Values!H37) &amp; " " &amp;Values!$B$3, SUBSTITUTE(Values!$B$2, "{language}", Values!$H37) &amp; " " &amp;Values!$B$3))</f>
        <v>sostituzione della tastiera Polacco non retroilluminata per Lenovo Thinkpad X280 X390 X395</v>
      </c>
      <c r="G38" s="32" t="str">
        <f>IF(ISBLANK(Values!E37),"","TellusRem")</f>
        <v>TellusRem</v>
      </c>
      <c r="H38" s="27" t="str">
        <f>IF(ISBLANK(Values!E37),"",Values!$B$16)</f>
        <v>computer-keyboards</v>
      </c>
      <c r="I38" s="27" t="str">
        <f>IF(ISBLANK(Values!E37),"","4730574031")</f>
        <v>4730574031</v>
      </c>
      <c r="J38" s="39" t="str">
        <f>IF(ISBLANK(Values!E37),"",Values!F37 )</f>
        <v>Lenovo X280 Regular - PL</v>
      </c>
      <c r="K38" s="28">
        <f>IF(ISBLANK(Values!E37),"",IF(Values!J37, Values!$B$4, Values!$B$5))</f>
        <v>40.99</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X280 Parent</v>
      </c>
      <c r="Y38" s="39" t="str">
        <f>IF(ISBLANK(Values!E37),"","Size-Color")</f>
        <v>Size-Color</v>
      </c>
      <c r="Z38" s="32" t="str">
        <f>IF(ISBLANK(Values!E37),"","variation")</f>
        <v>variation</v>
      </c>
      <c r="AA38" s="36" t="str">
        <f>IF(ISBLANK(Values!E37),"",Values!$B$20)</f>
        <v>Update</v>
      </c>
      <c r="AB38" s="1" t="str">
        <f>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41" t="str">
        <f>IF(ISBLANK(Values!E37),"",IF(Values!I37,Values!$B$23,Values!$B$33))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8" s="42" t="str">
        <f>IF(ISBLANK(Values!E37),"",Values!$B$24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8" s="1" t="str">
        <f>IF(ISBLANK(Values!E37),"",Values!$B$25)</f>
        <v xml:space="preserve">♻️ PRODOTTO ECOLOGICO - Acquista ricondizionato, ACQUISTA VERDE! Riduci oltre l'80% di anidride carbonica acquistando le nostre tastiere ricondizionate, rispetto a ottenere una nuova tastiera! </v>
      </c>
      <c r="AL38" s="1" t="str">
        <f>IF(ISBLANK(Values!E37),"",SUBSTITUTE(SUBSTITUTE(IF(Values!$J37, Values!$B$26, Values!$B$33), "{language}", Values!$H37), "{flag}", INDEX(options!$E$1:$E$20, Values!$V37)))</f>
        <v xml:space="preserve">👉 LAYOUT - 🇵🇱 Polacco NO retroilluminato. </v>
      </c>
      <c r="AM38" s="1" t="str">
        <f>SUBSTITUTE(IF(ISBLANK(Values!E37),"",Values!$B$27),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38" s="1"/>
      <c r="AO38" s="1"/>
      <c r="AP38" s="1"/>
      <c r="AQ38" s="1"/>
      <c r="AR38" s="1"/>
      <c r="AS38" s="1"/>
      <c r="AT38" s="28" t="str">
        <f>IF(ISBLANK(Values!E37),"",Values!H37)</f>
        <v>Polacco</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 ) ) ) ) )))</f>
        <v>Danimarca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8">
        <f>IF(ISBLANK(Values!E37),"",IF(Values!J37, Values!$B$4, Values!$B$5))</f>
        <v>40.99</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computercomponent</v>
      </c>
      <c r="B39" s="38" t="str">
        <f>IF(ISBLANK(Values!E38),"",Values!F38)</f>
        <v>Lenovo X280 Regular - PT</v>
      </c>
      <c r="C39" s="32" t="str">
        <f>IF(ISBLANK(Values!E38),"","TellusRem")</f>
        <v>TellusRem</v>
      </c>
      <c r="D39" s="30">
        <f>IF(ISBLANK(Values!E38),"",Values!E38)</f>
        <v>5714401281153</v>
      </c>
      <c r="E39" s="31" t="str">
        <f>IF(ISBLANK(Values!E38),"","EAN")</f>
        <v>EAN</v>
      </c>
      <c r="F39" s="28" t="str">
        <f>IF(ISBLANK(Values!E38),"",IF(Values!J38, SUBSTITUTE(Values!$B$1, "{language}", Values!H38) &amp; " " &amp;Values!$B$3, SUBSTITUTE(Values!$B$2, "{language}", Values!$H38) &amp; " " &amp;Values!$B$3))</f>
        <v>sostituzione della tastiera Portoghese non retroilluminata per Lenovo Thinkpad X280 X390 X395</v>
      </c>
      <c r="G39" s="32" t="str">
        <f>IF(ISBLANK(Values!E38),"","TellusRem")</f>
        <v>TellusRem</v>
      </c>
      <c r="H39" s="27" t="str">
        <f>IF(ISBLANK(Values!E38),"",Values!$B$16)</f>
        <v>computer-keyboards</v>
      </c>
      <c r="I39" s="27" t="str">
        <f>IF(ISBLANK(Values!E38),"","4730574031")</f>
        <v>4730574031</v>
      </c>
      <c r="J39" s="39" t="str">
        <f>IF(ISBLANK(Values!E38),"",Values!F38 )</f>
        <v>Lenovo X280 Regular - PT</v>
      </c>
      <c r="K39" s="28">
        <f>IF(ISBLANK(Values!E38),"",IF(Values!J38, Values!$B$4, Values!$B$5))</f>
        <v>40.99</v>
      </c>
      <c r="L39" s="40">
        <f>IF(ISBLANK(Values!E38),"",IF($CO39="DEFAULT", Values!$B$18, ""))</f>
        <v>5</v>
      </c>
      <c r="M39" s="28" t="str">
        <f>IF(ISBLANK(Values!E38),"",Values!$M38)</f>
        <v>https://download.lenovo.com/Images/Parts/01YP101/01YP101_A.jpg</v>
      </c>
      <c r="N39" s="28" t="str">
        <f>IF(ISBLANK(Values!$F38),"",Values!N38)</f>
        <v>https://download.lenovo.com/Images/Parts/01YP101/01YP101_B.jpg</v>
      </c>
      <c r="O39" s="28" t="str">
        <f>IF(ISBLANK(Values!$F38),"",Values!O38)</f>
        <v>https://download.lenovo.com/Images/Parts/01YP101/01YP101_details.jpg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X280 Parent</v>
      </c>
      <c r="Y39" s="39" t="str">
        <f>IF(ISBLANK(Values!E38),"","Size-Color")</f>
        <v>Size-Color</v>
      </c>
      <c r="Z39" s="32" t="str">
        <f>IF(ISBLANK(Values!E38),"","variation")</f>
        <v>variation</v>
      </c>
      <c r="AA39" s="36" t="str">
        <f>IF(ISBLANK(Values!E38),"",Values!$B$20)</f>
        <v>Update</v>
      </c>
      <c r="AB39" s="1" t="str">
        <f>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41" t="str">
        <f>IF(ISBLANK(Values!E38),"",IF(Values!I38,Values!$B$23,Values!$B$33))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9" s="42" t="str">
        <f>IF(ISBLANK(Values!E38),"",Values!$B$24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9" s="1" t="str">
        <f>IF(ISBLANK(Values!E38),"",Values!$B$25)</f>
        <v xml:space="preserve">♻️ PRODOTTO ECOLOGICO - Acquista ricondizionato, ACQUISTA VERDE! Riduci oltre l'80% di anidride carbonica acquistando le nostre tastiere ricondizionate, rispetto a ottenere una nuova tastiera! </v>
      </c>
      <c r="AL39" s="1" t="str">
        <f>IF(ISBLANK(Values!E38),"",SUBSTITUTE(SUBSTITUTE(IF(Values!$J38, Values!$B$26, Values!$B$33), "{language}", Values!$H38), "{flag}", INDEX(options!$E$1:$E$20, Values!$V38)))</f>
        <v xml:space="preserve">👉 LAYOUT - 🇵🇹 Portoghese NO retroilluminato. </v>
      </c>
      <c r="AM39" s="1" t="str">
        <f>SUBSTITUTE(IF(ISBLANK(Values!E38),"",Values!$B$27),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39" s="1"/>
      <c r="AO39" s="1"/>
      <c r="AP39" s="1"/>
      <c r="AQ39" s="1"/>
      <c r="AR39" s="1"/>
      <c r="AS39" s="1"/>
      <c r="AT39" s="28" t="str">
        <f>IF(ISBLANK(Values!E38),"",Values!H38)</f>
        <v>Portoghese</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 ) ) ) ) )))</f>
        <v>Danimarca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8">
        <f>IF(ISBLANK(Values!E38),"",IF(Values!J38, Values!$B$4, Values!$B$5))</f>
        <v>40.99</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computercomponent</v>
      </c>
      <c r="B40" s="38" t="str">
        <f>IF(ISBLANK(Values!E39),"",Values!F39)</f>
        <v>Lenovo X280 Regular - SE/FI</v>
      </c>
      <c r="C40" s="32" t="str">
        <f>IF(ISBLANK(Values!E39),"","TellusRem")</f>
        <v>TellusRem</v>
      </c>
      <c r="D40" s="30">
        <f>IF(ISBLANK(Values!E39),"",Values!E39)</f>
        <v>5714401281160</v>
      </c>
      <c r="E40" s="31" t="str">
        <f>IF(ISBLANK(Values!E39),"","EAN")</f>
        <v>EAN</v>
      </c>
      <c r="F40" s="28" t="str">
        <f>IF(ISBLANK(Values!E39),"",IF(Values!J39, SUBSTITUTE(Values!$B$1, "{language}", Values!H39) &amp; " " &amp;Values!$B$3, SUBSTITUTE(Values!$B$2, "{language}", Values!$H39) &amp; " " &amp;Values!$B$3))</f>
        <v>sostituzione della tastiera Svedese – Finlandese non retroilluminata per Lenovo Thinkpad X280 X390 X395</v>
      </c>
      <c r="G40" s="32" t="str">
        <f>IF(ISBLANK(Values!E39),"","TellusRem")</f>
        <v>TellusRem</v>
      </c>
      <c r="H40" s="27" t="str">
        <f>IF(ISBLANK(Values!E39),"",Values!$B$16)</f>
        <v>computer-keyboards</v>
      </c>
      <c r="I40" s="27" t="str">
        <f>IF(ISBLANK(Values!E39),"","4730574031")</f>
        <v>4730574031</v>
      </c>
      <c r="J40" s="39" t="str">
        <f>IF(ISBLANK(Values!E39),"",Values!F39 )</f>
        <v>Lenovo X280 Regular - SE/FI</v>
      </c>
      <c r="K40" s="28">
        <f>IF(ISBLANK(Values!E39),"",IF(Values!J39, Values!$B$4, Values!$B$5))</f>
        <v>40.99</v>
      </c>
      <c r="L40" s="40">
        <f>IF(ISBLANK(Values!E39),"",IF($CO40="DEFAULT", Values!$B$18, ""))</f>
        <v>5</v>
      </c>
      <c r="M40" s="28" t="str">
        <f>IF(ISBLANK(Values!E39),"",Values!$M39)</f>
        <v>https://download.lenovo.com/Images/Parts/01YP025/01YP025_A.jpg</v>
      </c>
      <c r="N40" s="28" t="str">
        <f>IF(ISBLANK(Values!$F39),"",Values!N39)</f>
        <v>https://download.lenovo.com/Images/Parts/01YP025/01YP025_B.jpg</v>
      </c>
      <c r="O40" s="28" t="str">
        <f>IF(ISBLANK(Values!$F39),"",Values!O39)</f>
        <v>https://download.lenovo.com/Images/Parts/01YP025/01YP025_details.jpg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X280 Parent</v>
      </c>
      <c r="Y40" s="39" t="str">
        <f>IF(ISBLANK(Values!E39),"","Size-Color")</f>
        <v>Size-Color</v>
      </c>
      <c r="Z40" s="32" t="str">
        <f>IF(ISBLANK(Values!E39),"","variation")</f>
        <v>variation</v>
      </c>
      <c r="AA40" s="36" t="str">
        <f>IF(ISBLANK(Values!E39),"",Values!$B$20)</f>
        <v>Update</v>
      </c>
      <c r="AB40" s="1" t="str">
        <f>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41" t="str">
        <f>IF(ISBLANK(Values!E39),"",IF(Values!I39,Values!$B$23,Values!$B$33))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0" s="42" t="str">
        <f>IF(ISBLANK(Values!E39),"",Values!$B$24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40" s="1" t="str">
        <f>IF(ISBLANK(Values!E39),"",Values!$B$25)</f>
        <v xml:space="preserve">♻️ PRODOTTO ECOLOGICO - Acquista ricondizionato, ACQUISTA VERDE! Riduci oltre l'80% di anidride carbonica acquistando le nostre tastiere ricondizionate, rispetto a ottenere una nuova tastiera! </v>
      </c>
      <c r="AL40" s="1" t="str">
        <f>IF(ISBLANK(Values!E39),"",SUBSTITUTE(SUBSTITUTE(IF(Values!$J39, Values!$B$26, Values!$B$33), "{language}", Values!$H39), "{flag}", INDEX(options!$E$1:$E$20, Values!$V39)))</f>
        <v xml:space="preserve">👉 LAYOUT - 🇸🇪 🇫🇮 Svedese – Finlandese NO retroilluminato. </v>
      </c>
      <c r="AM40" s="1" t="str">
        <f>SUBSTITUTE(IF(ISBLANK(Values!E39),"",Values!$B$27),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40" s="1"/>
      <c r="AO40" s="1"/>
      <c r="AP40" s="1"/>
      <c r="AQ40" s="1"/>
      <c r="AR40" s="1"/>
      <c r="AS40" s="1"/>
      <c r="AT40" s="28" t="str">
        <f>IF(ISBLANK(Values!E39),"",Values!H39)</f>
        <v>Svedese – Finlandese</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 ) ) ) ) )))</f>
        <v>Danimarca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8">
        <f>IF(ISBLANK(Values!E39),"",IF(Values!J39, Values!$B$4, Values!$B$5))</f>
        <v>40.99</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computercomponent</v>
      </c>
      <c r="B41" s="38" t="str">
        <f>IF(ISBLANK(Values!E40),"",Values!F40)</f>
        <v>Lenovo X280 Regular - CH</v>
      </c>
      <c r="C41" s="32" t="str">
        <f>IF(ISBLANK(Values!E40),"","TellusRem")</f>
        <v>TellusRem</v>
      </c>
      <c r="D41" s="30">
        <f>IF(ISBLANK(Values!E40),"",Values!E40)</f>
        <v>5714401281177</v>
      </c>
      <c r="E41" s="31" t="str">
        <f>IF(ISBLANK(Values!E40),"","EAN")</f>
        <v>EAN</v>
      </c>
      <c r="F41" s="28" t="str">
        <f>IF(ISBLANK(Values!E40),"",IF(Values!J40, SUBSTITUTE(Values!$B$1, "{language}", Values!H40) &amp; " " &amp;Values!$B$3, SUBSTITUTE(Values!$B$2, "{language}", Values!$H40) &amp; " " &amp;Values!$B$3))</f>
        <v>sostituzione della tastiera Svizzero non retroilluminata per Lenovo Thinkpad X280 X390 X395</v>
      </c>
      <c r="G41" s="32" t="str">
        <f>IF(ISBLANK(Values!E40),"","TellusRem")</f>
        <v>TellusRem</v>
      </c>
      <c r="H41" s="27" t="str">
        <f>IF(ISBLANK(Values!E40),"",Values!$B$16)</f>
        <v>computer-keyboards</v>
      </c>
      <c r="I41" s="27" t="str">
        <f>IF(ISBLANK(Values!E40),"","4730574031")</f>
        <v>4730574031</v>
      </c>
      <c r="J41" s="39" t="str">
        <f>IF(ISBLANK(Values!E40),"",Values!F40 )</f>
        <v>Lenovo X280 Regular - CH</v>
      </c>
      <c r="K41" s="28">
        <f>IF(ISBLANK(Values!E40),"",IF(Values!J40, Values!$B$4, Values!$B$5))</f>
        <v>40.99</v>
      </c>
      <c r="L41" s="40">
        <f>IF(ISBLANK(Values!E40),"",IF($CO41="DEFAULT", Values!$B$18, ""))</f>
        <v>5</v>
      </c>
      <c r="M41" s="28" t="str">
        <f>IF(ISBLANK(Values!E40),"",Values!$M40)</f>
        <v>https://download.lenovo.com/Images/Parts/01YP106/01YP106_A.jpg</v>
      </c>
      <c r="N41" s="28" t="str">
        <f>IF(ISBLANK(Values!$F40),"",Values!N40)</f>
        <v>https://download.lenovo.com/Images/Parts/01YP106/01YP106_B.jpg</v>
      </c>
      <c r="O41" s="28" t="str">
        <f>IF(ISBLANK(Values!$F40),"",Values!O40)</f>
        <v>https://download.lenovo.com/Images/Parts/01YP106/01YP106_details.jpg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X280 Parent</v>
      </c>
      <c r="Y41" s="39" t="str">
        <f>IF(ISBLANK(Values!E40),"","Size-Color")</f>
        <v>Size-Color</v>
      </c>
      <c r="Z41" s="32" t="str">
        <f>IF(ISBLANK(Values!E40),"","variation")</f>
        <v>variation</v>
      </c>
      <c r="AA41" s="36" t="str">
        <f>IF(ISBLANK(Values!E40),"",Values!$B$20)</f>
        <v>Update</v>
      </c>
      <c r="AB41" s="1" t="str">
        <f>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41" t="str">
        <f>IF(ISBLANK(Values!E40),"",IF(Values!I40,Values!$B$23,Values!$B$33))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1" s="42" t="str">
        <f>IF(ISBLANK(Values!E40),"",Values!$B$24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41" s="1" t="str">
        <f>IF(ISBLANK(Values!E40),"",Values!$B$25)</f>
        <v xml:space="preserve">♻️ PRODOTTO ECOLOGICO - Acquista ricondizionato, ACQUISTA VERDE! Riduci oltre l'80% di anidride carbonica acquistando le nostre tastiere ricondizionate, rispetto a ottenere una nuova tastiera! </v>
      </c>
      <c r="AL41" s="1" t="str">
        <f>IF(ISBLANK(Values!E40),"",SUBSTITUTE(SUBSTITUTE(IF(Values!$J40, Values!$B$26, Values!$B$33), "{language}", Values!$H40), "{flag}", INDEX(options!$E$1:$E$20, Values!$V40)))</f>
        <v xml:space="preserve">👉 LAYOUT - 🇨🇭 Svizzero NO retroilluminato. </v>
      </c>
      <c r="AM41" s="1" t="str">
        <f>SUBSTITUTE(IF(ISBLANK(Values!E40),"",Values!$B$27),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41" s="1"/>
      <c r="AO41" s="1"/>
      <c r="AP41" s="1"/>
      <c r="AQ41" s="1"/>
      <c r="AR41" s="1"/>
      <c r="AS41" s="1"/>
      <c r="AT41" s="28" t="str">
        <f>IF(ISBLANK(Values!E40),"",Values!H40)</f>
        <v>Svizzero</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 ) ) ) ) )))</f>
        <v>Danimarca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8">
        <f>IF(ISBLANK(Values!E40),"",IF(Values!J40, Values!$B$4, Values!$B$5))</f>
        <v>40.99</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row>
    <row r="42" spans="1:192" ht="17" x14ac:dyDescent="0.2">
      <c r="A42" s="27" t="str">
        <f>IF(ISBLANK(Values!E41),"",IF(Values!$B$37="EU","computercomponent","computer"))</f>
        <v>computercomponent</v>
      </c>
      <c r="B42" s="38" t="str">
        <f>IF(ISBLANK(Values!E41),"",Values!F41)</f>
        <v>Lenovo X280 Regular - US INT</v>
      </c>
      <c r="C42" s="32" t="str">
        <f>IF(ISBLANK(Values!E41),"","TellusRem")</f>
        <v>TellusRem</v>
      </c>
      <c r="D42" s="30">
        <f>IF(ISBLANK(Values!E41),"",Values!E41)</f>
        <v>5714401281184</v>
      </c>
      <c r="E42" s="31" t="str">
        <f>IF(ISBLANK(Values!E41),"","EAN")</f>
        <v>EAN</v>
      </c>
      <c r="F42" s="28" t="str">
        <f>IF(ISBLANK(Values!E41),"",IF(Values!J41, SUBSTITUTE(Values!$B$1, "{language}", Values!H41) &amp; " " &amp;Values!$B$3, SUBSTITUTE(Values!$B$2, "{language}", Values!$H41) &amp; " " &amp;Values!$B$3))</f>
        <v>sostituzione della tastiera US international non retroilluminata per Lenovo Thinkpad X280 X390 X395</v>
      </c>
      <c r="G42" s="32" t="str">
        <f>IF(ISBLANK(Values!E41),"","TellusRem")</f>
        <v>TellusRem</v>
      </c>
      <c r="H42" s="27" t="str">
        <f>IF(ISBLANK(Values!E41),"",Values!$B$16)</f>
        <v>computer-keyboards</v>
      </c>
      <c r="I42" s="27" t="str">
        <f>IF(ISBLANK(Values!E41),"","4730574031")</f>
        <v>4730574031</v>
      </c>
      <c r="J42" s="39" t="str">
        <f>IF(ISBLANK(Values!E41),"",Values!F41 )</f>
        <v>Lenovo X280 Regular - US INT</v>
      </c>
      <c r="K42" s="28">
        <f>IF(ISBLANK(Values!E41),"",IF(Values!J41, Values!$B$4, Values!$B$5))</f>
        <v>40.99</v>
      </c>
      <c r="L42" s="40">
        <f>IF(ISBLANK(Values!E41),"",IF($CO42="DEFAULT", Values!$B$18, ""))</f>
        <v>5</v>
      </c>
      <c r="M42" s="28" t="str">
        <f>IF(ISBLANK(Values!E41),"",Values!$M41)</f>
        <v>https://download.lenovo.com/Images/Parts/01YP029/01YP029_A.jpg</v>
      </c>
      <c r="N42" s="28" t="str">
        <f>IF(ISBLANK(Values!$F41),"",Values!N41)</f>
        <v>https://download.lenovo.com/Images/Parts/01YP029/01YP029_B.jpg</v>
      </c>
      <c r="O42" s="28" t="str">
        <f>IF(ISBLANK(Values!$F41),"",Values!O41)</f>
        <v>https://download.lenovo.com/Images/Parts/01YP029/01YP029_details.jpg</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Child</v>
      </c>
      <c r="X42" s="32" t="str">
        <f>IF(ISBLANK(Values!E41),"",Values!$B$13)</f>
        <v>Lenovo X280 Parent</v>
      </c>
      <c r="Y42" s="39" t="str">
        <f>IF(ISBLANK(Values!E41),"","Size-Color")</f>
        <v>Size-Color</v>
      </c>
      <c r="Z42" s="32" t="str">
        <f>IF(ISBLANK(Values!E41),"","variation")</f>
        <v>variation</v>
      </c>
      <c r="AA42" s="36" t="str">
        <f>IF(ISBLANK(Values!E41),"",Values!$B$20)</f>
        <v>Update</v>
      </c>
      <c r="AB42" s="1" t="str">
        <f>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41" t="str">
        <f>IF(ISBLANK(Values!E41),"",IF(Values!I41,Values!$B$23,Values!$B$33))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2" s="42" t="str">
        <f>IF(ISBLANK(Values!E41),"",Values!$B$24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42" s="1" t="str">
        <f>IF(ISBLANK(Values!E41),"",Values!$B$25)</f>
        <v xml:space="preserve">♻️ PRODOTTO ECOLOGICO - Acquista ricondizionato, ACQUISTA VERDE! Riduci oltre l'80% di anidride carbonica acquistando le nostre tastiere ricondizionate, rispetto a ottenere una nuova tastiera! </v>
      </c>
      <c r="AL42" s="1" t="str">
        <f>IF(ISBLANK(Values!E41),"",SUBSTITUTE(SUBSTITUTE(IF(Values!$J41, Values!$B$26, Values!$B$33), "{language}", Values!$H41), "{flag}", INDEX(options!$E$1:$E$20, Values!$V41)))</f>
        <v xml:space="preserve">👉 LAYOUT - 🇺🇸 with € symbol US international NO retroilluminato. </v>
      </c>
      <c r="AM42" s="1" t="str">
        <f>SUBSTITUTE(IF(ISBLANK(Values!E41),"",Values!$B$27),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42" s="28" t="str">
        <f>IF(ISBLANK(Values!E41),"",Values!H41)</f>
        <v>US international</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 ) ) ) ) )))</f>
        <v>Danimarca</v>
      </c>
      <c r="CZ42" s="1" t="str">
        <f>IF(ISBLANK(Values!E41),"","No")</f>
        <v>No</v>
      </c>
      <c r="DA42" s="1" t="str">
        <f>IF(ISBLANK(Values!E41),"","No")</f>
        <v>No</v>
      </c>
      <c r="DO42" s="27" t="str">
        <f>IF(ISBLANK(Values!E41),"","Parts")</f>
        <v>Parts</v>
      </c>
      <c r="DP42" s="27"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DS42" s="31"/>
      <c r="DY42" t="str">
        <f>IF(ISBLANK(Values!$E41), "", "not_applicable")</f>
        <v>not_applicable</v>
      </c>
      <c r="DZ42" s="31"/>
      <c r="EA42" s="31"/>
      <c r="EB42" s="31"/>
      <c r="EC42" s="31"/>
      <c r="EI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8">
        <f>IF(ISBLANK(Values!E41),"",IF(Values!J41, Values!$B$4, Values!$B$5))</f>
        <v>40.99</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row>
    <row r="43" spans="1:192" ht="17" x14ac:dyDescent="0.2">
      <c r="A43" s="27" t="str">
        <f>IF(ISBLANK(Values!E42),"",IF(Values!$B$37="EU","computercomponent","computer"))</f>
        <v>computercomponent</v>
      </c>
      <c r="B43" s="38" t="str">
        <f>IF(ISBLANK(Values!E42),"",Values!F42)</f>
        <v>Lenovo X280 Regular - RUS</v>
      </c>
      <c r="C43" s="32" t="str">
        <f>IF(ISBLANK(Values!E42),"","TellusRem")</f>
        <v>TellusRem</v>
      </c>
      <c r="D43" s="30">
        <f>IF(ISBLANK(Values!E42),"",Values!E42)</f>
        <v>5714401281191</v>
      </c>
      <c r="E43" s="31" t="str">
        <f>IF(ISBLANK(Values!E42),"","EAN")</f>
        <v>EAN</v>
      </c>
      <c r="F43" s="28" t="str">
        <f>IF(ISBLANK(Values!E42),"",IF(Values!J42, SUBSTITUTE(Values!$B$1, "{language}", Values!H42) &amp; " " &amp;Values!$B$3, SUBSTITUTE(Values!$B$2, "{language}", Values!$H42) &amp; " " &amp;Values!$B$3))</f>
        <v>sostituzione della tastiera Russo non retroilluminata per Lenovo Thinkpad X280 X390 X395</v>
      </c>
      <c r="G43" s="32" t="str">
        <f>IF(ISBLANK(Values!E42),"","TellusRem")</f>
        <v>TellusRem</v>
      </c>
      <c r="H43" s="27" t="str">
        <f>IF(ISBLANK(Values!E42),"",Values!$B$16)</f>
        <v>computer-keyboards</v>
      </c>
      <c r="I43" s="27" t="str">
        <f>IF(ISBLANK(Values!E42),"","4730574031")</f>
        <v>4730574031</v>
      </c>
      <c r="J43" s="39" t="str">
        <f>IF(ISBLANK(Values!E42),"",Values!F42 )</f>
        <v>Lenovo X280 Regular - RUS</v>
      </c>
      <c r="K43" s="28">
        <f>IF(ISBLANK(Values!E42),"",IF(Values!J42, Values!$B$4, Values!$B$5))</f>
        <v>40.99</v>
      </c>
      <c r="L43" s="40">
        <f>IF(ISBLANK(Values!E42),"",IF($CO43="DEFAULT", Values!$B$18, ""))</f>
        <v>5</v>
      </c>
      <c r="M43" s="28" t="str">
        <f>IF(ISBLANK(Values!E42),"",Values!$M42)</f>
        <v>https://download.lenovo.com/Images/Parts/01YP142/01YP142_A.jpg</v>
      </c>
      <c r="N43" s="28" t="str">
        <f>IF(ISBLANK(Values!$F42),"",Values!N42)</f>
        <v>https://download.lenovo.com/Images/Parts/01YP142/01YP142_B.jpg</v>
      </c>
      <c r="O43" s="28" t="str">
        <f>IF(ISBLANK(Values!$F42),"",Values!O42)</f>
        <v>https://download.lenovo.com/Images/Parts/01YP142/01YP142_details.jpg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X280 Parent</v>
      </c>
      <c r="Y43" s="39" t="str">
        <f>IF(ISBLANK(Values!E42),"","Size-Color")</f>
        <v>Size-Color</v>
      </c>
      <c r="Z43" s="32" t="str">
        <f>IF(ISBLANK(Values!E42),"","variation")</f>
        <v>variation</v>
      </c>
      <c r="AA43" s="36" t="str">
        <f>IF(ISBLANK(Values!E42),"",Values!$B$20)</f>
        <v>Update</v>
      </c>
      <c r="AB43" s="1" t="str">
        <f>IF(ISBLANK(Values!E42),"",Values!$B$29)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3" s="41" t="str">
        <f>IF(ISBLANK(Values!E42),"",IF(Values!I42,Values!$B$23,Values!$B$33))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3" s="42" t="str">
        <f>IF(ISBLANK(Values!E42),"",Values!$B$24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43" s="1" t="str">
        <f>IF(ISBLANK(Values!E42),"",Values!$B$25)</f>
        <v xml:space="preserve">♻️ PRODOTTO ECOLOGICO - Acquista ricondizionato, ACQUISTA VERDE! Riduci oltre l'80% di anidride carbonica acquistando le nostre tastiere ricondizionate, rispetto a ottenere una nuova tastiera! </v>
      </c>
      <c r="AL43" s="1" t="str">
        <f>IF(ISBLANK(Values!E42),"",SUBSTITUTE(SUBSTITUTE(IF(Values!$J42, Values!$B$26, Values!$B$33), "{language}", Values!$H42), "{flag}", INDEX(options!$E$1:$E$20, Values!$V42)))</f>
        <v xml:space="preserve">👉 LAYOUT - 🇷🇺 Russo NO retroilluminato. </v>
      </c>
      <c r="AM43" s="1" t="str">
        <f>SUBSTITUTE(IF(ISBLANK(Values!E42),"",Values!$B$27),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43" s="28" t="str">
        <f>IF(ISBLANK(Values!E42),"",Values!H42)</f>
        <v>Russo</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 ) ) ) ) )))</f>
        <v>Danimarca</v>
      </c>
      <c r="CZ43" s="1" t="str">
        <f>IF(ISBLANK(Values!E42),"","No")</f>
        <v>No</v>
      </c>
      <c r="DA43" s="1" t="str">
        <f>IF(ISBLANK(Values!E42),"","No")</f>
        <v>No</v>
      </c>
      <c r="DO43" s="27" t="str">
        <f>IF(ISBLANK(Values!E42),"","Parts")</f>
        <v>Parts</v>
      </c>
      <c r="DP43" s="27"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DS43" s="31"/>
      <c r="DY43" t="str">
        <f>IF(ISBLANK(Values!$E42), "", "not_applicable")</f>
        <v>not_applicable</v>
      </c>
      <c r="DZ43" s="31"/>
      <c r="EA43" s="31"/>
      <c r="EB43" s="31"/>
      <c r="EC43" s="31"/>
      <c r="EI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8">
        <f>IF(ISBLANK(Values!E42),"",IF(Values!J42, Values!$B$4, Values!$B$5))</f>
        <v>40.99</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row>
    <row r="44" spans="1:192" ht="17" x14ac:dyDescent="0.2">
      <c r="A44" s="27" t="str">
        <f>IF(ISBLANK(Values!E43),"",IF(Values!$B$37="EU","computercomponent","computer"))</f>
        <v>computercomponent</v>
      </c>
      <c r="B44" s="38" t="str">
        <f>IF(ISBLANK(Values!E43),"",Values!F43)</f>
        <v>Lenovo X280 Regular - US</v>
      </c>
      <c r="C44" s="32" t="str">
        <f>IF(ISBLANK(Values!E43),"","TellusRem")</f>
        <v>TellusRem</v>
      </c>
      <c r="D44" s="30">
        <f>IF(ISBLANK(Values!E43),"",Values!E43)</f>
        <v>5714401281207</v>
      </c>
      <c r="E44" s="31" t="str">
        <f>IF(ISBLANK(Values!E43),"","EAN")</f>
        <v>EAN</v>
      </c>
      <c r="F44" s="28" t="str">
        <f>IF(ISBLANK(Values!E43),"",IF(Values!J43, SUBSTITUTE(Values!$B$1, "{language}", Values!H43) &amp; " " &amp;Values!$B$3, SUBSTITUTE(Values!$B$2, "{language}", Values!$H43) &amp; " " &amp;Values!$B$3))</f>
        <v>sostituzione della tastiera US  non retroilluminata per Lenovo Thinkpad X280 X390 X395</v>
      </c>
      <c r="G44" s="32" t="str">
        <f>IF(ISBLANK(Values!E43),"","TellusRem")</f>
        <v>TellusRem</v>
      </c>
      <c r="H44" s="27" t="str">
        <f>IF(ISBLANK(Values!E43),"",Values!$B$16)</f>
        <v>computer-keyboards</v>
      </c>
      <c r="I44" s="27" t="str">
        <f>IF(ISBLANK(Values!E43),"","4730574031")</f>
        <v>4730574031</v>
      </c>
      <c r="J44" s="39" t="str">
        <f>IF(ISBLANK(Values!E43),"",Values!F43 )</f>
        <v>Lenovo X280 Regular - US</v>
      </c>
      <c r="K44" s="28">
        <f>IF(ISBLANK(Values!E43),"",IF(Values!J43, Values!$B$4, Values!$B$5))</f>
        <v>40.99</v>
      </c>
      <c r="L44" s="40">
        <f>IF(ISBLANK(Values!E43),"",IF($CO44="DEFAULT", Values!$B$18, ""))</f>
        <v>5</v>
      </c>
      <c r="M44" s="28" t="str">
        <f>IF(ISBLANK(Values!E43),"",Values!$M43)</f>
        <v>https://download.lenovo.com/Images/Parts/01YP160/01YP160_A.jpg</v>
      </c>
      <c r="N44" s="28" t="str">
        <f>IF(ISBLANK(Values!$F43),"",Values!N43)</f>
        <v>https://download.lenovo.com/Images/Parts/01YP160/01YP160_B.jpg</v>
      </c>
      <c r="O44" s="28" t="str">
        <f>IF(ISBLANK(Values!$F43),"",Values!O43)</f>
        <v>https://download.lenovo.com/Images/Parts/01YP160/01YP160_details.jpg</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Child</v>
      </c>
      <c r="X44" s="32" t="str">
        <f>IF(ISBLANK(Values!E43),"",Values!$B$13)</f>
        <v>Lenovo X280 Parent</v>
      </c>
      <c r="Y44" s="39" t="str">
        <f>IF(ISBLANK(Values!E43),"","Size-Color")</f>
        <v>Size-Color</v>
      </c>
      <c r="Z44" s="32" t="str">
        <f>IF(ISBLANK(Values!E43),"","variation")</f>
        <v>variation</v>
      </c>
      <c r="AA44" s="36" t="str">
        <f>IF(ISBLANK(Values!E43),"",Values!$B$20)</f>
        <v>Update</v>
      </c>
      <c r="AB44" s="1" t="str">
        <f>IF(ISBLANK(Values!E43),"",Values!$B$29)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4" s="41" t="str">
        <f>IF(ISBLANK(Values!E43),"",IF(Values!I43,Values!$B$23,Values!$B$33))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4" s="42" t="str">
        <f>IF(ISBLANK(Values!E43),"",Values!$B$24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44" s="1" t="str">
        <f>IF(ISBLANK(Values!E43),"",Values!$B$25)</f>
        <v xml:space="preserve">♻️ PRODOTTO ECOLOGICO - Acquista ricondizionato, ACQUISTA VERDE! Riduci oltre l'80% di anidride carbonica acquistando le nostre tastiere ricondizionate, rispetto a ottenere una nuova tastiera! </v>
      </c>
      <c r="AL44" s="1" t="str">
        <f>IF(ISBLANK(Values!E43),"",SUBSTITUTE(SUBSTITUTE(IF(Values!$J43, Values!$B$26, Values!$B$33), "{language}", Values!$H43), "{flag}", INDEX(options!$E$1:$E$20, Values!$V43)))</f>
        <v xml:space="preserve">👉 LAYOUT - 🇺🇸 US  NO retroilluminato. </v>
      </c>
      <c r="AM44" s="1" t="str">
        <f>SUBSTITUTE(IF(ISBLANK(Values!E43),"",Values!$B$27),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44" s="28" t="str">
        <f>IF(ISBLANK(Values!E43),"",Values!H43)</f>
        <v xml:space="preserve">US </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 ) ) ) ) )))</f>
        <v>Danimarca</v>
      </c>
      <c r="CZ44" s="1" t="str">
        <f>IF(ISBLANK(Values!E43),"","No")</f>
        <v>No</v>
      </c>
      <c r="DA44" s="1" t="str">
        <f>IF(ISBLANK(Values!E43),"","No")</f>
        <v>No</v>
      </c>
      <c r="DO44" s="27" t="str">
        <f>IF(ISBLANK(Values!E43),"","Parts")</f>
        <v>Parts</v>
      </c>
      <c r="DP44" s="27"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DS44" s="31"/>
      <c r="DY44" t="str">
        <f>IF(ISBLANK(Values!$E43), "", "not_applicable")</f>
        <v>not_applicable</v>
      </c>
      <c r="DZ44" s="31"/>
      <c r="EA44" s="31"/>
      <c r="EB44" s="31"/>
      <c r="EC44" s="31"/>
      <c r="EI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8">
        <f>IF(ISBLANK(Values!E43),"",IF(Values!J43, Values!$B$4, Values!$B$5))</f>
        <v>40.99</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71" t="s">
        <v>352</v>
      </c>
      <c r="F1" s="71"/>
      <c r="G1" s="71"/>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45" t="s">
        <v>354</v>
      </c>
      <c r="B3" s="48"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14" x14ac:dyDescent="0.15">
      <c r="A4" s="45" t="s">
        <v>369</v>
      </c>
      <c r="B4" s="49">
        <v>54.99</v>
      </c>
      <c r="C4" s="50" t="b">
        <f>FALSE()</f>
        <v>0</v>
      </c>
      <c r="D4" s="50" t="b">
        <f>TRUE()</f>
        <v>1</v>
      </c>
      <c r="E4" s="44">
        <v>5714401280019</v>
      </c>
      <c r="F4" s="44" t="s">
        <v>678</v>
      </c>
      <c r="G4" s="7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74" t="b">
        <f>TRUE()</f>
        <v>1</v>
      </c>
      <c r="J4" s="52" t="b">
        <f>TRUE()</f>
        <v>1</v>
      </c>
      <c r="K4" s="44" t="s">
        <v>679</v>
      </c>
      <c r="L4" s="53" t="b">
        <f>FALSE()</f>
        <v>0</v>
      </c>
      <c r="M4" s="54" t="str">
        <f t="shared" ref="M4:M35" si="0">IF(ISBLANK(K4),"",IF(L4, "https://raw.githubusercontent.com/PatrickVibild/TellusAmazonPictures/master/pictures/"&amp;K4&amp;"/1.jpg","https://download.lenovo.com/Images/Parts/"&amp;K4&amp;"/"&amp;K4&amp;"_A.jpg"))</f>
        <v>https://download.lenovo.com/Images/Parts/01YP132/01YP132_A.jpg</v>
      </c>
      <c r="N4" s="54" t="str">
        <f t="shared" ref="N4:N35" si="1">IF(ISBLANK(K4),"",IF(L4, "https://raw.githubusercontent.com/PatrickVibild/TellusAmazonPictures/master/pictures/"&amp;K4&amp;"/2.jpg","https://download.lenovo.com/Images/Parts/"&amp;K4&amp;"/"&amp;K4&amp;"_B.jpg"))</f>
        <v>https://download.lenovo.com/Images/Parts/01YP132/01YP132_B.jpg</v>
      </c>
      <c r="O4" s="55" t="str">
        <f t="shared" ref="O4:O35" si="2">IF(ISBLANK(K4),"",IF(L4, "https://raw.githubusercontent.com/PatrickVibild/TellusAmazonPictures/master/pictures/"&amp;K4&amp;"/3.jpg","https://download.lenovo.com/Images/Parts/"&amp;K4&amp;"/"&amp;K4&amp;"_details.jpg"))</f>
        <v>https://download.lenovo.com/Images/Parts/01YP132/01YP132_details.jpg</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56">
        <f>MATCH(G4,options!$D$1:$D$20,0)</f>
        <v>1</v>
      </c>
    </row>
    <row r="5" spans="1:22" ht="14" x14ac:dyDescent="0.15">
      <c r="A5" s="45" t="s">
        <v>371</v>
      </c>
      <c r="B5" s="49">
        <v>40.99</v>
      </c>
      <c r="C5" s="50" t="b">
        <f>FALSE()</f>
        <v>0</v>
      </c>
      <c r="D5" s="50" t="b">
        <f>TRUE()</f>
        <v>1</v>
      </c>
      <c r="E5" s="44">
        <v>5714401280026</v>
      </c>
      <c r="F5" s="44" t="s">
        <v>680</v>
      </c>
      <c r="G5" s="7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74" t="b">
        <f>TRUE()</f>
        <v>1</v>
      </c>
      <c r="J5" s="52" t="b">
        <f>TRUE()</f>
        <v>1</v>
      </c>
      <c r="K5" s="44" t="s">
        <v>681</v>
      </c>
      <c r="L5" s="53" t="b">
        <f>FALSE()</f>
        <v>0</v>
      </c>
      <c r="M5" s="54" t="str">
        <f t="shared" si="0"/>
        <v>https://download.lenovo.com/Images/Parts/01YP211/01YP211_A.jpg</v>
      </c>
      <c r="N5" s="54" t="str">
        <f t="shared" si="1"/>
        <v>https://download.lenovo.com/Images/Parts/01YP211/01YP211_B.jpg</v>
      </c>
      <c r="O5" s="55" t="str">
        <f t="shared" si="2"/>
        <v>https://download.lenovo.com/Images/Parts/01YP211/01YP211_details.jpg</v>
      </c>
      <c r="P5" t="str">
        <f t="shared" si="3"/>
        <v/>
      </c>
      <c r="Q5" t="str">
        <f t="shared" si="4"/>
        <v/>
      </c>
      <c r="R5" t="str">
        <f t="shared" si="5"/>
        <v/>
      </c>
      <c r="S5" t="str">
        <f t="shared" si="6"/>
        <v/>
      </c>
      <c r="T5" t="str">
        <f t="shared" si="7"/>
        <v/>
      </c>
      <c r="U5" t="str">
        <f t="shared" si="8"/>
        <v/>
      </c>
      <c r="V5" s="56">
        <f>MATCH(G5,options!$D$1:$D$20,0)</f>
        <v>2</v>
      </c>
    </row>
    <row r="6" spans="1:22" ht="14" x14ac:dyDescent="0.15">
      <c r="A6" s="45" t="s">
        <v>373</v>
      </c>
      <c r="B6" s="57" t="s">
        <v>414</v>
      </c>
      <c r="C6" s="50" t="b">
        <f>FALSE()</f>
        <v>0</v>
      </c>
      <c r="D6" s="50" t="b">
        <f>TRUE()</f>
        <v>1</v>
      </c>
      <c r="E6" s="44">
        <v>5714401280033</v>
      </c>
      <c r="F6" s="44" t="s">
        <v>682</v>
      </c>
      <c r="G6" s="7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74" t="b">
        <f>TRUE()</f>
        <v>1</v>
      </c>
      <c r="J6" s="52" t="b">
        <f>TRUE()</f>
        <v>1</v>
      </c>
      <c r="K6" s="44" t="s">
        <v>683</v>
      </c>
      <c r="L6" s="53" t="b">
        <f>FALSE()</f>
        <v>0</v>
      </c>
      <c r="M6" s="54" t="str">
        <f t="shared" si="0"/>
        <v>https://download.lenovo.com/Images/Parts/01YP217/01YP217_A.jpg</v>
      </c>
      <c r="N6" s="54" t="str">
        <f t="shared" si="1"/>
        <v>https://download.lenovo.com/Images/Parts/01YP217/01YP217_B.jpg</v>
      </c>
      <c r="O6" s="55" t="str">
        <f t="shared" si="2"/>
        <v>https://download.lenovo.com/Images/Parts/01YP217/01YP217_details.jpg</v>
      </c>
      <c r="P6" t="str">
        <f t="shared" si="3"/>
        <v/>
      </c>
      <c r="Q6" t="str">
        <f t="shared" si="4"/>
        <v/>
      </c>
      <c r="R6" t="str">
        <f t="shared" si="5"/>
        <v/>
      </c>
      <c r="S6" t="str">
        <f t="shared" si="6"/>
        <v/>
      </c>
      <c r="T6" t="str">
        <f t="shared" si="7"/>
        <v/>
      </c>
      <c r="U6" t="str">
        <f t="shared" si="8"/>
        <v/>
      </c>
      <c r="V6" s="56">
        <f>MATCH(G6,options!$D$1:$D$20,0)</f>
        <v>3</v>
      </c>
    </row>
    <row r="7" spans="1:22" ht="14" x14ac:dyDescent="0.15">
      <c r="A7" s="45" t="s">
        <v>376</v>
      </c>
      <c r="B7" s="58" t="str">
        <f>IF(B6=options!C1,"32","41")</f>
        <v>32</v>
      </c>
      <c r="C7" s="50" t="b">
        <f>FALSE()</f>
        <v>0</v>
      </c>
      <c r="D7" s="50" t="b">
        <f>TRUE()</f>
        <v>1</v>
      </c>
      <c r="E7" s="44">
        <v>5714401280040</v>
      </c>
      <c r="F7" s="44" t="s">
        <v>684</v>
      </c>
      <c r="G7" s="7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74" t="b">
        <f>TRUE()</f>
        <v>1</v>
      </c>
      <c r="J7" s="52" t="b">
        <f>TRUE()</f>
        <v>1</v>
      </c>
      <c r="K7" s="44" t="s">
        <v>685</v>
      </c>
      <c r="L7" s="53" t="b">
        <f>FALSE()</f>
        <v>0</v>
      </c>
      <c r="M7" s="54" t="str">
        <f t="shared" si="0"/>
        <v>https://download.lenovo.com/Images/Parts/01YP210/01YP210_A.jpg</v>
      </c>
      <c r="N7" s="54" t="str">
        <f t="shared" si="1"/>
        <v>https://download.lenovo.com/Images/Parts/01YP210/01YP210_B.jpg</v>
      </c>
      <c r="O7" s="55" t="str">
        <f t="shared" si="2"/>
        <v>https://download.lenovo.com/Images/Parts/01YP210/01YP210_details.jpg</v>
      </c>
      <c r="P7" t="str">
        <f t="shared" si="3"/>
        <v/>
      </c>
      <c r="Q7" t="str">
        <f t="shared" si="4"/>
        <v/>
      </c>
      <c r="R7" t="str">
        <f t="shared" si="5"/>
        <v/>
      </c>
      <c r="S7" t="str">
        <f t="shared" si="6"/>
        <v/>
      </c>
      <c r="T7" t="str">
        <f t="shared" si="7"/>
        <v/>
      </c>
      <c r="U7" t="str">
        <f t="shared" si="8"/>
        <v/>
      </c>
      <c r="V7" s="56">
        <f>MATCH(G7,options!$D$1:$D$20,0)</f>
        <v>4</v>
      </c>
    </row>
    <row r="8" spans="1:22" ht="14" x14ac:dyDescent="0.15">
      <c r="A8" s="45" t="s">
        <v>378</v>
      </c>
      <c r="B8" s="58" t="str">
        <f>IF(B6=options!C1,"18","17")</f>
        <v>18</v>
      </c>
      <c r="C8" s="50" t="b">
        <f>FALSE()</f>
        <v>0</v>
      </c>
      <c r="D8" s="50" t="b">
        <f>TRUE()</f>
        <v>1</v>
      </c>
      <c r="E8" s="44">
        <v>5714401280057</v>
      </c>
      <c r="F8" s="44" t="s">
        <v>686</v>
      </c>
      <c r="G8" s="7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74" t="b">
        <f>TRUE()</f>
        <v>1</v>
      </c>
      <c r="J8" s="52" t="b">
        <f>TRUE()</f>
        <v>1</v>
      </c>
      <c r="K8" s="44" t="s">
        <v>687</v>
      </c>
      <c r="L8" s="53" t="b">
        <f>FALSE()</f>
        <v>0</v>
      </c>
      <c r="M8" s="54" t="str">
        <f t="shared" si="0"/>
        <v>https://download.lenovo.com/Images/Parts/01YP228/01YP228_A.jpg</v>
      </c>
      <c r="N8" s="54" t="str">
        <f t="shared" si="1"/>
        <v>https://download.lenovo.com/Images/Parts/01YP228/01YP228_B.jpg</v>
      </c>
      <c r="O8" s="55" t="str">
        <f t="shared" si="2"/>
        <v>https://download.lenovo.com/Images/Parts/01YP228/01YP228_details.jpg</v>
      </c>
      <c r="P8" t="str">
        <f t="shared" si="3"/>
        <v/>
      </c>
      <c r="Q8" t="str">
        <f t="shared" si="4"/>
        <v/>
      </c>
      <c r="R8" t="str">
        <f t="shared" si="5"/>
        <v/>
      </c>
      <c r="S8" t="str">
        <f t="shared" si="6"/>
        <v/>
      </c>
      <c r="T8" t="str">
        <f t="shared" si="7"/>
        <v/>
      </c>
      <c r="U8" t="str">
        <f t="shared" si="8"/>
        <v/>
      </c>
      <c r="V8" s="56">
        <f>MATCH(G8,options!$D$1:$D$20,0)</f>
        <v>5</v>
      </c>
    </row>
    <row r="9" spans="1:22" ht="14" x14ac:dyDescent="0.15">
      <c r="A9" s="45" t="s">
        <v>380</v>
      </c>
      <c r="B9" s="58" t="str">
        <f>IF(B6=options!C1,"2","5")</f>
        <v>2</v>
      </c>
      <c r="C9" s="50" t="b">
        <f>FALSE()</f>
        <v>0</v>
      </c>
      <c r="D9" s="50" t="b">
        <f>FALSE()</f>
        <v>0</v>
      </c>
      <c r="E9" s="44">
        <v>5714401280064</v>
      </c>
      <c r="F9" s="44" t="s">
        <v>688</v>
      </c>
      <c r="G9" s="7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74" t="b">
        <f>TRUE()</f>
        <v>1</v>
      </c>
      <c r="J9" s="52" t="b">
        <f>TRUE()</f>
        <v>1</v>
      </c>
      <c r="K9" s="44" t="s">
        <v>689</v>
      </c>
      <c r="L9" s="53" t="b">
        <f>FALSE()</f>
        <v>0</v>
      </c>
      <c r="M9" s="54" t="str">
        <f t="shared" si="0"/>
        <v>https://download.lenovo.com/Images/Parts/01YP159/01YP159_A.jpg</v>
      </c>
      <c r="N9" s="54" t="str">
        <f t="shared" si="1"/>
        <v>https://download.lenovo.com/Images/Parts/01YP159/01YP159_B.jpg</v>
      </c>
      <c r="O9" s="55" t="str">
        <f t="shared" si="2"/>
        <v>https://download.lenovo.com/Images/Parts/01YP159/01YP159_details.jpg</v>
      </c>
      <c r="P9" t="str">
        <f t="shared" si="3"/>
        <v/>
      </c>
      <c r="Q9" t="str">
        <f t="shared" si="4"/>
        <v/>
      </c>
      <c r="R9" t="str">
        <f t="shared" si="5"/>
        <v/>
      </c>
      <c r="S9" t="str">
        <f t="shared" si="6"/>
        <v/>
      </c>
      <c r="T9" t="str">
        <f t="shared" si="7"/>
        <v/>
      </c>
      <c r="U9" t="str">
        <f t="shared" si="8"/>
        <v/>
      </c>
      <c r="V9" s="56">
        <f>MATCH(G9,options!$D$1:$D$20,0)</f>
        <v>6</v>
      </c>
    </row>
    <row r="10" spans="1:22" ht="14" x14ac:dyDescent="0.15">
      <c r="A10" t="s">
        <v>382</v>
      </c>
      <c r="B10" s="59"/>
      <c r="C10" s="50" t="b">
        <f>FALSE()</f>
        <v>0</v>
      </c>
      <c r="D10" s="50" t="b">
        <f>FALSE()</f>
        <v>0</v>
      </c>
      <c r="E10" s="44">
        <v>5714401280071</v>
      </c>
      <c r="F10" s="44" t="s">
        <v>690</v>
      </c>
      <c r="G10" s="7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74" t="b">
        <f>TRUE()</f>
        <v>1</v>
      </c>
      <c r="J10" s="52" t="b">
        <f>TRUE()</f>
        <v>1</v>
      </c>
      <c r="K10" s="44" t="s">
        <v>691</v>
      </c>
      <c r="L10" s="53" t="b">
        <f>FALSE()</f>
        <v>0</v>
      </c>
      <c r="M10" s="54" t="str">
        <f t="shared" si="0"/>
        <v>https://download.lenovo.com/Images/Parts/01YP206/01YP206_A.jpg</v>
      </c>
      <c r="N10" s="54" t="str">
        <f t="shared" si="1"/>
        <v>https://download.lenovo.com/Images/Parts/01YP206/01YP206_B.jpg</v>
      </c>
      <c r="O10" s="55" t="str">
        <f t="shared" si="2"/>
        <v>https://download.lenovo.com/Images/Parts/01YP206/01YP206_details.jpg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50" t="b">
        <f>FALSE()</f>
        <v>0</v>
      </c>
      <c r="D11" s="50" t="b">
        <f>FALSE()</f>
        <v>0</v>
      </c>
      <c r="E11" s="44">
        <v>5714401280088</v>
      </c>
      <c r="F11" s="44" t="s">
        <v>692</v>
      </c>
      <c r="G11" s="7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Bulgaro</v>
      </c>
      <c r="I11" s="74" t="b">
        <f>TRUE()</f>
        <v>1</v>
      </c>
      <c r="J11" s="52" t="b">
        <f>TRUE()</f>
        <v>1</v>
      </c>
      <c r="K11" s="44" t="s">
        <v>693</v>
      </c>
      <c r="L11" s="53" t="b">
        <f>FALSE()</f>
        <v>0</v>
      </c>
      <c r="M11" s="54" t="str">
        <f t="shared" si="0"/>
        <v>https://download.lenovo.com/Images/Parts/01YP047/01YP047_A.jpg</v>
      </c>
      <c r="N11" s="54" t="str">
        <f t="shared" si="1"/>
        <v>https://download.lenovo.com/Images/Parts/01YP047/01YP047_B.jpg</v>
      </c>
      <c r="O11" s="55" t="str">
        <f t="shared" si="2"/>
        <v>https://download.lenovo.com/Images/Parts/01YP047/01YP047_details.jpg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50" t="b">
        <f>FALSE()</f>
        <v>0</v>
      </c>
      <c r="D12" s="50" t="b">
        <f>FALSE()</f>
        <v>0</v>
      </c>
      <c r="E12" s="44">
        <v>5714401280095</v>
      </c>
      <c r="F12" s="44" t="s">
        <v>694</v>
      </c>
      <c r="G12" s="7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Ceco</v>
      </c>
      <c r="I12" s="74" t="b">
        <f>TRUE()</f>
        <v>1</v>
      </c>
      <c r="J12" s="52" t="b">
        <f>TRUE()</f>
        <v>1</v>
      </c>
      <c r="K12" s="44" t="s">
        <v>695</v>
      </c>
      <c r="L12" s="53" t="b">
        <f>FALSE()</f>
        <v>0</v>
      </c>
      <c r="M12" s="54" t="str">
        <f t="shared" si="0"/>
        <v>https://download.lenovo.com/Images/Parts/01HX582/01HX582_A.jpg</v>
      </c>
      <c r="N12" s="54" t="str">
        <f t="shared" si="1"/>
        <v>https://download.lenovo.com/Images/Parts/01HX582/01HX582_B.jpg</v>
      </c>
      <c r="O12" s="55" t="str">
        <f t="shared" si="2"/>
        <v>https://download.lenovo.com/Images/Parts/01HX582/01HX582_details.jpg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72" t="s">
        <v>677</v>
      </c>
      <c r="C13" s="50" t="b">
        <f>FALSE()</f>
        <v>0</v>
      </c>
      <c r="D13" s="50" t="b">
        <f>FALSE()</f>
        <v>0</v>
      </c>
      <c r="E13" s="44">
        <v>5714401280101</v>
      </c>
      <c r="F13" s="44" t="s">
        <v>696</v>
      </c>
      <c r="G13" s="7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Danese</v>
      </c>
      <c r="I13" s="74" t="b">
        <f>TRUE()</f>
        <v>1</v>
      </c>
      <c r="J13" s="52" t="b">
        <f>TRUE()</f>
        <v>1</v>
      </c>
      <c r="K13" s="44" t="s">
        <v>697</v>
      </c>
      <c r="L13" s="53" t="b">
        <f>FALSE()</f>
        <v>0</v>
      </c>
      <c r="M13" s="54" t="str">
        <f t="shared" si="0"/>
        <v>https://download.lenovo.com/Images/Parts/01YP209/01YP209_A.jpg</v>
      </c>
      <c r="N13" s="54" t="str">
        <f t="shared" si="1"/>
        <v>https://download.lenovo.com/Images/Parts/01YP209/01YP209_B.jpg</v>
      </c>
      <c r="O13" s="55" t="str">
        <f t="shared" si="2"/>
        <v>https://download.lenovo.com/Images/Parts/01YP209/01YP209_details.jpg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72">
        <v>5714401280996</v>
      </c>
      <c r="C14" s="50" t="b">
        <f>FALSE()</f>
        <v>0</v>
      </c>
      <c r="D14" s="50" t="b">
        <f>FALSE()</f>
        <v>0</v>
      </c>
      <c r="E14" s="44">
        <v>5714401280118</v>
      </c>
      <c r="F14" s="44" t="s">
        <v>698</v>
      </c>
      <c r="G14" s="7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Ungherese</v>
      </c>
      <c r="I14" s="74" t="b">
        <f>TRUE()</f>
        <v>1</v>
      </c>
      <c r="J14" s="52" t="b">
        <f>TRUE()</f>
        <v>1</v>
      </c>
      <c r="K14" s="44" t="s">
        <v>699</v>
      </c>
      <c r="L14" s="53" t="b">
        <f>FALSE()</f>
        <v>0</v>
      </c>
      <c r="M14" s="54" t="str">
        <f t="shared" si="0"/>
        <v>https://download.lenovo.com/Images/Parts/01YP135/01YP135_A.jpg</v>
      </c>
      <c r="N14" s="54" t="str">
        <f t="shared" si="1"/>
        <v>https://download.lenovo.com/Images/Parts/01YP135/01YP135_B.jpg</v>
      </c>
      <c r="O14" s="55" t="str">
        <f t="shared" si="2"/>
        <v>https://download.lenovo.com/Images/Parts/01YP135/01YP135_details.jpg</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50" t="b">
        <f>FALSE()</f>
        <v>0</v>
      </c>
      <c r="D15" s="50" t="b">
        <f>FALSE()</f>
        <v>0</v>
      </c>
      <c r="E15" s="44">
        <v>5714401280125</v>
      </c>
      <c r="F15" s="44" t="s">
        <v>700</v>
      </c>
      <c r="G15" s="7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Olandese</v>
      </c>
      <c r="I15" s="74" t="b">
        <f>TRUE()</f>
        <v>1</v>
      </c>
      <c r="J15" s="52" t="b">
        <f>TRUE()</f>
        <v>1</v>
      </c>
      <c r="L15" s="53" t="b">
        <f>FALSE()</f>
        <v>0</v>
      </c>
      <c r="M15" s="54" t="str">
        <f t="shared" si="0"/>
        <v/>
      </c>
      <c r="N15" s="54" t="str">
        <f t="shared" si="1"/>
        <v/>
      </c>
      <c r="O15" s="55" t="str">
        <f t="shared" si="2"/>
        <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50" t="b">
        <f>FALSE()</f>
        <v>0</v>
      </c>
      <c r="D16" s="50" t="b">
        <f>FALSE()</f>
        <v>0</v>
      </c>
      <c r="E16" s="44">
        <v>5714401280132</v>
      </c>
      <c r="F16" s="44" t="s">
        <v>701</v>
      </c>
      <c r="G16" s="7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Norvegese</v>
      </c>
      <c r="I16" s="74" t="b">
        <f>TRUE()</f>
        <v>1</v>
      </c>
      <c r="J16" s="52" t="b">
        <f>TRUE()</f>
        <v>1</v>
      </c>
      <c r="K16" s="44" t="s">
        <v>702</v>
      </c>
      <c r="L16" s="53" t="b">
        <f>FALSE()</f>
        <v>0</v>
      </c>
      <c r="M16" s="54" t="str">
        <f t="shared" si="0"/>
        <v>https://download.lenovo.com/Images/Parts/01YP140/01YP140_A.jpg</v>
      </c>
      <c r="N16" s="54" t="str">
        <f t="shared" si="1"/>
        <v>https://download.lenovo.com/Images/Parts/01YP140/01YP140_B.jpg</v>
      </c>
      <c r="O16" s="55" t="str">
        <f t="shared" si="2"/>
        <v>https://download.lenovo.com/Images/Parts/01YP140/01YP140_details.jpg</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50" t="b">
        <f>FALSE()</f>
        <v>0</v>
      </c>
      <c r="D17" s="50" t="b">
        <f>FALSE()</f>
        <v>0</v>
      </c>
      <c r="E17" s="44">
        <v>5714401280149</v>
      </c>
      <c r="F17" s="44" t="s">
        <v>703</v>
      </c>
      <c r="G17" s="7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Polacco</v>
      </c>
      <c r="I17" s="74" t="b">
        <f>TRUE()</f>
        <v>1</v>
      </c>
      <c r="J17" s="52" t="b">
        <f>TRUE()</f>
        <v>1</v>
      </c>
      <c r="K17" s="44"/>
      <c r="L17" s="53" t="b">
        <f>FALSE()</f>
        <v>0</v>
      </c>
      <c r="M17" s="54" t="str">
        <f t="shared" si="0"/>
        <v/>
      </c>
      <c r="N17" s="54" t="str">
        <f t="shared" si="1"/>
        <v/>
      </c>
      <c r="O17" s="55" t="str">
        <f t="shared" si="2"/>
        <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50" t="b">
        <f>FALSE()</f>
        <v>0</v>
      </c>
      <c r="D18" s="50" t="b">
        <f>FALSE()</f>
        <v>0</v>
      </c>
      <c r="E18" s="44">
        <v>5714401280156</v>
      </c>
      <c r="F18" s="44" t="s">
        <v>704</v>
      </c>
      <c r="G18" s="7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Portoghese</v>
      </c>
      <c r="I18" s="74" t="b">
        <f>TRUE()</f>
        <v>1</v>
      </c>
      <c r="J18" s="52" t="b">
        <f>TRUE()</f>
        <v>1</v>
      </c>
      <c r="K18" s="44" t="s">
        <v>705</v>
      </c>
      <c r="L18" s="53" t="b">
        <f>FALSE()</f>
        <v>0</v>
      </c>
      <c r="M18" s="54" t="str">
        <f t="shared" si="0"/>
        <v>https://download.lenovo.com/Images/Parts/01YP141/01YP141_A.jpg</v>
      </c>
      <c r="N18" s="54" t="str">
        <f t="shared" si="1"/>
        <v>https://download.lenovo.com/Images/Parts/01YP141/01YP141_B.jpg</v>
      </c>
      <c r="O18" s="55" t="str">
        <f t="shared" si="2"/>
        <v>https://download.lenovo.com/Images/Parts/01YP141/01YP141_details.jpg</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50" t="b">
        <f>FALSE()</f>
        <v>0</v>
      </c>
      <c r="D19" s="50" t="b">
        <f>FALSE()</f>
        <v>0</v>
      </c>
      <c r="E19" s="44">
        <v>5714401280163</v>
      </c>
      <c r="F19" s="44" t="s">
        <v>706</v>
      </c>
      <c r="G19" s="7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Svedese – Finlandese</v>
      </c>
      <c r="I19" s="74" t="b">
        <f>TRUE()</f>
        <v>1</v>
      </c>
      <c r="J19" s="52" t="b">
        <f>TRUE()</f>
        <v>1</v>
      </c>
      <c r="K19" s="44" t="s">
        <v>707</v>
      </c>
      <c r="L19" s="53" t="b">
        <f>FALSE()</f>
        <v>0</v>
      </c>
      <c r="M19" s="54" t="str">
        <f t="shared" si="0"/>
        <v>https://download.lenovo.com/Images/Parts/01YP225/01YP225_A.jpg</v>
      </c>
      <c r="N19" s="54" t="str">
        <f t="shared" si="1"/>
        <v>https://download.lenovo.com/Images/Parts/01YP225/01YP225_B.jpg</v>
      </c>
      <c r="O19" s="55" t="str">
        <f t="shared" si="2"/>
        <v>https://download.lenovo.com/Images/Parts/01YP225/01YP225_details.jpg</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399</v>
      </c>
      <c r="C20" s="50" t="b">
        <f>FALSE()</f>
        <v>0</v>
      </c>
      <c r="D20" s="50" t="b">
        <f>FALSE()</f>
        <v>0</v>
      </c>
      <c r="E20" s="44">
        <v>5714401280170</v>
      </c>
      <c r="F20" s="44" t="s">
        <v>708</v>
      </c>
      <c r="G20" s="7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Svizzero</v>
      </c>
      <c r="I20" s="74" t="b">
        <f>TRUE()</f>
        <v>1</v>
      </c>
      <c r="J20" s="52" t="b">
        <f>TRUE()</f>
        <v>1</v>
      </c>
      <c r="K20" s="44" t="s">
        <v>709</v>
      </c>
      <c r="L20" s="53" t="b">
        <f>FALSE()</f>
        <v>0</v>
      </c>
      <c r="M20" s="54" t="str">
        <f t="shared" si="0"/>
        <v>https://download.lenovo.com/Images/Parts/01YP146/01YP146_A.jpg</v>
      </c>
      <c r="N20" s="54" t="str">
        <f t="shared" si="1"/>
        <v>https://download.lenovo.com/Images/Parts/01YP146/01YP146_B.jpg</v>
      </c>
      <c r="O20" s="55" t="str">
        <f t="shared" si="2"/>
        <v>https://download.lenovo.com/Images/Parts/01YP146/01YP146_details.jpg</v>
      </c>
      <c r="P20" t="str">
        <f t="shared" si="3"/>
        <v/>
      </c>
      <c r="Q20" t="str">
        <f t="shared" si="4"/>
        <v/>
      </c>
      <c r="R20" t="str">
        <f t="shared" si="5"/>
        <v/>
      </c>
      <c r="S20" t="str">
        <f t="shared" si="6"/>
        <v/>
      </c>
      <c r="T20" t="str">
        <f t="shared" si="7"/>
        <v/>
      </c>
      <c r="U20" t="str">
        <f t="shared" si="8"/>
        <v/>
      </c>
      <c r="V20" s="56">
        <f>MATCH(G20,options!$D$1:$D$20,0)</f>
        <v>15</v>
      </c>
    </row>
    <row r="21" spans="1:22" ht="14" x14ac:dyDescent="0.15">
      <c r="B21" s="59"/>
      <c r="C21" s="50" t="b">
        <f>FALSE()</f>
        <v>0</v>
      </c>
      <c r="D21" s="50" t="b">
        <f>FALSE()</f>
        <v>0</v>
      </c>
      <c r="E21" s="44">
        <v>5714401280187</v>
      </c>
      <c r="F21" s="44" t="s">
        <v>710</v>
      </c>
      <c r="G21" s="7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74" t="b">
        <f>TRUE()</f>
        <v>1</v>
      </c>
      <c r="J21" s="52" t="b">
        <f>TRUE()</f>
        <v>1</v>
      </c>
      <c r="K21" s="44" t="s">
        <v>711</v>
      </c>
      <c r="L21" s="53" t="b">
        <f>FALSE()</f>
        <v>0</v>
      </c>
      <c r="M21" s="54" t="str">
        <f t="shared" si="0"/>
        <v>https://download.lenovo.com/Images/Parts/01YP229/01YP229_A.jpg</v>
      </c>
      <c r="N21" s="54" t="str">
        <f t="shared" si="1"/>
        <v>https://download.lenovo.com/Images/Parts/01YP229/01YP229_B.jpg</v>
      </c>
      <c r="O21" s="55" t="str">
        <f t="shared" si="2"/>
        <v>https://download.lenovo.com/Images/Parts/01YP229/01YP229_details.jpg</v>
      </c>
      <c r="P21" t="str">
        <f t="shared" si="3"/>
        <v/>
      </c>
      <c r="Q21" t="str">
        <f t="shared" si="4"/>
        <v/>
      </c>
      <c r="R21" t="str">
        <f t="shared" si="5"/>
        <v/>
      </c>
      <c r="S21" t="str">
        <f t="shared" si="6"/>
        <v/>
      </c>
      <c r="T21" t="str">
        <f t="shared" si="7"/>
        <v/>
      </c>
      <c r="U21" t="str">
        <f t="shared" si="8"/>
        <v/>
      </c>
      <c r="V21" s="56">
        <f>MATCH(G21,options!$D$1:$D$20,0)</f>
        <v>16</v>
      </c>
    </row>
    <row r="22" spans="1:22" ht="14" x14ac:dyDescent="0.15">
      <c r="B22" s="59"/>
      <c r="C22" s="50" t="b">
        <f>FALSE()</f>
        <v>0</v>
      </c>
      <c r="D22" s="50" t="b">
        <f>FALSE()</f>
        <v>0</v>
      </c>
      <c r="E22" s="44">
        <v>5714401280194</v>
      </c>
      <c r="F22" s="44" t="s">
        <v>712</v>
      </c>
      <c r="G22" s="7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Russo</v>
      </c>
      <c r="I22" s="74" t="b">
        <f>TRUE()</f>
        <v>1</v>
      </c>
      <c r="J22" s="52" t="b">
        <f>TRUE()</f>
        <v>1</v>
      </c>
      <c r="K22" s="44" t="s">
        <v>713</v>
      </c>
      <c r="L22" s="53" t="b">
        <f>FALSE()</f>
        <v>0</v>
      </c>
      <c r="M22" s="54" t="str">
        <f t="shared" si="0"/>
        <v>https://download.lenovo.com/Images/Parts/01YP222/01YP222_A.jpg</v>
      </c>
      <c r="N22" s="54" t="str">
        <f t="shared" si="1"/>
        <v>https://download.lenovo.com/Images/Parts/01YP222/01YP222_B.jpg</v>
      </c>
      <c r="O22" s="55" t="str">
        <f t="shared" si="2"/>
        <v>https://download.lenovo.com/Images/Parts/01YP222/01YP222_details.jpg</v>
      </c>
      <c r="P22" t="str">
        <f t="shared" si="3"/>
        <v/>
      </c>
      <c r="Q22" t="str">
        <f t="shared" si="4"/>
        <v/>
      </c>
      <c r="R22" t="str">
        <f t="shared" si="5"/>
        <v/>
      </c>
      <c r="S22" t="str">
        <f t="shared" si="6"/>
        <v/>
      </c>
      <c r="T22" t="str">
        <f t="shared" si="7"/>
        <v/>
      </c>
      <c r="U22" t="str">
        <f t="shared" si="8"/>
        <v/>
      </c>
      <c r="V22" s="56">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50" t="b">
        <f>TRUE()</f>
        <v>1</v>
      </c>
      <c r="D23" s="50" t="b">
        <f>FALSE()</f>
        <v>0</v>
      </c>
      <c r="E23" s="44">
        <v>5714401280200</v>
      </c>
      <c r="F23" s="44" t="s">
        <v>714</v>
      </c>
      <c r="G23" s="7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74" t="b">
        <f>TRUE()</f>
        <v>1</v>
      </c>
      <c r="J23" s="52" t="b">
        <f>TRUE()</f>
        <v>1</v>
      </c>
      <c r="K23" s="44" t="s">
        <v>715</v>
      </c>
      <c r="L23" s="53" t="b">
        <f>FALSE()</f>
        <v>0</v>
      </c>
      <c r="M23" s="54" t="str">
        <f t="shared" si="0"/>
        <v>https://download.lenovo.com/Images/Parts/01YP040/01YP040_A.jpg</v>
      </c>
      <c r="N23" s="54" t="str">
        <f t="shared" si="1"/>
        <v>https://download.lenovo.com/Images/Parts/01YP040/01YP040_B.jpg</v>
      </c>
      <c r="O23" s="55" t="str">
        <f t="shared" si="2"/>
        <v>https://download.lenovo.com/Images/Parts/01YP040/01YP040_details.jpg</v>
      </c>
      <c r="P23" t="str">
        <f t="shared" si="3"/>
        <v/>
      </c>
      <c r="Q23" t="str">
        <f t="shared" si="4"/>
        <v/>
      </c>
      <c r="R23" t="str">
        <f t="shared" si="5"/>
        <v/>
      </c>
      <c r="S23" t="str">
        <f t="shared" si="6"/>
        <v/>
      </c>
      <c r="T23" t="str">
        <f t="shared" si="7"/>
        <v/>
      </c>
      <c r="U23" t="str">
        <f t="shared" si="8"/>
        <v/>
      </c>
      <c r="V23" s="56">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0" t="b">
        <f>FALSE()</f>
        <v>0</v>
      </c>
      <c r="D24" s="50" t="b">
        <f>TRUE()</f>
        <v>1</v>
      </c>
      <c r="E24" s="44">
        <v>5714401281016</v>
      </c>
      <c r="F24" s="44" t="s">
        <v>716</v>
      </c>
      <c r="G24" s="7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Tedesco</v>
      </c>
      <c r="I24" s="74" t="b">
        <f>TRUE()</f>
        <v>1</v>
      </c>
      <c r="J24" s="52" t="b">
        <f>FALSE()</f>
        <v>0</v>
      </c>
      <c r="K24" s="44" t="s">
        <v>748</v>
      </c>
      <c r="L24" s="53" t="b">
        <v>1</v>
      </c>
      <c r="M24" s="54" t="str">
        <f t="shared" si="0"/>
        <v>https://raw.githubusercontent.com/PatrickVibild/TellusAmazonPictures/master/pictures/Lenovo/X280/RG/DE/1.jpg</v>
      </c>
      <c r="N24" s="54" t="str">
        <f t="shared" si="1"/>
        <v>https://raw.githubusercontent.com/PatrickVibild/TellusAmazonPictures/master/pictures/Lenovo/X280/RG/DE/2.jpg</v>
      </c>
      <c r="O24" s="55" t="str">
        <f t="shared" si="2"/>
        <v>https://raw.githubusercontent.com/PatrickVibild/TellusAmazonPictures/master/pictures/Lenovo/X280/RG/DE/3.jpg</v>
      </c>
      <c r="P24" t="str">
        <f t="shared" si="3"/>
        <v>https://raw.githubusercontent.com/PatrickVibild/TellusAmazonPictures/master/pictures/Lenovo/X280/RG/DE/4.jpg</v>
      </c>
      <c r="Q24" t="str">
        <f t="shared" si="4"/>
        <v>https://raw.githubusercontent.com/PatrickVibild/TellusAmazonPictures/master/pictures/Lenovo/X280/RG/DE/5.jpg</v>
      </c>
      <c r="R24" t="str">
        <f t="shared" si="5"/>
        <v>https://raw.githubusercontent.com/PatrickVibild/TellusAmazonPictures/master/pictures/Lenovo/X280/RG/DE/6.jpg</v>
      </c>
      <c r="S24" t="str">
        <f t="shared" si="6"/>
        <v>https://raw.githubusercontent.com/PatrickVibild/TellusAmazonPictures/master/pictures/Lenovo/X280/RG/DE/7.jpg</v>
      </c>
      <c r="T24" t="str">
        <f t="shared" si="7"/>
        <v>https://raw.githubusercontent.com/PatrickVibild/TellusAmazonPictures/master/pictures/Lenovo/X280/RG/DE/8.jpg</v>
      </c>
      <c r="U24" t="str">
        <f t="shared" si="8"/>
        <v>https://raw.githubusercontent.com/PatrickVibild/TellusAmazonPictures/master/pictures/Lenovo/X280/RG/DE/9.jpg</v>
      </c>
      <c r="V24" s="56">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50" t="b">
        <f>FALSE()</f>
        <v>0</v>
      </c>
      <c r="D25" s="50" t="b">
        <f>TRUE()</f>
        <v>1</v>
      </c>
      <c r="E25" s="44">
        <v>5714401281023</v>
      </c>
      <c r="F25" s="44" t="s">
        <v>717</v>
      </c>
      <c r="G25" s="7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Francese</v>
      </c>
      <c r="I25" s="74" t="b">
        <f>TRUE()</f>
        <v>1</v>
      </c>
      <c r="J25" s="52" t="b">
        <f>FALSE()</f>
        <v>0</v>
      </c>
      <c r="K25" s="44" t="s">
        <v>749</v>
      </c>
      <c r="L25" s="53" t="b">
        <v>1</v>
      </c>
      <c r="M25" s="54" t="str">
        <f t="shared" si="0"/>
        <v>https://raw.githubusercontent.com/PatrickVibild/TellusAmazonPictures/master/pictures/Lenovo/X280/RG/FR/1.jpg</v>
      </c>
      <c r="N25" s="54" t="str">
        <f t="shared" si="1"/>
        <v>https://raw.githubusercontent.com/PatrickVibild/TellusAmazonPictures/master/pictures/Lenovo/X280/RG/FR/2.jpg</v>
      </c>
      <c r="O25" s="55" t="str">
        <f t="shared" si="2"/>
        <v>https://raw.githubusercontent.com/PatrickVibild/TellusAmazonPictures/master/pictures/Lenovo/X280/RG/FR/3.jpg</v>
      </c>
      <c r="P25" t="str">
        <f t="shared" si="3"/>
        <v>https://raw.githubusercontent.com/PatrickVibild/TellusAmazonPictures/master/pictures/Lenovo/X280/RG/FR/4.jpg</v>
      </c>
      <c r="Q25" t="str">
        <f t="shared" si="4"/>
        <v>https://raw.githubusercontent.com/PatrickVibild/TellusAmazonPictures/master/pictures/Lenovo/X280/RG/FR/5.jpg</v>
      </c>
      <c r="R25" t="str">
        <f t="shared" si="5"/>
        <v>https://raw.githubusercontent.com/PatrickVibild/TellusAmazonPictures/master/pictures/Lenovo/X280/RG/FR/6.jpg</v>
      </c>
      <c r="S25" t="str">
        <f t="shared" si="6"/>
        <v>https://raw.githubusercontent.com/PatrickVibild/TellusAmazonPictures/master/pictures/Lenovo/X280/RG/FR/7.jpg</v>
      </c>
      <c r="T25" t="str">
        <f t="shared" si="7"/>
        <v>https://raw.githubusercontent.com/PatrickVibild/TellusAmazonPictures/master/pictures/Lenovo/X280/RG/FR/8.jpg</v>
      </c>
      <c r="U25" t="str">
        <f t="shared" si="8"/>
        <v>https://raw.githubusercontent.com/PatrickVibild/TellusAmazonPictures/master/pictures/Lenovo/X280/RG/FR/9.jpg</v>
      </c>
      <c r="V25" s="56">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50" t="b">
        <f>FALSE()</f>
        <v>0</v>
      </c>
      <c r="D26" s="50" t="b">
        <f>TRUE()</f>
        <v>1</v>
      </c>
      <c r="E26" s="44">
        <v>5714401281030</v>
      </c>
      <c r="F26" s="44" t="s">
        <v>718</v>
      </c>
      <c r="G26" s="7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74" t="b">
        <f>TRUE()</f>
        <v>1</v>
      </c>
      <c r="J26" s="52" t="b">
        <f>FALSE()</f>
        <v>0</v>
      </c>
      <c r="K26" s="44" t="s">
        <v>750</v>
      </c>
      <c r="L26" s="53" t="b">
        <v>1</v>
      </c>
      <c r="M26" s="54" t="str">
        <f t="shared" si="0"/>
        <v>https://raw.githubusercontent.com/PatrickVibild/TellusAmazonPictures/master/pictures/Lenovo/X280/RG/IT/1.jpg</v>
      </c>
      <c r="N26" s="54" t="str">
        <f t="shared" si="1"/>
        <v>https://raw.githubusercontent.com/PatrickVibild/TellusAmazonPictures/master/pictures/Lenovo/X280/RG/IT/2.jpg</v>
      </c>
      <c r="O26" s="55" t="str">
        <f t="shared" si="2"/>
        <v>https://raw.githubusercontent.com/PatrickVibild/TellusAmazonPictures/master/pictures/Lenovo/X280/RG/IT/3.jpg</v>
      </c>
      <c r="P26" t="str">
        <f t="shared" si="3"/>
        <v>https://raw.githubusercontent.com/PatrickVibild/TellusAmazonPictures/master/pictures/Lenovo/X280/RG/IT/4.jpg</v>
      </c>
      <c r="Q26" t="str">
        <f t="shared" si="4"/>
        <v>https://raw.githubusercontent.com/PatrickVibild/TellusAmazonPictures/master/pictures/Lenovo/X280/RG/IT/5.jpg</v>
      </c>
      <c r="R26" t="str">
        <f t="shared" si="5"/>
        <v>https://raw.githubusercontent.com/PatrickVibild/TellusAmazonPictures/master/pictures/Lenovo/X280/RG/IT/6.jpg</v>
      </c>
      <c r="S26" t="str">
        <f t="shared" si="6"/>
        <v>https://raw.githubusercontent.com/PatrickVibild/TellusAmazonPictures/master/pictures/Lenovo/X280/RG/IT/7.jpg</v>
      </c>
      <c r="T26" t="str">
        <f t="shared" si="7"/>
        <v>https://raw.githubusercontent.com/PatrickVibild/TellusAmazonPictures/master/pictures/Lenovo/X280/RG/IT/8.jpg</v>
      </c>
      <c r="U26" t="str">
        <f t="shared" si="8"/>
        <v>https://raw.githubusercontent.com/PatrickVibild/TellusAmazonPictures/master/pictures/Lenovo/X280/RG/IT/9.jpg</v>
      </c>
      <c r="V26" s="56">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50" t="b">
        <f>FALSE()</f>
        <v>0</v>
      </c>
      <c r="D27" s="50" t="b">
        <f>TRUE()</f>
        <v>1</v>
      </c>
      <c r="E27" s="44">
        <v>5714401281047</v>
      </c>
      <c r="F27" s="44" t="s">
        <v>719</v>
      </c>
      <c r="G27" s="7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Spagnolo</v>
      </c>
      <c r="I27" s="74" t="b">
        <f>TRUE()</f>
        <v>1</v>
      </c>
      <c r="J27" s="52" t="b">
        <f>FALSE()</f>
        <v>0</v>
      </c>
      <c r="K27" s="44" t="s">
        <v>751</v>
      </c>
      <c r="L27" s="53" t="b">
        <v>1</v>
      </c>
      <c r="M27" s="54" t="str">
        <f t="shared" si="0"/>
        <v>https://raw.githubusercontent.com/PatrickVibild/TellusAmazonPictures/master/pictures/Lenovo/X280/RG/ES/1.jpg</v>
      </c>
      <c r="N27" s="54" t="str">
        <f t="shared" si="1"/>
        <v>https://raw.githubusercontent.com/PatrickVibild/TellusAmazonPictures/master/pictures/Lenovo/X280/RG/ES/2.jpg</v>
      </c>
      <c r="O27" s="55" t="str">
        <f t="shared" si="2"/>
        <v>https://raw.githubusercontent.com/PatrickVibild/TellusAmazonPictures/master/pictures/Lenovo/X280/RG/ES/3.jpg</v>
      </c>
      <c r="P27" t="str">
        <f t="shared" si="3"/>
        <v>https://raw.githubusercontent.com/PatrickVibild/TellusAmazonPictures/master/pictures/Lenovo/X280/RG/ES/4.jpg</v>
      </c>
      <c r="Q27" t="str">
        <f t="shared" si="4"/>
        <v>https://raw.githubusercontent.com/PatrickVibild/TellusAmazonPictures/master/pictures/Lenovo/X280/RG/ES/5.jpg</v>
      </c>
      <c r="R27" t="str">
        <f t="shared" si="5"/>
        <v>https://raw.githubusercontent.com/PatrickVibild/TellusAmazonPictures/master/pictures/Lenovo/X280/RG/ES/6.jpg</v>
      </c>
      <c r="S27" t="str">
        <f t="shared" si="6"/>
        <v>https://raw.githubusercontent.com/PatrickVibild/TellusAmazonPictures/master/pictures/Lenovo/X280/RG/ES/7.jpg</v>
      </c>
      <c r="T27" t="str">
        <f t="shared" si="7"/>
        <v>https://raw.githubusercontent.com/PatrickVibild/TellusAmazonPictures/master/pictures/Lenovo/X280/RG/ES/8.jpg</v>
      </c>
      <c r="U27" t="str">
        <f t="shared" si="8"/>
        <v>https://raw.githubusercontent.com/PatrickVibild/TellusAmazonPictures/master/pictures/Lenovo/X280/RG/ES/9.jpg</v>
      </c>
      <c r="V27" s="56">
        <f>MATCH(G27,options!$D$1:$D$20,0)</f>
        <v>4</v>
      </c>
    </row>
    <row r="28" spans="1:22" ht="28" x14ac:dyDescent="0.15">
      <c r="B28" s="62"/>
      <c r="C28" s="50" t="b">
        <f>FALSE()</f>
        <v>0</v>
      </c>
      <c r="D28" s="50" t="b">
        <f>TRUE()</f>
        <v>1</v>
      </c>
      <c r="E28" s="44">
        <v>5714401281054</v>
      </c>
      <c r="F28" s="44" t="s">
        <v>720</v>
      </c>
      <c r="G28" s="7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74" t="b">
        <f>TRUE()</f>
        <v>1</v>
      </c>
      <c r="J28" s="52" t="b">
        <f>FALSE()</f>
        <v>0</v>
      </c>
      <c r="K28" s="44" t="s">
        <v>752</v>
      </c>
      <c r="L28" s="53" t="b">
        <v>1</v>
      </c>
      <c r="M28" s="54" t="str">
        <f t="shared" si="0"/>
        <v>https://raw.githubusercontent.com/PatrickVibild/TellusAmazonPictures/master/pictures/Lenovo/X280/RG/UK/1.jpg</v>
      </c>
      <c r="N28" s="54" t="str">
        <f t="shared" si="1"/>
        <v>https://raw.githubusercontent.com/PatrickVibild/TellusAmazonPictures/master/pictures/Lenovo/X280/RG/UK/2.jpg</v>
      </c>
      <c r="O28" s="55" t="str">
        <f t="shared" si="2"/>
        <v>https://raw.githubusercontent.com/PatrickVibild/TellusAmazonPictures/master/pictures/Lenovo/X280/RG/UK/3.jpg</v>
      </c>
      <c r="P28" t="str">
        <f t="shared" si="3"/>
        <v>https://raw.githubusercontent.com/PatrickVibild/TellusAmazonPictures/master/pictures/Lenovo/X280/RG/UK/4.jpg</v>
      </c>
      <c r="Q28" t="str">
        <f t="shared" si="4"/>
        <v>https://raw.githubusercontent.com/PatrickVibild/TellusAmazonPictures/master/pictures/Lenovo/X280/RG/UK/5.jpg</v>
      </c>
      <c r="R28" t="str">
        <f t="shared" si="5"/>
        <v>https://raw.githubusercontent.com/PatrickVibild/TellusAmazonPictures/master/pictures/Lenovo/X280/RG/UK/6.jpg</v>
      </c>
      <c r="S28" t="str">
        <f t="shared" si="6"/>
        <v>https://raw.githubusercontent.com/PatrickVibild/TellusAmazonPictures/master/pictures/Lenovo/X280/RG/UK/7.jpg</v>
      </c>
      <c r="T28" t="str">
        <f t="shared" si="7"/>
        <v>https://raw.githubusercontent.com/PatrickVibild/TellusAmazonPictures/master/pictures/Lenovo/X280/RG/UK/8.jpg</v>
      </c>
      <c r="U28" t="str">
        <f t="shared" si="8"/>
        <v>https://raw.githubusercontent.com/PatrickVibild/TellusAmazonPictures/master/pictures/Lenovo/X280/RG/UK/9.jpg</v>
      </c>
      <c r="V28" s="56">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0" t="b">
        <f>FALSE()</f>
        <v>0</v>
      </c>
      <c r="D29" s="50" t="b">
        <f>FALSE()</f>
        <v>0</v>
      </c>
      <c r="E29" s="44">
        <v>5714401281061</v>
      </c>
      <c r="F29" s="44" t="s">
        <v>721</v>
      </c>
      <c r="G29" s="7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Scandinavo - Nordico</v>
      </c>
      <c r="I29" s="74" t="b">
        <f>TRUE()</f>
        <v>1</v>
      </c>
      <c r="J29" s="52" t="b">
        <f>FALSE()</f>
        <v>0</v>
      </c>
      <c r="K29" s="44" t="s">
        <v>753</v>
      </c>
      <c r="L29" s="53" t="b">
        <v>1</v>
      </c>
      <c r="M29" s="54" t="str">
        <f t="shared" si="0"/>
        <v>https://raw.githubusercontent.com/PatrickVibild/TellusAmazonPictures/master/pictures/Lenovo/X280/RG/NOR/1.jpg</v>
      </c>
      <c r="N29" s="54" t="str">
        <f t="shared" si="1"/>
        <v>https://raw.githubusercontent.com/PatrickVibild/TellusAmazonPictures/master/pictures/Lenovo/X280/RG/NOR/2.jpg</v>
      </c>
      <c r="O29" s="55" t="str">
        <f t="shared" si="2"/>
        <v>https://raw.githubusercontent.com/PatrickVibild/TellusAmazonPictures/master/pictures/Lenovo/X280/RG/NOR/3.jpg</v>
      </c>
      <c r="P29" t="str">
        <f t="shared" si="3"/>
        <v>https://raw.githubusercontent.com/PatrickVibild/TellusAmazonPictures/master/pictures/Lenovo/X280/RG/NOR/4.jpg</v>
      </c>
      <c r="Q29" t="str">
        <f t="shared" si="4"/>
        <v>https://raw.githubusercontent.com/PatrickVibild/TellusAmazonPictures/master/pictures/Lenovo/X280/RG/NOR/5.jpg</v>
      </c>
      <c r="R29" t="str">
        <f t="shared" si="5"/>
        <v>https://raw.githubusercontent.com/PatrickVibild/TellusAmazonPictures/master/pictures/Lenovo/X280/RG/NOR/6.jpg</v>
      </c>
      <c r="S29" t="str">
        <f t="shared" si="6"/>
        <v>https://raw.githubusercontent.com/PatrickVibild/TellusAmazonPictures/master/pictures/Lenovo/X280/RG/NOR/7.jpg</v>
      </c>
      <c r="T29" t="str">
        <f t="shared" si="7"/>
        <v>https://raw.githubusercontent.com/PatrickVibild/TellusAmazonPictures/master/pictures/Lenovo/X280/RG/NOR/8.jpg</v>
      </c>
      <c r="U29" t="str">
        <f t="shared" si="8"/>
        <v>https://raw.githubusercontent.com/PatrickVibild/TellusAmazonPictures/master/pictures/Lenovo/X280/RG/NOR/9.jpg</v>
      </c>
      <c r="V29" s="56">
        <f>MATCH(G29,options!$D$1:$D$20,0)</f>
        <v>6</v>
      </c>
    </row>
    <row r="30" spans="1:22" ht="14" x14ac:dyDescent="0.15">
      <c r="B30" s="62"/>
      <c r="C30" s="50" t="b">
        <f>FALSE()</f>
        <v>0</v>
      </c>
      <c r="D30" s="50" t="b">
        <f>FALSE()</f>
        <v>0</v>
      </c>
      <c r="E30" s="44">
        <v>5714401281078</v>
      </c>
      <c r="F30" s="44" t="s">
        <v>722</v>
      </c>
      <c r="G30" s="7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74" t="b">
        <f>TRUE()</f>
        <v>1</v>
      </c>
      <c r="J30" s="52" t="b">
        <f>FALSE()</f>
        <v>0</v>
      </c>
      <c r="K30" s="44" t="s">
        <v>723</v>
      </c>
      <c r="L30" s="53" t="b">
        <f>FALSE()</f>
        <v>0</v>
      </c>
      <c r="M30" s="54" t="str">
        <f t="shared" si="0"/>
        <v>https://download.lenovo.com/Images/Parts/01YP006/01YP006_A.jpg</v>
      </c>
      <c r="N30" s="54" t="str">
        <f t="shared" si="1"/>
        <v>https://download.lenovo.com/Images/Parts/01YP006/01YP006_B.jpg</v>
      </c>
      <c r="O30" s="55" t="str">
        <f t="shared" si="2"/>
        <v>https://download.lenovo.com/Images/Parts/01YP006/01YP006_details.jpg</v>
      </c>
      <c r="P30" t="str">
        <f t="shared" si="3"/>
        <v/>
      </c>
      <c r="Q30" t="str">
        <f t="shared" si="4"/>
        <v/>
      </c>
      <c r="R30" t="str">
        <f t="shared" si="5"/>
        <v/>
      </c>
      <c r="S30" t="str">
        <f t="shared" si="6"/>
        <v/>
      </c>
      <c r="T30" t="str">
        <f t="shared" si="7"/>
        <v/>
      </c>
      <c r="U30" t="str">
        <f t="shared" si="8"/>
        <v/>
      </c>
      <c r="V30" s="56">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50" t="b">
        <f>FALSE()</f>
        <v>0</v>
      </c>
      <c r="D31" s="50" t="b">
        <f>FALSE()</f>
        <v>0</v>
      </c>
      <c r="E31" s="44">
        <v>5714401281085</v>
      </c>
      <c r="F31" s="44" t="s">
        <v>724</v>
      </c>
      <c r="G31" s="7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Bulgaro</v>
      </c>
      <c r="I31" s="74" t="b">
        <f>TRUE()</f>
        <v>1</v>
      </c>
      <c r="J31" s="52" t="b">
        <f>FALSE()</f>
        <v>0</v>
      </c>
      <c r="K31" s="44" t="s">
        <v>725</v>
      </c>
      <c r="L31" s="53" t="b">
        <f>FALSE()</f>
        <v>0</v>
      </c>
      <c r="M31" s="54" t="str">
        <f t="shared" si="0"/>
        <v>https://download.lenovo.com/Images/Parts/01YP087/01YP087_A.jpg</v>
      </c>
      <c r="N31" s="54" t="str">
        <f t="shared" si="1"/>
        <v>https://download.lenovo.com/Images/Parts/01YP087/01YP087_B.jpg</v>
      </c>
      <c r="O31" s="55" t="str">
        <f t="shared" si="2"/>
        <v>https://download.lenovo.com/Images/Parts/01YP087/01YP087_details.jpg</v>
      </c>
      <c r="P31" t="str">
        <f t="shared" si="3"/>
        <v/>
      </c>
      <c r="Q31" t="str">
        <f t="shared" si="4"/>
        <v/>
      </c>
      <c r="R31" t="str">
        <f t="shared" si="5"/>
        <v/>
      </c>
      <c r="S31" t="str">
        <f t="shared" si="6"/>
        <v/>
      </c>
      <c r="T31" t="str">
        <f t="shared" si="7"/>
        <v/>
      </c>
      <c r="U31" t="str">
        <f t="shared" si="8"/>
        <v/>
      </c>
      <c r="V31" s="56">
        <f>MATCH(G31,options!$D$1:$D$20,0)</f>
        <v>8</v>
      </c>
    </row>
    <row r="32" spans="1:22" ht="14" x14ac:dyDescent="0.15">
      <c r="C32" s="50" t="b">
        <f>FALSE()</f>
        <v>0</v>
      </c>
      <c r="D32" s="50" t="b">
        <f>FALSE()</f>
        <v>0</v>
      </c>
      <c r="E32" s="44">
        <v>5714401281092</v>
      </c>
      <c r="F32" s="44" t="s">
        <v>726</v>
      </c>
      <c r="G32" s="7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Ceco</v>
      </c>
      <c r="I32" s="74" t="b">
        <f>TRUE()</f>
        <v>1</v>
      </c>
      <c r="J32" s="52" t="b">
        <f>FALSE()</f>
        <v>0</v>
      </c>
      <c r="K32" s="44" t="s">
        <v>727</v>
      </c>
      <c r="L32" s="53" t="b">
        <f>FALSE()</f>
        <v>0</v>
      </c>
      <c r="M32" s="54" t="str">
        <f t="shared" si="0"/>
        <v>https://download.lenovo.com/Images/Parts/01HX583/01HX583_A.jpg</v>
      </c>
      <c r="N32" s="54" t="str">
        <f t="shared" si="1"/>
        <v>https://download.lenovo.com/Images/Parts/01HX583/01HX583_B.jpg</v>
      </c>
      <c r="O32" s="55" t="str">
        <f t="shared" si="2"/>
        <v>https://download.lenovo.com/Images/Parts/01HX583/01HX583_details.jpg</v>
      </c>
      <c r="P32" t="str">
        <f t="shared" si="3"/>
        <v/>
      </c>
      <c r="Q32" t="str">
        <f t="shared" si="4"/>
        <v/>
      </c>
      <c r="R32" t="str">
        <f t="shared" si="5"/>
        <v/>
      </c>
      <c r="S32" t="str">
        <f t="shared" si="6"/>
        <v/>
      </c>
      <c r="T32" t="str">
        <f t="shared" si="7"/>
        <v/>
      </c>
      <c r="U32" t="str">
        <f t="shared" si="8"/>
        <v/>
      </c>
      <c r="V32" s="56">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50" t="b">
        <f>FALSE()</f>
        <v>0</v>
      </c>
      <c r="D33" s="50" t="b">
        <f>FALSE()</f>
        <v>0</v>
      </c>
      <c r="E33" s="44">
        <v>5714401281108</v>
      </c>
      <c r="F33" s="44" t="s">
        <v>728</v>
      </c>
      <c r="G33" s="7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Danese</v>
      </c>
      <c r="I33" s="74" t="b">
        <f>TRUE()</f>
        <v>1</v>
      </c>
      <c r="J33" s="52" t="b">
        <f>FALSE()</f>
        <v>0</v>
      </c>
      <c r="K33" s="44" t="s">
        <v>729</v>
      </c>
      <c r="L33" s="53" t="b">
        <f>FALSE()</f>
        <v>0</v>
      </c>
      <c r="M33" s="54" t="str">
        <f t="shared" si="0"/>
        <v>https://download.lenovo.com/Images/Parts/01YP169/01YP169_A.jpg</v>
      </c>
      <c r="N33" s="54" t="str">
        <f t="shared" si="1"/>
        <v>https://download.lenovo.com/Images/Parts/01YP169/01YP169_B.jpg</v>
      </c>
      <c r="O33" s="55" t="str">
        <f t="shared" si="2"/>
        <v>https://download.lenovo.com/Images/Parts/01YP169/01YP169_details.jpg</v>
      </c>
      <c r="P33" t="str">
        <f t="shared" si="3"/>
        <v/>
      </c>
      <c r="Q33" t="str">
        <f t="shared" si="4"/>
        <v/>
      </c>
      <c r="R33" t="str">
        <f t="shared" si="5"/>
        <v/>
      </c>
      <c r="S33" t="str">
        <f t="shared" si="6"/>
        <v/>
      </c>
      <c r="T33" t="str">
        <f t="shared" si="7"/>
        <v/>
      </c>
      <c r="U33" t="str">
        <f t="shared" si="8"/>
        <v/>
      </c>
      <c r="V33" s="56">
        <f>MATCH(G33,options!$D$1:$D$20,0)</f>
        <v>9</v>
      </c>
    </row>
    <row r="34" spans="1:22" ht="14" x14ac:dyDescent="0.15">
      <c r="C34" s="50" t="b">
        <f>FALSE()</f>
        <v>0</v>
      </c>
      <c r="D34" s="50" t="b">
        <f>FALSE()</f>
        <v>0</v>
      </c>
      <c r="E34" s="44">
        <v>5714401281115</v>
      </c>
      <c r="F34" s="44" t="s">
        <v>730</v>
      </c>
      <c r="G34" s="7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Ungherese</v>
      </c>
      <c r="I34" s="74" t="b">
        <f>TRUE()</f>
        <v>1</v>
      </c>
      <c r="J34" s="52" t="b">
        <f>FALSE()</f>
        <v>0</v>
      </c>
      <c r="K34" s="44" t="s">
        <v>731</v>
      </c>
      <c r="L34" s="53" t="b">
        <f>FALSE()</f>
        <v>0</v>
      </c>
      <c r="M34" s="54" t="str">
        <f t="shared" si="0"/>
        <v>https://download.lenovo.com/Images/Parts/01YP095/01YP095_A.jpg</v>
      </c>
      <c r="N34" s="54" t="str">
        <f t="shared" si="1"/>
        <v>https://download.lenovo.com/Images/Parts/01YP095/01YP095_B.jpg</v>
      </c>
      <c r="O34" s="55" t="str">
        <f t="shared" si="2"/>
        <v>https://download.lenovo.com/Images/Parts/01YP095/01YP095_details.jpg</v>
      </c>
      <c r="P34" t="str">
        <f t="shared" si="3"/>
        <v/>
      </c>
      <c r="Q34" t="str">
        <f t="shared" si="4"/>
        <v/>
      </c>
      <c r="R34" t="str">
        <f t="shared" si="5"/>
        <v/>
      </c>
      <c r="S34" t="str">
        <f t="shared" si="6"/>
        <v/>
      </c>
      <c r="T34" t="str">
        <f t="shared" si="7"/>
        <v/>
      </c>
      <c r="U34" t="str">
        <f t="shared" si="8"/>
        <v/>
      </c>
      <c r="V34" s="56">
        <f>MATCH(G34,options!$D$1:$D$20,0)</f>
        <v>19</v>
      </c>
    </row>
    <row r="35" spans="1:22" ht="14" x14ac:dyDescent="0.15">
      <c r="C35" s="50" t="b">
        <f>FALSE()</f>
        <v>0</v>
      </c>
      <c r="D35" s="50" t="b">
        <f>FALSE()</f>
        <v>0</v>
      </c>
      <c r="E35" s="44">
        <v>5714401281122</v>
      </c>
      <c r="F35" s="44" t="s">
        <v>732</v>
      </c>
      <c r="G35" s="7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Olandese</v>
      </c>
      <c r="I35" s="74" t="b">
        <f>TRUE()</f>
        <v>1</v>
      </c>
      <c r="J35" s="52" t="b">
        <f>FALSE()</f>
        <v>0</v>
      </c>
      <c r="L35" s="53" t="b">
        <f>FALSE()</f>
        <v>0</v>
      </c>
      <c r="M35" s="54" t="str">
        <f t="shared" si="0"/>
        <v/>
      </c>
      <c r="N35" s="54" t="str">
        <f t="shared" si="1"/>
        <v/>
      </c>
      <c r="O35" s="55" t="str">
        <f t="shared" si="2"/>
        <v/>
      </c>
      <c r="P35" t="str">
        <f t="shared" si="3"/>
        <v/>
      </c>
      <c r="Q35" t="str">
        <f t="shared" si="4"/>
        <v/>
      </c>
      <c r="R35" t="str">
        <f t="shared" si="5"/>
        <v/>
      </c>
      <c r="S35" t="str">
        <f t="shared" si="6"/>
        <v/>
      </c>
      <c r="T35" t="str">
        <f t="shared" si="7"/>
        <v/>
      </c>
      <c r="U35" t="str">
        <f t="shared" si="8"/>
        <v/>
      </c>
      <c r="V35" s="56">
        <f>MATCH(G35,options!$D$1:$D$20,0)</f>
        <v>10</v>
      </c>
    </row>
    <row r="36" spans="1:22" ht="14" x14ac:dyDescent="0.15">
      <c r="A36" s="45" t="s">
        <v>411</v>
      </c>
      <c r="B36" s="61" t="s">
        <v>375</v>
      </c>
      <c r="C36" s="50" t="b">
        <f>FALSE()</f>
        <v>0</v>
      </c>
      <c r="D36" s="50" t="b">
        <f>FALSE()</f>
        <v>0</v>
      </c>
      <c r="E36" s="44">
        <v>5714401281139</v>
      </c>
      <c r="F36" s="44" t="s">
        <v>733</v>
      </c>
      <c r="G36" s="7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Norvegese</v>
      </c>
      <c r="I36" s="74" t="b">
        <f>TRUE()</f>
        <v>1</v>
      </c>
      <c r="J36" s="52" t="b">
        <f>FALSE()</f>
        <v>0</v>
      </c>
      <c r="K36" s="44" t="s">
        <v>734</v>
      </c>
      <c r="L36" s="53" t="b">
        <f>FALSE()</f>
        <v>0</v>
      </c>
      <c r="M36" s="54" t="str">
        <f t="shared" ref="M36:M67" si="9">IF(ISBLANK(K36),"",IF(L36, "https://raw.githubusercontent.com/PatrickVibild/TellusAmazonPictures/master/pictures/"&amp;K36&amp;"/1.jpg","https://download.lenovo.com/Images/Parts/"&amp;K36&amp;"/"&amp;K36&amp;"_A.jpg"))</f>
        <v>https://download.lenovo.com/Images/Parts/01YP100/01YP100_A.jpg</v>
      </c>
      <c r="N36" s="54" t="str">
        <f t="shared" ref="N36:N67" si="10">IF(ISBLANK(K36),"",IF(L36, "https://raw.githubusercontent.com/PatrickVibild/TellusAmazonPictures/master/pictures/"&amp;K36&amp;"/2.jpg","https://download.lenovo.com/Images/Parts/"&amp;K36&amp;"/"&amp;K36&amp;"_B.jpg"))</f>
        <v>https://download.lenovo.com/Images/Parts/01YP100/01YP100_B.jpg</v>
      </c>
      <c r="O36" s="55" t="str">
        <f t="shared" ref="O36:O67" si="11">IF(ISBLANK(K36),"",IF(L36, "https://raw.githubusercontent.com/PatrickVibild/TellusAmazonPictures/master/pictures/"&amp;K36&amp;"/3.jpg","https://download.lenovo.com/Images/Parts/"&amp;K36&amp;"/"&amp;K36&amp;"_details.jpg"))</f>
        <v>https://download.lenovo.com/Images/Parts/01YP100/01YP100_details.jpg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11</v>
      </c>
    </row>
    <row r="37" spans="1:22" ht="14" x14ac:dyDescent="0.15">
      <c r="A37" t="s">
        <v>413</v>
      </c>
      <c r="B37" s="61" t="s">
        <v>416</v>
      </c>
      <c r="C37" s="50" t="b">
        <f>FALSE()</f>
        <v>0</v>
      </c>
      <c r="D37" s="50" t="b">
        <f>FALSE()</f>
        <v>0</v>
      </c>
      <c r="E37" s="44">
        <v>5714401281146</v>
      </c>
      <c r="F37" s="44" t="s">
        <v>735</v>
      </c>
      <c r="G37" s="7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Polacco</v>
      </c>
      <c r="I37" s="74" t="b">
        <f>TRUE()</f>
        <v>1</v>
      </c>
      <c r="J37" s="52" t="b">
        <f>FALSE()</f>
        <v>0</v>
      </c>
      <c r="K37" s="44"/>
      <c r="L37" s="53" t="b">
        <f>FALSE()</f>
        <v>0</v>
      </c>
      <c r="M37" s="54" t="str">
        <f t="shared" si="9"/>
        <v/>
      </c>
      <c r="N37" s="54" t="str">
        <f t="shared" si="10"/>
        <v/>
      </c>
      <c r="O37" s="55" t="str">
        <f t="shared" si="11"/>
        <v/>
      </c>
      <c r="P37" t="str">
        <f t="shared" si="12"/>
        <v/>
      </c>
      <c r="Q37" t="str">
        <f t="shared" si="13"/>
        <v/>
      </c>
      <c r="R37" t="str">
        <f t="shared" si="14"/>
        <v/>
      </c>
      <c r="S37" t="str">
        <f t="shared" si="15"/>
        <v/>
      </c>
      <c r="T37" t="str">
        <f t="shared" si="16"/>
        <v/>
      </c>
      <c r="U37" t="str">
        <f t="shared" si="17"/>
        <v/>
      </c>
      <c r="V37" s="56">
        <f>MATCH(G37,options!$D$1:$D$20,0)</f>
        <v>12</v>
      </c>
    </row>
    <row r="38" spans="1:22" ht="14" x14ac:dyDescent="0.15">
      <c r="C38" s="50" t="b">
        <f>FALSE()</f>
        <v>0</v>
      </c>
      <c r="D38" s="50" t="b">
        <f>FALSE()</f>
        <v>0</v>
      </c>
      <c r="E38" s="44">
        <v>5714401281153</v>
      </c>
      <c r="F38" s="44" t="s">
        <v>736</v>
      </c>
      <c r="G38" s="7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Portoghese</v>
      </c>
      <c r="I38" s="74" t="b">
        <f>TRUE()</f>
        <v>1</v>
      </c>
      <c r="J38" s="52" t="b">
        <f>FALSE()</f>
        <v>0</v>
      </c>
      <c r="K38" s="44" t="s">
        <v>737</v>
      </c>
      <c r="L38" s="53" t="b">
        <f>FALSE()</f>
        <v>0</v>
      </c>
      <c r="M38" s="54" t="str">
        <f t="shared" si="9"/>
        <v>https://download.lenovo.com/Images/Parts/01YP101/01YP101_A.jpg</v>
      </c>
      <c r="N38" s="54" t="str">
        <f t="shared" si="10"/>
        <v>https://download.lenovo.com/Images/Parts/01YP101/01YP101_B.jpg</v>
      </c>
      <c r="O38" s="55" t="str">
        <f t="shared" si="11"/>
        <v>https://download.lenovo.com/Images/Parts/01YP101/01YP101_details.jpg</v>
      </c>
      <c r="P38" t="str">
        <f t="shared" si="12"/>
        <v/>
      </c>
      <c r="Q38" t="str">
        <f t="shared" si="13"/>
        <v/>
      </c>
      <c r="R38" t="str">
        <f t="shared" si="14"/>
        <v/>
      </c>
      <c r="S38" t="str">
        <f t="shared" si="15"/>
        <v/>
      </c>
      <c r="T38" t="str">
        <f t="shared" si="16"/>
        <v/>
      </c>
      <c r="U38" t="str">
        <f t="shared" si="17"/>
        <v/>
      </c>
      <c r="V38" s="56">
        <f>MATCH(G38,options!$D$1:$D$20,0)</f>
        <v>13</v>
      </c>
    </row>
    <row r="39" spans="1:22" ht="14" x14ac:dyDescent="0.15">
      <c r="C39" s="50" t="b">
        <f>FALSE()</f>
        <v>0</v>
      </c>
      <c r="D39" s="50" t="b">
        <f>FALSE()</f>
        <v>0</v>
      </c>
      <c r="E39" s="44">
        <v>5714401281160</v>
      </c>
      <c r="F39" s="44" t="s">
        <v>738</v>
      </c>
      <c r="G39" s="7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Svedese – Finlandese</v>
      </c>
      <c r="I39" s="74" t="b">
        <f>TRUE()</f>
        <v>1</v>
      </c>
      <c r="J39" s="52" t="b">
        <f>FALSE()</f>
        <v>0</v>
      </c>
      <c r="K39" s="44" t="s">
        <v>739</v>
      </c>
      <c r="L39" s="53" t="b">
        <f>FALSE()</f>
        <v>0</v>
      </c>
      <c r="M39" s="54" t="str">
        <f t="shared" si="9"/>
        <v>https://download.lenovo.com/Images/Parts/01YP025/01YP025_A.jpg</v>
      </c>
      <c r="N39" s="54" t="str">
        <f t="shared" si="10"/>
        <v>https://download.lenovo.com/Images/Parts/01YP025/01YP025_B.jpg</v>
      </c>
      <c r="O39" s="55" t="str">
        <f t="shared" si="11"/>
        <v>https://download.lenovo.com/Images/Parts/01YP025/01YP025_details.jpg</v>
      </c>
      <c r="P39" t="str">
        <f t="shared" si="12"/>
        <v/>
      </c>
      <c r="Q39" t="str">
        <f t="shared" si="13"/>
        <v/>
      </c>
      <c r="R39" t="str">
        <f t="shared" si="14"/>
        <v/>
      </c>
      <c r="S39" t="str">
        <f t="shared" si="15"/>
        <v/>
      </c>
      <c r="T39" t="str">
        <f t="shared" si="16"/>
        <v/>
      </c>
      <c r="U39" t="str">
        <f t="shared" si="17"/>
        <v/>
      </c>
      <c r="V39" s="56">
        <f>MATCH(G39,options!$D$1:$D$20,0)</f>
        <v>14</v>
      </c>
    </row>
    <row r="40" spans="1:22" ht="14" x14ac:dyDescent="0.15">
      <c r="C40" s="50" t="b">
        <f>FALSE()</f>
        <v>0</v>
      </c>
      <c r="D40" s="50" t="b">
        <f>FALSE()</f>
        <v>0</v>
      </c>
      <c r="E40" s="44">
        <v>5714401281177</v>
      </c>
      <c r="F40" s="44" t="s">
        <v>740</v>
      </c>
      <c r="G40" s="7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Svizzero</v>
      </c>
      <c r="I40" s="74" t="b">
        <f>TRUE()</f>
        <v>1</v>
      </c>
      <c r="J40" s="52" t="b">
        <f>FALSE()</f>
        <v>0</v>
      </c>
      <c r="K40" s="44" t="s">
        <v>741</v>
      </c>
      <c r="L40" s="53" t="b">
        <f>FALSE()</f>
        <v>0</v>
      </c>
      <c r="M40" s="54" t="str">
        <f t="shared" si="9"/>
        <v>https://download.lenovo.com/Images/Parts/01YP106/01YP106_A.jpg</v>
      </c>
      <c r="N40" s="54" t="str">
        <f t="shared" si="10"/>
        <v>https://download.lenovo.com/Images/Parts/01YP106/01YP106_B.jpg</v>
      </c>
      <c r="O40" s="55" t="str">
        <f t="shared" si="11"/>
        <v>https://download.lenovo.com/Images/Parts/01YP106/01YP106_details.jpg</v>
      </c>
      <c r="P40" t="str">
        <f t="shared" si="12"/>
        <v/>
      </c>
      <c r="Q40" t="str">
        <f t="shared" si="13"/>
        <v/>
      </c>
      <c r="R40" t="str">
        <f t="shared" si="14"/>
        <v/>
      </c>
      <c r="S40" t="str">
        <f t="shared" si="15"/>
        <v/>
      </c>
      <c r="T40" t="str">
        <f t="shared" si="16"/>
        <v/>
      </c>
      <c r="U40" t="str">
        <f t="shared" si="17"/>
        <v/>
      </c>
      <c r="V40" s="56">
        <f>MATCH(G40,options!$D$1:$D$20,0)</f>
        <v>15</v>
      </c>
    </row>
    <row r="41" spans="1:22" ht="14" x14ac:dyDescent="0.15">
      <c r="C41" s="50" t="b">
        <f>FALSE()</f>
        <v>0</v>
      </c>
      <c r="D41" s="50" t="b">
        <f>FALSE()</f>
        <v>0</v>
      </c>
      <c r="E41" s="44">
        <v>5714401281184</v>
      </c>
      <c r="F41" s="44" t="s">
        <v>742</v>
      </c>
      <c r="G41" s="7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74" t="b">
        <f>TRUE()</f>
        <v>1</v>
      </c>
      <c r="J41" s="52" t="b">
        <f>FALSE()</f>
        <v>0</v>
      </c>
      <c r="K41" s="44" t="s">
        <v>743</v>
      </c>
      <c r="L41" s="53" t="b">
        <f>FALSE()</f>
        <v>0</v>
      </c>
      <c r="M41" s="54" t="str">
        <f t="shared" si="9"/>
        <v>https://download.lenovo.com/Images/Parts/01YP029/01YP029_A.jpg</v>
      </c>
      <c r="N41" s="54" t="str">
        <f t="shared" si="10"/>
        <v>https://download.lenovo.com/Images/Parts/01YP029/01YP029_B.jpg</v>
      </c>
      <c r="O41" s="55" t="str">
        <f t="shared" si="11"/>
        <v>https://download.lenovo.com/Images/Parts/01YP029/01YP029_details.jpg</v>
      </c>
      <c r="P41" t="str">
        <f t="shared" si="12"/>
        <v/>
      </c>
      <c r="Q41" t="str">
        <f t="shared" si="13"/>
        <v/>
      </c>
      <c r="R41" t="str">
        <f t="shared" si="14"/>
        <v/>
      </c>
      <c r="S41" t="str">
        <f t="shared" si="15"/>
        <v/>
      </c>
      <c r="T41" t="str">
        <f t="shared" si="16"/>
        <v/>
      </c>
      <c r="U41" t="str">
        <f t="shared" si="17"/>
        <v/>
      </c>
      <c r="V41" s="56">
        <f>MATCH(G41,options!$D$1:$D$20,0)</f>
        <v>16</v>
      </c>
    </row>
    <row r="42" spans="1:22" ht="14" x14ac:dyDescent="0.15">
      <c r="C42" s="50" t="b">
        <f>FALSE()</f>
        <v>0</v>
      </c>
      <c r="D42" s="50" t="b">
        <f>FALSE()</f>
        <v>0</v>
      </c>
      <c r="E42" s="44">
        <v>5714401281191</v>
      </c>
      <c r="F42" s="44" t="s">
        <v>744</v>
      </c>
      <c r="G42" s="7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74" t="b">
        <f>TRUE()</f>
        <v>1</v>
      </c>
      <c r="J42" s="52" t="b">
        <f>FALSE()</f>
        <v>0</v>
      </c>
      <c r="K42" s="44" t="s">
        <v>745</v>
      </c>
      <c r="L42" s="53" t="b">
        <f>FALSE()</f>
        <v>0</v>
      </c>
      <c r="M42" s="54" t="str">
        <f t="shared" si="9"/>
        <v>https://download.lenovo.com/Images/Parts/01YP142/01YP142_A.jpg</v>
      </c>
      <c r="N42" s="54" t="str">
        <f t="shared" si="10"/>
        <v>https://download.lenovo.com/Images/Parts/01YP142/01YP142_B.jpg</v>
      </c>
      <c r="O42" s="55" t="str">
        <f t="shared" si="11"/>
        <v>https://download.lenovo.com/Images/Parts/01YP142/01YP142_details.jpg</v>
      </c>
      <c r="P42" t="str">
        <f t="shared" si="12"/>
        <v/>
      </c>
      <c r="Q42" t="str">
        <f t="shared" si="13"/>
        <v/>
      </c>
      <c r="R42" t="str">
        <f t="shared" si="14"/>
        <v/>
      </c>
      <c r="S42" t="str">
        <f t="shared" si="15"/>
        <v/>
      </c>
      <c r="T42" t="str">
        <f t="shared" si="16"/>
        <v/>
      </c>
      <c r="U42" t="str">
        <f t="shared" si="17"/>
        <v/>
      </c>
      <c r="V42" s="56">
        <f>MATCH(G42,options!$D$1:$D$20,0)</f>
        <v>17</v>
      </c>
    </row>
    <row r="43" spans="1:22" ht="14" x14ac:dyDescent="0.15">
      <c r="C43" s="50" t="b">
        <f>TRUE()</f>
        <v>1</v>
      </c>
      <c r="D43" s="50" t="b">
        <f>FALSE()</f>
        <v>0</v>
      </c>
      <c r="E43" s="44">
        <v>5714401281207</v>
      </c>
      <c r="F43" s="44" t="s">
        <v>746</v>
      </c>
      <c r="G43" s="7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74" t="b">
        <f>TRUE()</f>
        <v>1</v>
      </c>
      <c r="J43" s="52" t="b">
        <f>FALSE()</f>
        <v>0</v>
      </c>
      <c r="K43" s="44" t="s">
        <v>747</v>
      </c>
      <c r="L43" s="53" t="b">
        <f>FALSE()</f>
        <v>0</v>
      </c>
      <c r="M43" s="54" t="str">
        <f t="shared" si="9"/>
        <v>https://download.lenovo.com/Images/Parts/01YP160/01YP160_A.jpg</v>
      </c>
      <c r="N43" s="54" t="str">
        <f t="shared" si="10"/>
        <v>https://download.lenovo.com/Images/Parts/01YP160/01YP160_B.jpg</v>
      </c>
      <c r="O43" s="55" t="str">
        <f t="shared" si="11"/>
        <v>https://download.lenovo.com/Images/Parts/01YP160/01YP160_details.jpg</v>
      </c>
      <c r="P43" t="str">
        <f t="shared" si="12"/>
        <v/>
      </c>
      <c r="Q43" t="str">
        <f t="shared" si="13"/>
        <v/>
      </c>
      <c r="R43" t="str">
        <f t="shared" si="14"/>
        <v/>
      </c>
      <c r="S43" t="str">
        <f t="shared" si="15"/>
        <v/>
      </c>
      <c r="T43" t="str">
        <f t="shared" si="16"/>
        <v/>
      </c>
      <c r="U43" t="str">
        <f t="shared" si="17"/>
        <v/>
      </c>
      <c r="V43" s="56">
        <f>MATCH(G43,options!$D$1:$D$20,0)</f>
        <v>18</v>
      </c>
    </row>
    <row r="44" spans="1:22" x14ac:dyDescent="0.15">
      <c r="E44" s="63"/>
      <c r="F44" s="64"/>
      <c r="G44" s="64"/>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6"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2022-08-05T11:07:28Z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