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atrickvibild/repo/TellusAmazonPictures/after-big-bang-files/HP/WP/1040/"/>
    </mc:Choice>
  </mc:AlternateContent>
  <xr:revisionPtr revIDLastSave="0" documentId="8_{3B4FF853-D7E2-1646-B17B-8732DD103831}"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15" i="1" l="1"/>
  <c r="J16" i="1"/>
  <c r="J17" i="1"/>
  <c r="J18" i="1"/>
  <c r="J19" i="1"/>
  <c r="J20" i="1"/>
  <c r="J21" i="1"/>
  <c r="J22" i="1"/>
  <c r="J23"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H99" i="2" s="1"/>
  <c r="U99" i="2"/>
  <c r="T99" i="2"/>
  <c r="S99" i="2"/>
  <c r="R99" i="2"/>
  <c r="Q99" i="2"/>
  <c r="P99" i="2"/>
  <c r="O99" i="2"/>
  <c r="N99" i="2"/>
  <c r="M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H59" i="2" s="1"/>
  <c r="U59" i="2"/>
  <c r="T59" i="2"/>
  <c r="S59" i="2"/>
  <c r="R59" i="2"/>
  <c r="Q59" i="2"/>
  <c r="P59" i="2"/>
  <c r="O59" i="2"/>
  <c r="N59" i="2"/>
  <c r="M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H49" i="2" s="1"/>
  <c r="U49" i="2"/>
  <c r="T49" i="2"/>
  <c r="S49" i="2"/>
  <c r="R49" i="2"/>
  <c r="Q49" i="2"/>
  <c r="P49" i="2"/>
  <c r="O49" i="2"/>
  <c r="N49" i="2"/>
  <c r="M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H42" i="2" s="1"/>
  <c r="U42" i="2"/>
  <c r="T42" i="2"/>
  <c r="S42" i="2"/>
  <c r="R42" i="2"/>
  <c r="Q42" i="2"/>
  <c r="P42" i="2"/>
  <c r="O42" i="2"/>
  <c r="N42" i="2"/>
  <c r="M42" i="2"/>
  <c r="J42" i="2"/>
  <c r="I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H39" i="2" s="1"/>
  <c r="U39" i="2"/>
  <c r="T39" i="2"/>
  <c r="S39" i="2"/>
  <c r="R39" i="2"/>
  <c r="Q39" i="2"/>
  <c r="P39" i="2"/>
  <c r="O39" i="2"/>
  <c r="N39" i="2"/>
  <c r="M39" i="2"/>
  <c r="L39" i="2"/>
  <c r="J39" i="2"/>
  <c r="I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H34" i="2" s="1"/>
  <c r="U34" i="2"/>
  <c r="T34" i="2"/>
  <c r="S34" i="2"/>
  <c r="R34" i="2"/>
  <c r="Q34" i="2"/>
  <c r="P34" i="2"/>
  <c r="O34" i="2"/>
  <c r="N34" i="2"/>
  <c r="M34" i="2"/>
  <c r="L34" i="2"/>
  <c r="J34" i="2"/>
  <c r="I34" i="2"/>
  <c r="V33" i="2"/>
  <c r="H33" i="2" s="1"/>
  <c r="U33" i="2"/>
  <c r="T33" i="2"/>
  <c r="S33" i="2"/>
  <c r="R33" i="2"/>
  <c r="Q33" i="2"/>
  <c r="P33" i="2"/>
  <c r="O33" i="2"/>
  <c r="N33" i="2"/>
  <c r="M33" i="2"/>
  <c r="L33" i="2"/>
  <c r="J33" i="2"/>
  <c r="I33" i="2"/>
  <c r="B33" i="2"/>
  <c r="V32" i="2"/>
  <c r="H32" i="2" s="1"/>
  <c r="U32" i="2"/>
  <c r="T32" i="2"/>
  <c r="S32" i="2"/>
  <c r="R32" i="2"/>
  <c r="Q32" i="2"/>
  <c r="P32" i="2"/>
  <c r="O32" i="2"/>
  <c r="N32" i="2"/>
  <c r="M32" i="2"/>
  <c r="L32" i="2"/>
  <c r="J32" i="2"/>
  <c r="I32" i="2"/>
  <c r="V31" i="2"/>
  <c r="U31" i="2"/>
  <c r="T31" i="2"/>
  <c r="S31" i="2"/>
  <c r="R31" i="2"/>
  <c r="Q31" i="2"/>
  <c r="P31" i="2"/>
  <c r="O31" i="2"/>
  <c r="N31" i="2"/>
  <c r="M31" i="2"/>
  <c r="L31" i="2"/>
  <c r="J31" i="2"/>
  <c r="I31" i="2"/>
  <c r="H31" i="2"/>
  <c r="B31" i="2"/>
  <c r="EI14" i="1" s="1"/>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AB8" i="1" s="1"/>
  <c r="V28" i="2"/>
  <c r="U28" i="2"/>
  <c r="T28" i="2"/>
  <c r="S28" i="2"/>
  <c r="R28" i="2"/>
  <c r="Q28" i="2"/>
  <c r="P28" i="2"/>
  <c r="O28" i="2"/>
  <c r="N28" i="2"/>
  <c r="M28" i="2"/>
  <c r="L28" i="2"/>
  <c r="J28" i="2"/>
  <c r="I28" i="2"/>
  <c r="H28" i="2"/>
  <c r="V27" i="2"/>
  <c r="U27" i="2"/>
  <c r="T27" i="2"/>
  <c r="S27" i="2"/>
  <c r="R27" i="2"/>
  <c r="Q27" i="2"/>
  <c r="P27" i="2"/>
  <c r="O27" i="2"/>
  <c r="N27" i="2"/>
  <c r="M27" i="2"/>
  <c r="L27" i="2"/>
  <c r="J27" i="2"/>
  <c r="I27" i="2"/>
  <c r="H27" i="2"/>
  <c r="B27" i="2"/>
  <c r="AM11" i="1" s="1"/>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AK12" i="1" s="1"/>
  <c r="V24" i="2"/>
  <c r="H24" i="2" s="1"/>
  <c r="U24" i="2"/>
  <c r="T24" i="2"/>
  <c r="S24" i="2"/>
  <c r="R24" i="2"/>
  <c r="Q24" i="2"/>
  <c r="P24" i="2"/>
  <c r="O24" i="2"/>
  <c r="N24" i="2"/>
  <c r="M24" i="2"/>
  <c r="L24" i="2"/>
  <c r="J24" i="2"/>
  <c r="I24" i="2"/>
  <c r="B24" i="2"/>
  <c r="AJ12" i="1" s="1"/>
  <c r="V23" i="2"/>
  <c r="U23" i="2"/>
  <c r="T23" i="2"/>
  <c r="S23" i="2"/>
  <c r="R23" i="2"/>
  <c r="Q23" i="2"/>
  <c r="P23" i="2"/>
  <c r="O23" i="2"/>
  <c r="N23" i="2"/>
  <c r="M23" i="2"/>
  <c r="L23" i="2"/>
  <c r="J23" i="2"/>
  <c r="I23" i="2"/>
  <c r="H23" i="2"/>
  <c r="B23" i="2"/>
  <c r="AI7" i="1" s="1"/>
  <c r="V22" i="2"/>
  <c r="H22" i="2" s="1"/>
  <c r="U22" i="2"/>
  <c r="T22" i="2"/>
  <c r="S22" i="2"/>
  <c r="R22" i="2"/>
  <c r="Q22" i="2"/>
  <c r="P22" i="2"/>
  <c r="O22" i="2"/>
  <c r="N22" i="2"/>
  <c r="M22" i="2"/>
  <c r="L22" i="2"/>
  <c r="J22" i="2"/>
  <c r="I22" i="2"/>
  <c r="V21" i="2"/>
  <c r="H21" i="2" s="1"/>
  <c r="U21" i="2"/>
  <c r="T21" i="2"/>
  <c r="S21" i="2"/>
  <c r="R21" i="2"/>
  <c r="Q21" i="2"/>
  <c r="P21" i="2"/>
  <c r="O21" i="2"/>
  <c r="N21" i="2"/>
  <c r="M21" i="2"/>
  <c r="L21" i="2"/>
  <c r="J21" i="2"/>
  <c r="I21" i="2"/>
  <c r="V20" i="2"/>
  <c r="H20" i="2" s="1"/>
  <c r="U20" i="2"/>
  <c r="T20" i="2"/>
  <c r="S20" i="2"/>
  <c r="R20" i="2"/>
  <c r="Q20" i="2"/>
  <c r="P20" i="2"/>
  <c r="O20" i="2"/>
  <c r="N20" i="2"/>
  <c r="M20" i="2"/>
  <c r="L20" i="2"/>
  <c r="J20" i="2"/>
  <c r="I20" i="2"/>
  <c r="V19" i="2"/>
  <c r="H19" i="2" s="1"/>
  <c r="U19" i="2"/>
  <c r="T19" i="2"/>
  <c r="S19" i="2"/>
  <c r="R19" i="2"/>
  <c r="Q19" i="2"/>
  <c r="P19" i="2"/>
  <c r="O19" i="2"/>
  <c r="N19" i="2"/>
  <c r="M19" i="2"/>
  <c r="L19" i="2"/>
  <c r="J19" i="2"/>
  <c r="I19" i="2"/>
  <c r="V18" i="2"/>
  <c r="H18" i="2" s="1"/>
  <c r="U18" i="2"/>
  <c r="T18" i="2"/>
  <c r="S18" i="2"/>
  <c r="R18" i="2"/>
  <c r="Q18" i="2"/>
  <c r="P18" i="2"/>
  <c r="O18" i="2"/>
  <c r="N18" i="2"/>
  <c r="M18" i="2"/>
  <c r="L18" i="2"/>
  <c r="J18" i="2"/>
  <c r="I18" i="2"/>
  <c r="V17" i="2"/>
  <c r="H17" i="2" s="1"/>
  <c r="U17" i="2"/>
  <c r="T17" i="2"/>
  <c r="S17" i="2"/>
  <c r="R17" i="2"/>
  <c r="Q17" i="2"/>
  <c r="P17" i="2"/>
  <c r="O17" i="2"/>
  <c r="N17" i="2"/>
  <c r="M17" i="2"/>
  <c r="L17" i="2"/>
  <c r="J17" i="2"/>
  <c r="I17" i="2"/>
  <c r="V16" i="2"/>
  <c r="H16" i="2" s="1"/>
  <c r="U16" i="2"/>
  <c r="T16" i="2"/>
  <c r="S16" i="2"/>
  <c r="R16" i="2"/>
  <c r="Q16" i="2"/>
  <c r="P16" i="2"/>
  <c r="O16" i="2"/>
  <c r="N16" i="2"/>
  <c r="M16" i="2"/>
  <c r="L16" i="2"/>
  <c r="J16" i="2"/>
  <c r="I16" i="2"/>
  <c r="V15" i="2"/>
  <c r="H15" i="2" s="1"/>
  <c r="U15" i="2"/>
  <c r="T15" i="2"/>
  <c r="S15" i="2"/>
  <c r="R15" i="2"/>
  <c r="Q15" i="2"/>
  <c r="P15" i="2"/>
  <c r="O15" i="2"/>
  <c r="N15" i="2"/>
  <c r="M15" i="2"/>
  <c r="L15" i="2"/>
  <c r="J15" i="2"/>
  <c r="I15" i="2"/>
  <c r="V14" i="2"/>
  <c r="H14" i="2" s="1"/>
  <c r="U14" i="2"/>
  <c r="T14" i="2"/>
  <c r="S14" i="2"/>
  <c r="R14" i="2"/>
  <c r="Q14" i="2"/>
  <c r="P14" i="2"/>
  <c r="O14" i="2"/>
  <c r="N14" i="2"/>
  <c r="M14" i="2"/>
  <c r="L14" i="2"/>
  <c r="J14" i="2"/>
  <c r="I14" i="2"/>
  <c r="V13" i="2"/>
  <c r="H13" i="2" s="1"/>
  <c r="U13" i="2"/>
  <c r="U14" i="1" s="1"/>
  <c r="T13" i="2"/>
  <c r="T14" i="1" s="1"/>
  <c r="S13" i="2"/>
  <c r="R13" i="2"/>
  <c r="Q13" i="2"/>
  <c r="P13" i="2"/>
  <c r="P14" i="1" s="1"/>
  <c r="O13" i="2"/>
  <c r="O14" i="1" s="1"/>
  <c r="N13" i="2"/>
  <c r="N14" i="1" s="1"/>
  <c r="M13" i="2"/>
  <c r="M14" i="1" s="1"/>
  <c r="J13" i="2"/>
  <c r="I13" i="2"/>
  <c r="D13" i="2"/>
  <c r="C13" i="2"/>
  <c r="V12" i="2"/>
  <c r="H12" i="2" s="1"/>
  <c r="U12" i="2"/>
  <c r="T12" i="2"/>
  <c r="T13" i="1" s="1"/>
  <c r="S12" i="2"/>
  <c r="R12" i="2"/>
  <c r="Q12" i="2"/>
  <c r="P12" i="2"/>
  <c r="P13" i="1" s="1"/>
  <c r="O12" i="2"/>
  <c r="O13" i="1" s="1"/>
  <c r="N12" i="2"/>
  <c r="M12" i="2"/>
  <c r="J12" i="2"/>
  <c r="I12" i="2"/>
  <c r="D12" i="2"/>
  <c r="C12" i="2"/>
  <c r="V11" i="2"/>
  <c r="H11" i="2" s="1"/>
  <c r="U11" i="2"/>
  <c r="T11" i="2"/>
  <c r="S11" i="2"/>
  <c r="R11" i="2"/>
  <c r="Q11" i="2"/>
  <c r="P11" i="2"/>
  <c r="O11" i="2"/>
  <c r="N11" i="2"/>
  <c r="M11" i="2"/>
  <c r="M12" i="1" s="1"/>
  <c r="J11" i="2"/>
  <c r="I11" i="2"/>
  <c r="D11" i="2"/>
  <c r="C11" i="2"/>
  <c r="V10" i="2"/>
  <c r="H10" i="2" s="1"/>
  <c r="U10" i="2"/>
  <c r="T10" i="2"/>
  <c r="S10" i="2"/>
  <c r="R10" i="2"/>
  <c r="Q10" i="2"/>
  <c r="P10" i="2"/>
  <c r="O10" i="2"/>
  <c r="N10" i="2"/>
  <c r="M10" i="2"/>
  <c r="L10" i="2"/>
  <c r="J10" i="2"/>
  <c r="I10" i="2"/>
  <c r="D10" i="2"/>
  <c r="C10" i="2"/>
  <c r="V9" i="2"/>
  <c r="H9" i="2" s="1"/>
  <c r="U9" i="2"/>
  <c r="T9" i="2"/>
  <c r="S9" i="2"/>
  <c r="R9" i="2"/>
  <c r="R10" i="1" s="1"/>
  <c r="Q9" i="2"/>
  <c r="P9" i="2"/>
  <c r="O9" i="2"/>
  <c r="N9" i="2"/>
  <c r="M9" i="2"/>
  <c r="L9" i="2"/>
  <c r="J9" i="2"/>
  <c r="I9" i="2"/>
  <c r="D9" i="2"/>
  <c r="CO10" i="1" s="1"/>
  <c r="C9" i="2"/>
  <c r="B9" i="2"/>
  <c r="V8" i="2"/>
  <c r="U8" i="2"/>
  <c r="T8" i="2"/>
  <c r="S8" i="2"/>
  <c r="R8" i="2"/>
  <c r="Q8" i="2"/>
  <c r="P8" i="2"/>
  <c r="O8" i="2"/>
  <c r="N8" i="2"/>
  <c r="M8" i="2"/>
  <c r="L8" i="2"/>
  <c r="J8" i="2"/>
  <c r="FO9" i="1" s="1"/>
  <c r="I8" i="2"/>
  <c r="H8" i="2"/>
  <c r="D8" i="2"/>
  <c r="C8" i="2"/>
  <c r="B8" i="2"/>
  <c r="V7" i="2"/>
  <c r="H7" i="2" s="1"/>
  <c r="U7" i="2"/>
  <c r="T7" i="2"/>
  <c r="S7" i="2"/>
  <c r="R7" i="2"/>
  <c r="Q7" i="2"/>
  <c r="P7" i="2"/>
  <c r="O7" i="2"/>
  <c r="N7" i="2"/>
  <c r="M7" i="2"/>
  <c r="L7" i="2"/>
  <c r="J7" i="2"/>
  <c r="I7" i="2"/>
  <c r="D7" i="2"/>
  <c r="C7" i="2"/>
  <c r="B7" i="2"/>
  <c r="V6" i="2"/>
  <c r="U6" i="2"/>
  <c r="T6" i="2"/>
  <c r="S6" i="2"/>
  <c r="S7" i="1" s="1"/>
  <c r="R6" i="2"/>
  <c r="Q6" i="2"/>
  <c r="P6" i="2"/>
  <c r="O6" i="2"/>
  <c r="N6" i="2"/>
  <c r="M6" i="2"/>
  <c r="L6" i="2"/>
  <c r="J6" i="2"/>
  <c r="I6" i="2"/>
  <c r="H6" i="2"/>
  <c r="D6" i="2"/>
  <c r="C6" i="2"/>
  <c r="V5" i="2"/>
  <c r="U5" i="2"/>
  <c r="T5" i="2"/>
  <c r="S5" i="2"/>
  <c r="R5" i="2"/>
  <c r="Q5" i="2"/>
  <c r="P5" i="2"/>
  <c r="O5" i="2"/>
  <c r="O6" i="1" s="1"/>
  <c r="N5" i="2"/>
  <c r="M5" i="2"/>
  <c r="L5" i="2"/>
  <c r="J5" i="2"/>
  <c r="I5" i="2"/>
  <c r="H5" i="2"/>
  <c r="D5" i="2"/>
  <c r="C5" i="2"/>
  <c r="V4" i="2"/>
  <c r="U4" i="2"/>
  <c r="T4" i="2"/>
  <c r="S4" i="2"/>
  <c r="R4" i="2"/>
  <c r="Q4" i="2"/>
  <c r="P4" i="2"/>
  <c r="O4" i="2"/>
  <c r="N4" i="2"/>
  <c r="M4" i="2"/>
  <c r="L4" i="2"/>
  <c r="J4" i="2"/>
  <c r="FO5" i="1" s="1"/>
  <c r="I4" i="2"/>
  <c r="H4" i="2"/>
  <c r="AT5" i="1" s="1"/>
  <c r="D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I15" i="1"/>
  <c r="H15" i="1"/>
  <c r="G15" i="1"/>
  <c r="F15" i="1"/>
  <c r="E15" i="1"/>
  <c r="D15" i="1"/>
  <c r="C15" i="1"/>
  <c r="B15" i="1"/>
  <c r="A15" i="1"/>
  <c r="FV14" i="1"/>
  <c r="FU14" i="1"/>
  <c r="FT14" i="1"/>
  <c r="FS14" i="1"/>
  <c r="FR14" i="1"/>
  <c r="FQ14" i="1"/>
  <c r="FP14" i="1"/>
  <c r="FO14" i="1"/>
  <c r="FM14" i="1"/>
  <c r="FJ14" i="1"/>
  <c r="FI14" i="1"/>
  <c r="FH14" i="1"/>
  <c r="EV14" i="1"/>
  <c r="ES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M14" i="1"/>
  <c r="AB14" i="1"/>
  <c r="AA14" i="1"/>
  <c r="Z14" i="1"/>
  <c r="Y14" i="1"/>
  <c r="X14" i="1"/>
  <c r="W14" i="1"/>
  <c r="S14" i="1"/>
  <c r="R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B13" i="1"/>
  <c r="AA13" i="1"/>
  <c r="Z13" i="1"/>
  <c r="Y13" i="1"/>
  <c r="X13" i="1"/>
  <c r="W13" i="1"/>
  <c r="U13" i="1"/>
  <c r="S13" i="1"/>
  <c r="R13" i="1"/>
  <c r="Q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B12" i="1"/>
  <c r="AA12" i="1"/>
  <c r="Z12" i="1"/>
  <c r="Y12" i="1"/>
  <c r="X12" i="1"/>
  <c r="W12" i="1"/>
  <c r="U12" i="1"/>
  <c r="T12" i="1"/>
  <c r="S12" i="1"/>
  <c r="R12" i="1"/>
  <c r="Q12" i="1"/>
  <c r="P12" i="1"/>
  <c r="O12" i="1"/>
  <c r="N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J11" i="1"/>
  <c r="AB11" i="1"/>
  <c r="AA11" i="1"/>
  <c r="Z11" i="1"/>
  <c r="Y11" i="1"/>
  <c r="X11" i="1"/>
  <c r="W11" i="1"/>
  <c r="U11" i="1"/>
  <c r="T11" i="1"/>
  <c r="S11" i="1"/>
  <c r="R11" i="1"/>
  <c r="Q11" i="1"/>
  <c r="P11" i="1"/>
  <c r="O11" i="1"/>
  <c r="N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M10" i="1"/>
  <c r="AK10" i="1"/>
  <c r="AB10" i="1"/>
  <c r="AA10" i="1"/>
  <c r="Z10" i="1"/>
  <c r="Y10" i="1"/>
  <c r="X10" i="1"/>
  <c r="W10" i="1"/>
  <c r="U10" i="1"/>
  <c r="T10" i="1"/>
  <c r="S10" i="1"/>
  <c r="Q10" i="1"/>
  <c r="P10" i="1"/>
  <c r="O10" i="1"/>
  <c r="N10" i="1"/>
  <c r="M10" i="1"/>
  <c r="K10" i="1"/>
  <c r="J10" i="1"/>
  <c r="I10" i="1"/>
  <c r="H10" i="1"/>
  <c r="G10" i="1"/>
  <c r="E10" i="1"/>
  <c r="D10" i="1"/>
  <c r="C10" i="1"/>
  <c r="B10" i="1"/>
  <c r="A10" i="1"/>
  <c r="FV9" i="1"/>
  <c r="FU9" i="1"/>
  <c r="FT9" i="1"/>
  <c r="FS9" i="1"/>
  <c r="FR9" i="1"/>
  <c r="FQ9" i="1"/>
  <c r="FP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J9" i="1"/>
  <c r="AB9" i="1"/>
  <c r="AA9" i="1"/>
  <c r="Z9" i="1"/>
  <c r="Y9" i="1"/>
  <c r="X9" i="1"/>
  <c r="W9" i="1"/>
  <c r="U9" i="1"/>
  <c r="T9" i="1"/>
  <c r="S9" i="1"/>
  <c r="R9" i="1"/>
  <c r="Q9" i="1"/>
  <c r="P9" i="1"/>
  <c r="O9" i="1"/>
  <c r="N9" i="1"/>
  <c r="M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A8" i="1"/>
  <c r="Z8" i="1"/>
  <c r="Y8" i="1"/>
  <c r="X8" i="1"/>
  <c r="W8" i="1"/>
  <c r="U8" i="1"/>
  <c r="T8" i="1"/>
  <c r="S8" i="1"/>
  <c r="R8" i="1"/>
  <c r="Q8" i="1"/>
  <c r="P8" i="1"/>
  <c r="O8" i="1"/>
  <c r="N8" i="1"/>
  <c r="M8" i="1"/>
  <c r="K8" i="1"/>
  <c r="J8" i="1"/>
  <c r="I8" i="1"/>
  <c r="H8" i="1"/>
  <c r="G8" i="1"/>
  <c r="E8" i="1"/>
  <c r="D8" i="1"/>
  <c r="C8" i="1"/>
  <c r="B8" i="1"/>
  <c r="A8" i="1"/>
  <c r="FV7" i="1"/>
  <c r="FU7" i="1"/>
  <c r="FT7" i="1"/>
  <c r="FS7" i="1"/>
  <c r="FR7" i="1"/>
  <c r="FQ7" i="1"/>
  <c r="FP7" i="1"/>
  <c r="FO7" i="1"/>
  <c r="FM7" i="1"/>
  <c r="FJ7" i="1"/>
  <c r="FI7" i="1"/>
  <c r="FH7" i="1"/>
  <c r="EV7" i="1"/>
  <c r="ES7" i="1"/>
  <c r="EI7" i="1"/>
  <c r="DY7" i="1"/>
  <c r="DO7" i="1"/>
  <c r="DA7" i="1"/>
  <c r="CZ7" i="1"/>
  <c r="CV7" i="1"/>
  <c r="CU7" i="1"/>
  <c r="CT7" i="1"/>
  <c r="CS7" i="1"/>
  <c r="CR7" i="1"/>
  <c r="CQ7" i="1"/>
  <c r="CP7" i="1"/>
  <c r="CO7" i="1"/>
  <c r="FE7" i="1" s="1"/>
  <c r="CL7" i="1"/>
  <c r="CK7" i="1"/>
  <c r="CJ7" i="1"/>
  <c r="CI7" i="1"/>
  <c r="CH7" i="1"/>
  <c r="CG7" i="1"/>
  <c r="BH7" i="1"/>
  <c r="BG7" i="1"/>
  <c r="BF7" i="1"/>
  <c r="BE7" i="1"/>
  <c r="AV7" i="1"/>
  <c r="AM7" i="1"/>
  <c r="AL7" i="1"/>
  <c r="AB7" i="1"/>
  <c r="AA7" i="1"/>
  <c r="Z7" i="1"/>
  <c r="Y7" i="1"/>
  <c r="X7" i="1"/>
  <c r="W7" i="1"/>
  <c r="U7" i="1"/>
  <c r="T7" i="1"/>
  <c r="R7" i="1"/>
  <c r="Q7" i="1"/>
  <c r="P7" i="1"/>
  <c r="O7" i="1"/>
  <c r="N7" i="1"/>
  <c r="M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B6" i="1"/>
  <c r="AA6" i="1"/>
  <c r="Z6" i="1"/>
  <c r="Y6" i="1"/>
  <c r="X6" i="1"/>
  <c r="W6" i="1"/>
  <c r="U6" i="1"/>
  <c r="T6" i="1"/>
  <c r="S6" i="1"/>
  <c r="R6" i="1"/>
  <c r="Q6" i="1"/>
  <c r="P6" i="1"/>
  <c r="N6" i="1"/>
  <c r="M6" i="1"/>
  <c r="K6" i="1"/>
  <c r="J6" i="1"/>
  <c r="I6" i="1"/>
  <c r="H6" i="1"/>
  <c r="G6" i="1"/>
  <c r="F6" i="1"/>
  <c r="E6" i="1"/>
  <c r="D6" i="1"/>
  <c r="C6" i="1"/>
  <c r="B6" i="1"/>
  <c r="A6" i="1"/>
  <c r="FV5" i="1"/>
  <c r="FU5" i="1"/>
  <c r="FT5" i="1"/>
  <c r="FS5" i="1"/>
  <c r="FR5" i="1"/>
  <c r="FQ5" i="1"/>
  <c r="FP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M5" i="1"/>
  <c r="AL5" i="1"/>
  <c r="AJ5" i="1"/>
  <c r="AA5" i="1"/>
  <c r="Z5" i="1"/>
  <c r="Y5" i="1"/>
  <c r="X5" i="1"/>
  <c r="W5" i="1"/>
  <c r="U5" i="1"/>
  <c r="T5" i="1"/>
  <c r="S5" i="1"/>
  <c r="R5" i="1"/>
  <c r="Q5" i="1"/>
  <c r="P5" i="1"/>
  <c r="O5" i="1"/>
  <c r="N5" i="1"/>
  <c r="M5" i="1"/>
  <c r="K5" i="1"/>
  <c r="J5" i="1"/>
  <c r="I5" i="1"/>
  <c r="H5" i="1"/>
  <c r="G5" i="1"/>
  <c r="E5" i="1"/>
  <c r="D5" i="1"/>
  <c r="C5" i="1"/>
  <c r="B5" i="1"/>
  <c r="A5" i="1"/>
  <c r="AA4" i="1"/>
  <c r="J4" i="1"/>
  <c r="I4" i="1"/>
  <c r="H4" i="1"/>
  <c r="D4" i="1"/>
  <c r="B4" i="1"/>
  <c r="A4" i="1"/>
  <c r="L6" i="1" l="1"/>
  <c r="F7" i="1"/>
  <c r="AB5" i="1"/>
  <c r="AK6" i="1"/>
  <c r="DP7" i="1"/>
  <c r="AM9" i="1"/>
  <c r="AK11" i="1"/>
  <c r="EI12" i="1"/>
  <c r="DP13" i="1"/>
  <c r="AI6" i="1"/>
  <c r="AK9" i="1"/>
  <c r="AI5" i="1"/>
  <c r="AM6" i="1"/>
  <c r="AK8" i="1"/>
  <c r="AK5" i="1"/>
  <c r="AK13" i="1"/>
  <c r="AK14" i="1"/>
  <c r="AL8" i="1"/>
  <c r="AK7" i="1"/>
  <c r="FE11" i="1"/>
  <c r="L14" i="1"/>
  <c r="FE12" i="1"/>
  <c r="L8" i="1"/>
  <c r="FE5" i="1"/>
  <c r="AI10" i="1"/>
  <c r="AI14" i="1"/>
  <c r="AI9" i="1"/>
  <c r="AI12" i="1"/>
  <c r="AI11" i="1"/>
  <c r="AI13" i="1"/>
  <c r="AI8" i="1"/>
  <c r="AT14" i="1"/>
  <c r="F14" i="1"/>
  <c r="AT11" i="1"/>
  <c r="F11" i="1"/>
  <c r="F13" i="1"/>
  <c r="AT13" i="1"/>
  <c r="AT10" i="1"/>
  <c r="F10" i="1"/>
  <c r="F12" i="1"/>
  <c r="AT12" i="1"/>
  <c r="F8" i="1"/>
  <c r="AT8" i="1"/>
  <c r="L10" i="1"/>
  <c r="FE10" i="1"/>
  <c r="AJ6" i="1"/>
  <c r="AL9" i="1"/>
  <c r="FE9" i="1"/>
  <c r="AJ13" i="1"/>
  <c r="AL12" i="1"/>
  <c r="AV5" i="1"/>
  <c r="AL6" i="1"/>
  <c r="AJ10" i="1"/>
  <c r="FE13" i="1"/>
  <c r="AJ7" i="1"/>
  <c r="AL13" i="1"/>
  <c r="F5" i="1"/>
  <c r="AL10" i="1"/>
  <c r="AJ14" i="1"/>
  <c r="L7" i="1"/>
  <c r="AJ8" i="1"/>
  <c r="F9" i="1"/>
  <c r="AL14" i="1"/>
  <c r="AT7" i="1"/>
  <c r="AL11" i="1"/>
</calcChain>
</file>

<file path=xl/sharedStrings.xml><?xml version="1.0" encoding="utf-8"?>
<sst xmlns="http://schemas.openxmlformats.org/spreadsheetml/2006/main" count="752" uniqueCount="602">
  <si>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</si>
  <si>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</si>
  <si>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</si>
  <si>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</si>
  <si>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</si>
  <si>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</si>
  <si>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</si>
  <si>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</si>
  <si>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</si>
  <si>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</si>
  <si>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</si>
  <si>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</si>
  <si>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</si>
  <si>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</si>
  <si>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</si>
  <si>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</si>
  <si>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</si>
  <si>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</si>
  <si>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</si>
  <si>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</si>
  <si>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</si>
  <si>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</si>
  <si>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</si>
  <si>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</si>
  <si>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</si>
  <si>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</si>
  <si>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</si>
  <si>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</si>
  <si>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</si>
  <si>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</si>
  <si>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</si>
  <si>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</si>
  <si>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</si>
  <si>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</si>
  <si>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</si>
  <si>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</si>
  <si>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</si>
  <si>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</si>
  <si>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</si>
  <si>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</si>
  <si>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</si>
  <si>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</si>
  <si>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</si>
  <si>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</si>
  <si>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</si>
  <si>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</si>
  <si>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</si>
  <si>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</si>
  <si>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</si>
  <si>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</si>
  <si>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</si>
  <si>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</si>
  <si>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</si>
  <si>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</si>
  <si>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</si>
  <si>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</si>
  <si>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</si>
  <si>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</si>
  <si>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</si>
  <si>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</si>
  <si>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</si>
  <si>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</si>
  <si>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</si>
  <si>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</si>
  <si>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</si>
  <si>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</si>
  <si>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</si>
  <si>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</si>
  <si>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</si>
  <si>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</si>
  <si>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</si>
  <si>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</si>
  <si>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</si>
  <si>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</si>
  <si>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</si>
  <si>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</si>
  <si>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</si>
  <si>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</si>
  <si>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</si>
  <si>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</si>
  <si>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</si>
  <si>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</si>
  <si>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</si>
  <si>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</si>
  <si>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</si>
  <si>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</si>
  <si>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</si>
  <si>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</si>
  <si>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</si>
  <si>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</si>
  <si>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</si>
  <si>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</si>
  <si>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</si>
  <si>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</si>
  <si>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</si>
  <si>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</si>
  <si>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</si>
  <si>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</si>
  <si>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</si>
  <si>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</si>
  <si>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</si>
  <si>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</si>
  <si>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</si>
  <si>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</si>
  <si>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</si>
  <si>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</si>
  <si>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</si>
  <si>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</si>
  <si>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</si>
  <si>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</si>
  <si>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</si>
  <si>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</si>
  <si>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</si>
  <si>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</si>
  <si>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</si>
  <si>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</si>
  <si>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</si>
  <si>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</si>
  <si>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</si>
  <si>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</si>
  <si>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</si>
  <si>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</si>
  <si>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</si>
  <si>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</si>
  <si>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</si>
  <si>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</si>
  <si>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</si>
  <si>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</si>
  <si>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</si>
  <si>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</si>
  <si>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</si>
  <si>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</si>
  <si>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</si>
  <si>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</si>
  <si>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</si>
  <si>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</si>
  <si>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</si>
  <si>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</si>
  <si>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</si>
  <si>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</si>
  <si>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</si>
  <si>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</si>
  <si>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</si>
  <si>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</si>
  <si>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</si>
  <si>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</si>
  <si>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</si>
  <si>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</si>
  <si>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</si>
  <si>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</si>
  <si>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</si>
  <si>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</si>
  <si>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</si>
  <si>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</si>
  <si>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</si>
  <si>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</si>
  <si>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</si>
  <si>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</si>
  <si>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</si>
  <si>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</si>
  <si>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</si>
  <si>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</si>
  <si>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</si>
  <si>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</si>
  <si>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</si>
  <si>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</si>
  <si>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</si>
  <si>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</si>
  <si>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</si>
  <si>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</si>
  <si>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</si>
  <si>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</si>
  <si>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</si>
  <si>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</si>
  <si>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</si>
  <si>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</si>
  <si>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</si>
  <si>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</si>
  <si>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</si>
  <si>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</si>
  <si>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</si>
  <si>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</si>
  <si>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</si>
  <si>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</si>
  <si>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</si>
  <si>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</si>
  <si>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</si>
  <si>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</si>
  <si>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</si>
  <si>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</si>
  <si>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</si>
  <si>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</si>
  <si>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</si>
  <si>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</si>
  <si>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</si>
  <si>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</si>
  <si>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</si>
  <si>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</si>
  <si>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</si>
  <si>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</si>
  <si>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</si>
  <si>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</si>
  <si>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</si>
  <si>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</si>
  <si>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</si>
  <si>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</si>
  <si>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</si>
  <si>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</si>
  <si>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</si>
  <si>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</si>
  <si>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</si>
  <si>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</si>
  <si>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</si>
  <si>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</si>
  <si>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</si>
  <si>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</si>
  <si>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</si>
  <si>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</si>
  <si>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</si>
  <si>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</si>
  <si>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</si>
  <si>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</si>
  <si>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</si>
  <si>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</si>
  <si>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</si>
  <si>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</si>
  <si>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</si>
  <si>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</si>
  <si>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</si>
  <si>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</si>
  <si>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</si>
  <si>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</si>
  <si>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</si>
  <si>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</si>
  <si>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</si>
  <si>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</si>
  <si>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</si>
  <si>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</si>
  <si>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</si>
  <si>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</si>
  <si>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</si>
  <si>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</si>
  <si>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</si>
  <si>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</si>
  <si>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</si>
  <si>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</si>
  <si>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</si>
  <si>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</si>
  <si>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</si>
  <si>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</si>
  <si>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</si>
  <si>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</si>
  <si>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</si>
  <si>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</si>
  <si>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</si>
  <si>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</si>
  <si>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</si>
  <si>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</si>
  <si>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</si>
  <si>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</si>
  <si>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</si>
  <si>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</si>
  <si>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</si>
  <si>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</si>
  <si>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</si>
  <si>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</si>
  <si>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</si>
  <si>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</si>
  <si>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</si>
  <si>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</si>
  <si>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</si>
  <si>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</si>
  <si>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</si>
  <si>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</si>
  <si>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</si>
  <si>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</si>
  <si>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</si>
  <si>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</si>
  <si>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</si>
  <si>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</si>
  <si>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</si>
  <si>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</si>
  <si>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</si>
  <si>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</si>
  <si>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</si>
  <si>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</si>
  <si>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</si>
  <si>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</si>
  <si>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</si>
  <si>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</si>
  <si>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</si>
  <si>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</si>
  <si>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</si>
  <si>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</si>
  <si>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</si>
  <si>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</si>
  <si>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</si>
  <si>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</si>
  <si>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</si>
  <si>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</si>
  <si>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</si>
  <si>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</si>
  <si>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</si>
  <si>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</si>
  <si>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</si>
  <si>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</si>
  <si>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</si>
  <si>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</si>
  <si>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</si>
  <si>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</si>
  <si>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</si>
  <si>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</si>
  <si>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</si>
  <si>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</si>
  <si>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</si>
  <si>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</si>
  <si>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</si>
  <si>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</si>
  <si>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</si>
  <si>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</si>
  <si>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</si>
  <si>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</si>
  <si>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</si>
  <si>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</si>
  <si>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</si>
  <si>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</si>
  <si>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</si>
  <si>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</si>
  <si>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</si>
  <si>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</si>
  <si>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</si>
  <si>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</si>
  <si>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</si>
  <si>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</si>
  <si>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</si>
  <si>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</si>
  <si>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</si>
  <si>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</si>
  <si>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</si>
  <si>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</si>
  <si>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</si>
  <si>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</si>
  <si>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</si>
  <si>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</si>
  <si>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</si>
  <si>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</si>
  <si>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</si>
  <si>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</si>
  <si>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</si>
  <si>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</si>
  <si>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</si>
  <si>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</si>
  <si>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</si>
  <si>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</si>
  <si>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</si>
  <si>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1040 G1, 1040, 1040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</si>
  <si>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</si>
  <si>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</si>
  <si>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</si>
  <si>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</si>
  <si>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</si>
  <si>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</si>
  <si>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</si>
  <si>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</si>
  <si>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</si>
  <si>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</si>
  <si>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</si>
  <si>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</si>
  <si>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</si>
  <si>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</si>
  <si>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</si>
  <si>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1040 G1 BL - DE</t>
  </si>
  <si>
    <t>German</t>
  </si>
  <si>
    <t>Price – NON-Backlit</t>
  </si>
  <si>
    <t>HP 1040 G1 BL - FR</t>
  </si>
  <si>
    <t>French</t>
  </si>
  <si>
    <t>Packing size</t>
  </si>
  <si>
    <t>Big</t>
  </si>
  <si>
    <t>HP 1040 G1 BL - IT</t>
  </si>
  <si>
    <t>Italian</t>
  </si>
  <si>
    <t>Package height (CM)</t>
  </si>
  <si>
    <t>HP 1040 G1 BL - ES</t>
  </si>
  <si>
    <t>Spanish</t>
  </si>
  <si>
    <t>Package width (CM)</t>
  </si>
  <si>
    <t>HP 1040 G1 BL - UK</t>
  </si>
  <si>
    <t>UK</t>
  </si>
  <si>
    <t>Package length (CM)</t>
  </si>
  <si>
    <t>HP 1040 G1 BL - NORDIC</t>
  </si>
  <si>
    <t>Scandinavian – Nordic</t>
  </si>
  <si>
    <t>Origin of Product</t>
  </si>
  <si>
    <t>HP 1040 G1 BL - BE</t>
  </si>
  <si>
    <t>Belgian</t>
  </si>
  <si>
    <t>Package weight (GR)</t>
  </si>
  <si>
    <t>HP 1040 G1 BL - Swiss</t>
  </si>
  <si>
    <t>Swiss</t>
  </si>
  <si>
    <t>HP 1040 G1 BL - US int</t>
  </si>
  <si>
    <t>US International</t>
  </si>
  <si>
    <t>Parent sku</t>
  </si>
  <si>
    <t>HP 1040 parent</t>
  </si>
  <si>
    <t>HP 1040 G1 BL - US</t>
  </si>
  <si>
    <t>US</t>
  </si>
  <si>
    <t>Parent EAN</t>
  </si>
  <si>
    <t>Hungarian</t>
  </si>
  <si>
    <t>Dutch</t>
  </si>
  <si>
    <t>Item_type</t>
  </si>
  <si>
    <t>laptop-computer-replacement-parts</t>
  </si>
  <si>
    <t>Norwegian</t>
  </si>
  <si>
    <t>Polish</t>
  </si>
  <si>
    <t>Default quantity</t>
  </si>
  <si>
    <t>Portuguese</t>
  </si>
  <si>
    <t>Swedish – Finnish</t>
  </si>
  <si>
    <t>Format</t>
  </si>
  <si>
    <t>Update</t>
  </si>
  <si>
    <t>Bullet Point 1:</t>
  </si>
  <si>
    <t>Bullet Point 2:</t>
  </si>
  <si>
    <t>Bullet Point 5:</t>
  </si>
  <si>
    <t>Bullet Point 4:</t>
  </si>
  <si>
    <t>Product Description</t>
  </si>
  <si>
    <t>Bulgarian</t>
  </si>
  <si>
    <t>Warranty Message</t>
  </si>
  <si>
    <t>Czech</t>
  </si>
  <si>
    <t>Danish</t>
  </si>
  <si>
    <t>bullet point 4: regular</t>
  </si>
  <si>
    <t>language</t>
  </si>
  <si>
    <t>Marketplace</t>
  </si>
  <si>
    <t>EU</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</si>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</sst>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33C3E05F" TargetMode="External"/><Relationship Id="rId1" Type="http://schemas.openxmlformats.org/officeDocument/2006/relationships/externalLinkPath" Target="file:///33C3E05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1" zoomScale="136" zoomScaleNormal="100" workbookViewId="0">
      <selection activeCell="J19" sqref="J19"/>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231"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231"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231"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231" ht="17" x14ac:dyDescent="0.2">
      <c r="A4" s="28" t="str">
        <f>IF(ISBLANK(Values!E3),"",IF(Values!$B$37="EU","computercomponent","computer"))</f>
        <v>computer</v>
      </c>
      <c r="B4" s="29" t="str">
        <f>Values!B13</f>
        <v>HP 1040 parent</v>
      </c>
      <c r="C4" s="30" t="s">
        <v>345</v>
      </c>
      <c r="D4" s="31">
        <f>Values!B14</f>
        <v>5714401114994</v>
      </c>
      <c r="E4" s="32" t="s">
        <v>346</v>
      </c>
      <c r="F4" s="29" t="str">
        <f>SUBSTITUTE(Values!B1, "{language}", "") &amp; " " &amp; Values!B3</f>
        <v>New replacement  backlit keyboard for HP   1040 G1, 1040, 1040 G2</v>
      </c>
      <c r="G4" s="30" t="s">
        <v>345</v>
      </c>
      <c r="H4" s="28" t="str">
        <f>Values!B16</f>
        <v>laptop-computer-replacement-parts</v>
      </c>
      <c r="I4" s="28" t="str">
        <f>IF(ISBLANK(Values!E3),"","4730574031")</f>
        <v>4730574031</v>
      </c>
      <c r="J4" s="33" t="str">
        <f>Values!B13</f>
        <v>HP 1040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231" ht="48" x14ac:dyDescent="0.2">
      <c r="A5" s="28" t="str">
        <f>IF(ISBLANK(Values!E4),"",IF(Values!$B$37="EU","computercomponent","computer"))</f>
        <v>computer</v>
      </c>
      <c r="B5" s="39" t="str">
        <f>IF(ISBLANK(Values!E4),"",Values!F4)</f>
        <v>HP 1040 G1 BL - DE</v>
      </c>
      <c r="C5" s="33" t="str">
        <f>IF(ISBLANK(Values!E4),"","TellusRem")</f>
        <v>TellusRem</v>
      </c>
      <c r="D5" s="31">
        <f>IF(ISBLANK(Values!E4),"",Values!E4)</f>
        <v>5714401114017</v>
      </c>
      <c r="E5" s="32" t="str">
        <f>IF(ISBLANK(Values!E4),"","EAN")</f>
        <v>EAN</v>
      </c>
      <c r="F5" s="29" t="str">
        <f>IF(ISBLANK(Values!E4),"",IF(Values!J4, SUBSTITUTE(Values!$B$1, "{language}", Values!H4) &amp; " " &amp;Values!$B$3, SUBSTITUTE(Values!$B$2, "{language}", Values!$H4) &amp; " " &amp;Values!$B$3))</f>
        <v>New replacement German backlit keyboard for HP   1040 G1, 1040, 1040 G2</v>
      </c>
      <c r="G5" s="33" t="str">
        <f>IF(ISBLANK(Values!E4),"","TellusRem")</f>
        <v>TellusRem</v>
      </c>
      <c r="H5" s="28" t="str">
        <f>IF(ISBLANK(Values!E4),"",Values!$B$16)</f>
        <v>laptop-computer-replacement-parts</v>
      </c>
      <c r="I5" s="28" t="str">
        <f>IF(ISBLANK(Values!E4),"","4730574031")</f>
        <v>4730574031</v>
      </c>
      <c r="J5" s="40" t="str">
        <f>IF(ISBLANK(Values!E4),"",Values!F4 )</f>
        <v>HP 1040 G1 BL - DE</v>
      </c>
      <c r="K5" s="29">
        <f>IF(ISBLANK(Values!E4),"",IF(Values!J4, Values!$B$4, Values!$B$5))</f>
        <v>48.99</v>
      </c>
      <c r="L5" s="41">
        <f>IF(ISBLANK(Values!E4),"",IF($CO5="DEFAULT", Values!$B$18, ""))</f>
        <v>5</v>
      </c>
      <c r="M5" s="29" t="str">
        <f>IF(ISBLANK(Values!E4),"",Values!$M4)</f>
        <v/>
      </c>
      <c r="N5" s="29" t="str">
        <f>IF(ISBLANK(Values!$F4),"",Values!N4)</f>
        <v/>
      </c>
      <c r="O5" s="29" t="str">
        <f>IF(ISBLANK(Values!$F4),"",Values!O4)</f>
        <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HP 1040 parent</v>
      </c>
      <c r="Y5" s="40"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2"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4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HP 1040 G1, 1040, 1040 G2.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t="str">
        <f>IF(ISBLANK(Values!$E4), "", "not_applicable")</f>
        <v>not_applicable</v>
      </c>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9">
        <f>IF(ISBLANK(Values!E4),"",IF(Values!J4, Values!$B$4, Values!$B$5))</f>
        <v>48.99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231" ht="48" x14ac:dyDescent="0.2">
      <c r="A6" s="28" t="str">
        <f>IF(ISBLANK(Values!E5),"",IF(Values!$B$37="EU","computercomponent","computer"))</f>
        <v>computer</v>
      </c>
      <c r="B6" s="39" t="str">
        <f>IF(ISBLANK(Values!E5),"",Values!F5)</f>
        <v>HP 1040 G1 BL - FR</v>
      </c>
      <c r="C6" s="33" t="str">
        <f>IF(ISBLANK(Values!E5),"","TellusRem")</f>
        <v>TellusRem</v>
      </c>
      <c r="D6" s="31">
        <f>IF(ISBLANK(Values!E5),"",Values!E5)</f>
        <v>5714401114024</v>
      </c>
      <c r="E6" s="32" t="str">
        <f>IF(ISBLANK(Values!E5),"","EAN")</f>
        <v>EAN</v>
      </c>
      <c r="F6" s="29" t="str">
        <f>IF(ISBLANK(Values!E5),"",IF(Values!J5, SUBSTITUTE(Values!$B$1, "{language}", Values!H5) &amp; " " &amp;Values!$B$3, SUBSTITUTE(Values!$B$2, "{language}", Values!$H5) &amp; " " &amp;Values!$B$3))</f>
        <v>New replacement French backlit keyboard for HP   1040 G1, 1040, 1040 G2</v>
      </c>
      <c r="G6" s="33" t="str">
        <f>IF(ISBLANK(Values!E5),"","TellusRem")</f>
        <v>TellusRem</v>
      </c>
      <c r="H6" s="28" t="str">
        <f>IF(ISBLANK(Values!E5),"",Values!$B$16)</f>
        <v>laptop-computer-replacement-parts</v>
      </c>
      <c r="I6" s="28" t="str">
        <f>IF(ISBLANK(Values!E5),"","4730574031")</f>
        <v>4730574031</v>
      </c>
      <c r="J6" s="40" t="str">
        <f>IF(ISBLANK(Values!E5),"",Values!F5 )</f>
        <v>HP 1040 G1 BL - FR</v>
      </c>
      <c r="K6" s="29">
        <f>IF(ISBLANK(Values!E5),"",IF(Values!J5, Values!$B$4, Values!$B$5))</f>
        <v>48.99</v>
      </c>
      <c r="L6" s="41">
        <f>IF(ISBLANK(Values!E5),"",IF($CO6="DEFAULT", Values!$B$18, ""))</f>
        <v>5</v>
      </c>
      <c r="M6" s="29" t="str">
        <f>IF(ISBLANK(Values!E5),"",Values!$M5)</f>
        <v/>
      </c>
      <c r="N6" s="29" t="str">
        <f>IF(ISBLANK(Values!$F5),"",Values!N5)</f>
        <v/>
      </c>
      <c r="O6" s="29" t="str">
        <f>IF(ISBLANK(Values!$F5),"",Values!O5)</f>
        <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HP 1040 parent</v>
      </c>
      <c r="Y6" s="40"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2"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4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HP 1040 G1, 1040, 1040 G2.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t="str">
        <f>IF(ISBLANK(Values!$E5), "", "not_applicable")</f>
        <v>not_applicable</v>
      </c>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9">
        <f>IF(ISBLANK(Values!E5),"",IF(Values!J5, Values!$B$4, Values!$B$5))</f>
        <v>48.99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231" ht="48" x14ac:dyDescent="0.2">
      <c r="A7" s="28" t="str">
        <f>IF(ISBLANK(Values!E6),"",IF(Values!$B$37="EU","computercomponent","computer"))</f>
        <v>computer</v>
      </c>
      <c r="B7" s="39" t="str">
        <f>IF(ISBLANK(Values!E6),"",Values!F6)</f>
        <v>HP 1040 G1 BL - IT</v>
      </c>
      <c r="C7" s="33" t="str">
        <f>IF(ISBLANK(Values!E6),"","TellusRem")</f>
        <v>TellusRem</v>
      </c>
      <c r="D7" s="31">
        <f>IF(ISBLANK(Values!E6),"",Values!E6)</f>
        <v>5714401114031</v>
      </c>
      <c r="E7" s="32" t="str">
        <f>IF(ISBLANK(Values!E6),"","EAN")</f>
        <v>EAN</v>
      </c>
      <c r="F7" s="29" t="str">
        <f>IF(ISBLANK(Values!E6),"",IF(Values!J6, SUBSTITUTE(Values!$B$1, "{language}", Values!H6) &amp; " " &amp;Values!$B$3, SUBSTITUTE(Values!$B$2, "{language}", Values!$H6) &amp; " " &amp;Values!$B$3))</f>
        <v>New replacement Italian backlit keyboard for HP   1040 G1, 1040, 1040 G2</v>
      </c>
      <c r="G7" s="33" t="str">
        <f>IF(ISBLANK(Values!E6),"","TellusRem")</f>
        <v>TellusRem</v>
      </c>
      <c r="H7" s="28" t="str">
        <f>IF(ISBLANK(Values!E6),"",Values!$B$16)</f>
        <v>laptop-computer-replacement-parts</v>
      </c>
      <c r="I7" s="28" t="str">
        <f>IF(ISBLANK(Values!E6),"","4730574031")</f>
        <v>4730574031</v>
      </c>
      <c r="J7" s="40" t="str">
        <f>IF(ISBLANK(Values!E6),"",Values!F6 )</f>
        <v>HP 1040 G1 BL - IT</v>
      </c>
      <c r="K7" s="29">
        <f>IF(ISBLANK(Values!E6),"",IF(Values!J6, Values!$B$4, Values!$B$5))</f>
        <v>48.99</v>
      </c>
      <c r="L7" s="41">
        <f>IF(ISBLANK(Values!E6),"",IF($CO7="DEFAULT", Values!$B$18, ""))</f>
        <v>5</v>
      </c>
      <c r="M7" s="29" t="str">
        <f>IF(ISBLANK(Values!E6),"",Values!$M6)</f>
        <v/>
      </c>
      <c r="N7" s="29" t="str">
        <f>IF(ISBLANK(Values!$F6),"",Values!N6)</f>
        <v/>
      </c>
      <c r="O7" s="29" t="str">
        <f>IF(ISBLANK(Values!$F6),"",Values!O6)</f>
        <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HP 1040 parent</v>
      </c>
      <c r="Y7" s="40" t="str">
        <f>IF(ISBLANK(Values!E6),"","Size-Color")</f>
        <v>Size-Color</v>
      </c>
      <c r="Z7" s="33" t="str">
        <f>IF(ISBLANK(Values!E6),"","variation")</f>
        <v>variation</v>
      </c>
      <c r="AA7" s="37" t="str">
        <f>IF(ISBLANK(Values!E6),"",Values!$B$20)</f>
        <v>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2"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4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HP 1040 G1, 1040, 1040 G2.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44" t="str">
        <f>IF(ISBLANK(Values!$E6), "", "not_applicable")</f>
        <v>not_applicable</v>
      </c>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f>IF(ISBLANK(Values!E6),"",IF(CO7&lt;&gt;"DEFAULT", "", 3))</f>
        <v>3</v>
      </c>
      <c r="FH7" s="2" t="str">
        <f>IF(ISBLANK(Values!E6),"","FALSE")</f>
        <v>FALSE</v>
      </c>
      <c r="FI7" s="37" t="str">
        <f>IF(ISBLANK(Values!E6),"","FALSE")</f>
        <v>FALSE</v>
      </c>
      <c r="FJ7" s="37" t="str">
        <f>IF(ISBLANK(Values!E6),"","FALSE")</f>
        <v>FALSE</v>
      </c>
      <c r="FM7" s="2" t="str">
        <f>IF(ISBLANK(Values!E6),"","1")</f>
        <v>1</v>
      </c>
      <c r="FO7" s="29">
        <f>IF(ISBLANK(Values!E6),"",IF(Values!J6, Values!$B$4, Values!$B$5))</f>
        <v>48.99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231" ht="48" x14ac:dyDescent="0.2">
      <c r="A8" s="28" t="str">
        <f>IF(ISBLANK(Values!E7),"",IF(Values!$B$37="EU","computercomponent","computer"))</f>
        <v>computer</v>
      </c>
      <c r="B8" s="39" t="str">
        <f>IF(ISBLANK(Values!E7),"",Values!F7)</f>
        <v>HP 1040 G1 BL - ES</v>
      </c>
      <c r="C8" s="33" t="str">
        <f>IF(ISBLANK(Values!E7),"","TellusRem")</f>
        <v>TellusRem</v>
      </c>
      <c r="D8" s="31">
        <f>IF(ISBLANK(Values!E7),"",Values!E7)</f>
        <v>5714401114048</v>
      </c>
      <c r="E8" s="32" t="str">
        <f>IF(ISBLANK(Values!E7),"","EAN")</f>
        <v>EAN</v>
      </c>
      <c r="F8" s="29" t="str">
        <f>IF(ISBLANK(Values!E7),"",IF(Values!J7, SUBSTITUTE(Values!$B$1, "{language}", Values!H7) &amp; " " &amp;Values!$B$3, SUBSTITUTE(Values!$B$2, "{language}", Values!$H7) &amp; " " &amp;Values!$B$3))</f>
        <v>New replacement Spanish backlit keyboard for HP   1040 G1, 1040, 1040 G2</v>
      </c>
      <c r="G8" s="33" t="str">
        <f>IF(ISBLANK(Values!E7),"","TellusRem")</f>
        <v>TellusRem</v>
      </c>
      <c r="H8" s="28" t="str">
        <f>IF(ISBLANK(Values!E7),"",Values!$B$16)</f>
        <v>laptop-computer-replacement-parts</v>
      </c>
      <c r="I8" s="28" t="str">
        <f>IF(ISBLANK(Values!E7),"","4730574031")</f>
        <v>4730574031</v>
      </c>
      <c r="J8" s="40" t="str">
        <f>IF(ISBLANK(Values!E7),"",Values!F7 )</f>
        <v>HP 1040 G1 BL - ES</v>
      </c>
      <c r="K8" s="29">
        <f>IF(ISBLANK(Values!E7),"",IF(Values!J7, Values!$B$4, Values!$B$5))</f>
        <v>48.99</v>
      </c>
      <c r="L8" s="41">
        <f>IF(ISBLANK(Values!E7),"",IF($CO8="DEFAULT", Values!$B$18, ""))</f>
        <v>5</v>
      </c>
      <c r="M8" s="29" t="str">
        <f>IF(ISBLANK(Values!E7),"",Values!$M7)</f>
        <v/>
      </c>
      <c r="N8" s="29" t="str">
        <f>IF(ISBLANK(Values!$F7),"",Values!N7)</f>
        <v/>
      </c>
      <c r="O8" s="29" t="str">
        <f>IF(ISBLANK(Values!$F7),"",Values!O7)</f>
        <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HP 1040 parent</v>
      </c>
      <c r="Y8" s="40" t="str">
        <f>IF(ISBLANK(Values!E7),"","Size-Color")</f>
        <v>Size-Color</v>
      </c>
      <c r="Z8" s="33" t="str">
        <f>IF(ISBLANK(Values!E7),"","variation")</f>
        <v>variation</v>
      </c>
      <c r="AA8" s="37" t="str">
        <f>IF(ISBLANK(Values!E7),"",Values!$B$20)</f>
        <v>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2"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4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HP 1040 G1, 1040, 1040 G2.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44" t="str">
        <f>IF(ISBLANK(Values!$E7), "", "not_applicable")</f>
        <v>not_applicable</v>
      </c>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f>IF(ISBLANK(Values!E7),"",IF(CO8&lt;&gt;"DEFAULT", "", 3))</f>
        <v>3</v>
      </c>
      <c r="FH8" s="2" t="str">
        <f>IF(ISBLANK(Values!E7),"","FALSE")</f>
        <v>FALSE</v>
      </c>
      <c r="FI8" s="37" t="str">
        <f>IF(ISBLANK(Values!E7),"","FALSE")</f>
        <v>FALSE</v>
      </c>
      <c r="FJ8" s="37" t="str">
        <f>IF(ISBLANK(Values!E7),"","FALSE")</f>
        <v>FALSE</v>
      </c>
      <c r="FM8" s="2" t="str">
        <f>IF(ISBLANK(Values!E7),"","1")</f>
        <v>1</v>
      </c>
      <c r="FO8" s="29">
        <f>IF(ISBLANK(Values!E7),"",IF(Values!J7, Values!$B$4, Values!$B$5))</f>
        <v>48.99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231" ht="48" x14ac:dyDescent="0.2">
      <c r="A9" s="28" t="str">
        <f>IF(ISBLANK(Values!E8),"",IF(Values!$B$37="EU","computercomponent","computer"))</f>
        <v>computer</v>
      </c>
      <c r="B9" s="39" t="str">
        <f>IF(ISBLANK(Values!E8),"",Values!F8)</f>
        <v>HP 1040 G1 BL - UK</v>
      </c>
      <c r="C9" s="33" t="str">
        <f>IF(ISBLANK(Values!E8),"","TellusRem")</f>
        <v>TellusRem</v>
      </c>
      <c r="D9" s="31">
        <f>IF(ISBLANK(Values!E8),"",Values!E8)</f>
        <v>5714401114055</v>
      </c>
      <c r="E9" s="32" t="str">
        <f>IF(ISBLANK(Values!E8),"","EAN")</f>
        <v>EAN</v>
      </c>
      <c r="F9" s="29" t="str">
        <f>IF(ISBLANK(Values!E8),"",IF(Values!J8, SUBSTITUTE(Values!$B$1, "{language}", Values!H8) &amp; " " &amp;Values!$B$3, SUBSTITUTE(Values!$B$2, "{language}", Values!$H8) &amp; " " &amp;Values!$B$3))</f>
        <v>New replacement UK backlit keyboard for HP   1040 G1, 1040, 1040 G2</v>
      </c>
      <c r="G9" s="33" t="str">
        <f>IF(ISBLANK(Values!E8),"","TellusRem")</f>
        <v>TellusRem</v>
      </c>
      <c r="H9" s="28" t="str">
        <f>IF(ISBLANK(Values!E8),"",Values!$B$16)</f>
        <v>laptop-computer-replacement-parts</v>
      </c>
      <c r="I9" s="28" t="str">
        <f>IF(ISBLANK(Values!E8),"","4730574031")</f>
        <v>4730574031</v>
      </c>
      <c r="J9" s="40" t="str">
        <f>IF(ISBLANK(Values!E8),"",Values!F8 )</f>
        <v>HP 1040 G1 BL - UK</v>
      </c>
      <c r="K9" s="29">
        <f>IF(ISBLANK(Values!E8),"",IF(Values!J8, Values!$B$4, Values!$B$5))</f>
        <v>48.99</v>
      </c>
      <c r="L9" s="41">
        <f>IF(ISBLANK(Values!E8),"",IF($CO9="DEFAULT", Values!$B$18, ""))</f>
        <v>5</v>
      </c>
      <c r="M9" s="29" t="str">
        <f>IF(ISBLANK(Values!E8),"",Values!$M8)</f>
        <v/>
      </c>
      <c r="N9" s="29" t="str">
        <f>IF(ISBLANK(Values!$F8),"",Values!N8)</f>
        <v/>
      </c>
      <c r="O9" s="29" t="str">
        <f>IF(ISBLANK(Values!$F8),"",Values!O8)</f>
        <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HP 1040 parent</v>
      </c>
      <c r="Y9" s="40" t="str">
        <f>IF(ISBLANK(Values!E8),"","Size-Color")</f>
        <v>Size-Color</v>
      </c>
      <c r="Z9" s="33" t="str">
        <f>IF(ISBLANK(Values!E8),"","variation")</f>
        <v>variation</v>
      </c>
      <c r="AA9" s="37" t="str">
        <f>IF(ISBLANK(Values!E8),"",Values!$B$20)</f>
        <v>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2"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4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HP 1040 G1, 1040, 1040 G2.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44" t="str">
        <f>IF(ISBLANK(Values!$E8), "", "not_applicable")</f>
        <v>not_applicable</v>
      </c>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f>IF(ISBLANK(Values!E8),"",IF(CO9&lt;&gt;"DEFAULT", "", 3))</f>
        <v>3</v>
      </c>
      <c r="FH9" s="2" t="str">
        <f>IF(ISBLANK(Values!E8),"","FALSE")</f>
        <v>FALSE</v>
      </c>
      <c r="FI9" s="37" t="str">
        <f>IF(ISBLANK(Values!E8),"","FALSE")</f>
        <v>FALSE</v>
      </c>
      <c r="FJ9" s="37" t="str">
        <f>IF(ISBLANK(Values!E8),"","FALSE")</f>
        <v>FALSE</v>
      </c>
      <c r="FM9" s="2" t="str">
        <f>IF(ISBLANK(Values!E8),"","1")</f>
        <v>1</v>
      </c>
      <c r="FO9" s="29">
        <f>IF(ISBLANK(Values!E8),"",IF(Values!J8, Values!$B$4, Values!$B$5))</f>
        <v>48.99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HW9" s="37"/>
    </row>
    <row r="10" spans="1:231" ht="48" x14ac:dyDescent="0.2">
      <c r="A10" s="28" t="str">
        <f>IF(ISBLANK(Values!E9),"",IF(Values!$B$37="EU","computercomponent","computer"))</f>
        <v>computer</v>
      </c>
      <c r="B10" s="39" t="str">
        <f>IF(ISBLANK(Values!E9),"",Values!F9)</f>
        <v>HP 1040 G1 BL - NORDIC</v>
      </c>
      <c r="C10" s="33" t="str">
        <f>IF(ISBLANK(Values!E10),"","TellusRem")</f>
        <v>TellusRem</v>
      </c>
      <c r="D10" s="31">
        <f>IF(ISBLANK(Values!E10),"",Values!E10)</f>
        <v>5714401114079</v>
      </c>
      <c r="E10" s="32" t="str">
        <f>IF(ISBLANK(Values!E10),"","EAN")</f>
        <v>EAN</v>
      </c>
      <c r="F10" s="29" t="str">
        <f>IF(ISBLANK(Values!E10),"",IF(Values!J9, SUBSTITUTE(Values!$B$1, "{language}", Values!H9) &amp; " " &amp;Values!$B$3, SUBSTITUTE(Values!$B$2, "{language}", Values!$H9) &amp; " " &amp;Values!$B$3))</f>
        <v>New replacement Scandinavian – Nordic backlit keyboard for HP   1040 G1, 1040, 1040 G2</v>
      </c>
      <c r="G10" s="33" t="str">
        <f>IF(ISBLANK(Values!E9),"","TellusRem")</f>
        <v>TellusRem</v>
      </c>
      <c r="H10" s="28" t="str">
        <f>IF(ISBLANK(Values!E9),"",Values!$B$16)</f>
        <v>laptop-computer-replacement-parts</v>
      </c>
      <c r="I10" s="28" t="str">
        <f>IF(ISBLANK(Values!E9),"","4730574031")</f>
        <v>4730574031</v>
      </c>
      <c r="J10" s="40" t="str">
        <f>IF(ISBLANK(Values!E9),"",Values!F9 )</f>
        <v>HP 1040 G1 BL - NORDIC</v>
      </c>
      <c r="K10" s="29">
        <f>IF(ISBLANK(Values!E9),"",IF(Values!J9, Values!$B$4, Values!$B$5))</f>
        <v>48.99</v>
      </c>
      <c r="L10" s="41">
        <f>IF(ISBLANK(Values!E9),"",IF($CO10="DEFAULT", Values!$B$18, ""))</f>
        <v>5</v>
      </c>
      <c r="M10" s="29" t="str">
        <f>IF(ISBLANK(Values!E9),"",Values!$M9)</f>
        <v/>
      </c>
      <c r="N10" s="29" t="str">
        <f>IF(ISBLANK(Values!$F9),"",Values!N9)</f>
        <v/>
      </c>
      <c r="O10" s="29" t="str">
        <f>IF(ISBLANK(Values!$F9),"",Values!O9)</f>
        <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HP 1040 parent</v>
      </c>
      <c r="Y10" s="40" t="str">
        <f>IF(ISBLANK(Values!E9),"","Size-Color")</f>
        <v>Size-Color</v>
      </c>
      <c r="Z10" s="33" t="str">
        <f>IF(ISBLANK(Values!E9),"","variation")</f>
        <v>variation</v>
      </c>
      <c r="AA10" s="37" t="str">
        <f>IF(ISBLANK(Values!E9),"",Values!$B$20)</f>
        <v>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2"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backlit.</v>
      </c>
      <c r="AM10" s="2" t="str">
        <f>SUBSTITUTE(IF(ISBLANK(Values!E9),"",Values!$B$27), "{model}", Values!$B$3)</f>
        <v>👉 COMPATIBLE WITH - HP 1040 G1, 1040, 1040 G2.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44" t="str">
        <f>IF(ISBLANK(Values!$E9), "", "not_applicable")</f>
        <v>not_applicable</v>
      </c>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f>IF(ISBLANK(Values!E9),"",IF(CO10&lt;&gt;"DEFAULT", "", 3))</f>
        <v>3</v>
      </c>
      <c r="FH10" s="2" t="str">
        <f>IF(ISBLANK(Values!E9),"","FALSE")</f>
        <v>FALSE</v>
      </c>
      <c r="FI10" s="37" t="str">
        <f>IF(ISBLANK(Values!E9),"","FALSE")</f>
        <v>FALSE</v>
      </c>
      <c r="FJ10" s="37" t="str">
        <f>IF(ISBLANK(Values!E9),"","FALSE")</f>
        <v>FALSE</v>
      </c>
      <c r="FM10" s="2" t="str">
        <f>IF(ISBLANK(Values!E9),"","1")</f>
        <v>1</v>
      </c>
      <c r="FO10" s="29">
        <f>IF(ISBLANK(Values!E9),"",IF(Values!J9, Values!$B$4, Values!$B$5))</f>
        <v>48.99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HW10" s="37"/>
    </row>
    <row r="11" spans="1:231" ht="48" x14ac:dyDescent="0.2">
      <c r="A11" s="28" t="str">
        <f>IF(ISBLANK(Values!E10),"",IF(Values!$B$37="EU","computercomponent","computer"))</f>
        <v>computer</v>
      </c>
      <c r="B11" s="39" t="str">
        <f>IF(ISBLANK(Values!E10),"",Values!F10)</f>
        <v>HP 1040 G1 BL - BE</v>
      </c>
      <c r="C11" s="33" t="str">
        <f>IF(ISBLANK(Values!E10),"","TellusRem")</f>
        <v>TellusRem</v>
      </c>
      <c r="D11" s="31">
        <f>IF(ISBLANK(Values!E10),"",Values!E10)</f>
        <v>5714401114079</v>
      </c>
      <c r="E11" s="32" t="str">
        <f>IF(ISBLANK(Values!E10),"","EAN")</f>
        <v>EAN</v>
      </c>
      <c r="F11" s="29" t="str">
        <f>IF(ISBLANK(Values!E10),"",IF(Values!J10, SUBSTITUTE(Values!$B$1, "{language}", Values!H10) &amp; " " &amp;Values!$B$3, SUBSTITUTE(Values!$B$2, "{language}", Values!$H10) &amp; " " &amp;Values!$B$3))</f>
        <v>New replacement Belgian backlit keyboard for HP   1040 G1, 1040, 1040 G2</v>
      </c>
      <c r="G11" s="33" t="str">
        <f>IF(ISBLANK(Values!E10),"","TellusRem")</f>
        <v>TellusRem</v>
      </c>
      <c r="H11" s="28" t="str">
        <f>IF(ISBLANK(Values!E10),"",Values!$B$16)</f>
        <v>laptop-computer-replacement-parts</v>
      </c>
      <c r="I11" s="28" t="str">
        <f>IF(ISBLANK(Values!E10),"","4730574031")</f>
        <v>4730574031</v>
      </c>
      <c r="J11" s="40" t="str">
        <f>IF(ISBLANK(Values!E10),"",Values!F10 )</f>
        <v>HP 1040 G1 BL - BE</v>
      </c>
      <c r="K11" s="29">
        <f>IF(ISBLANK(Values!E10),"",IF(Values!J10, Values!$B$4, Values!$B$5))</f>
        <v>48.99</v>
      </c>
      <c r="L11" s="41">
        <f>IF(ISBLANK(Values!E10),"",IF($CO11="DEFAULT", Values!$B$18, ""))</f>
        <v>5</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HP 1040 parent</v>
      </c>
      <c r="Y11" s="40" t="str">
        <f>IF(ISBLANK(Values!E10),"","Size-Color")</f>
        <v>Size-Color</v>
      </c>
      <c r="Z11" s="33" t="str">
        <f>IF(ISBLANK(Values!E10),"","variation")</f>
        <v>variation</v>
      </c>
      <c r="AA11" s="37" t="str">
        <f>IF(ISBLANK(Values!E10),"",Values!$B$20)</f>
        <v>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2"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backlit.</v>
      </c>
      <c r="AM11" s="2" t="str">
        <f>SUBSTITUTE(IF(ISBLANK(Values!E10),"",Values!$B$27), "{model}", Values!$B$3)</f>
        <v>👉 COMPATIBLE WITH - HP 1040 G1, 1040, 1040 G2.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44" t="str">
        <f>IF(ISBLANK(Values!$E10), "", "not_applicable")</f>
        <v>not_applicable</v>
      </c>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48.99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231" ht="48" x14ac:dyDescent="0.2">
      <c r="A12" s="28" t="str">
        <f>IF(ISBLANK(Values!E11),"",IF(Values!$B$37="EU","computercomponent","computer"))</f>
        <v>computer</v>
      </c>
      <c r="B12" s="39" t="str">
        <f>IF(ISBLANK(Values!E11),"",Values!F11)</f>
        <v>HP 1040 G1 BL - Swiss</v>
      </c>
      <c r="C12" s="33" t="str">
        <f>IF(ISBLANK(Values!E11),"","TellusRem")</f>
        <v>TellusRem</v>
      </c>
      <c r="D12" s="31">
        <f>IF(ISBLANK(Values!E11),"",Values!E11)</f>
        <v>5714401114086</v>
      </c>
      <c r="E12" s="32" t="str">
        <f>IF(ISBLANK(Values!E11),"","EAN")</f>
        <v>EAN</v>
      </c>
      <c r="F12" s="29" t="str">
        <f>IF(ISBLANK(Values!E11),"",IF(Values!J11, SUBSTITUTE(Values!$B$1, "{language}", Values!H11) &amp; " " &amp;Values!$B$3, SUBSTITUTE(Values!$B$2, "{language}", Values!$H11) &amp; " " &amp;Values!$B$3))</f>
        <v>New replacement Swiss backlit keyboard for HP   1040 G1, 1040, 1040 G2</v>
      </c>
      <c r="G12" s="33" t="str">
        <f>IF(ISBLANK(Values!E11),"","TellusRem")</f>
        <v>TellusRem</v>
      </c>
      <c r="H12" s="28" t="str">
        <f>IF(ISBLANK(Values!E11),"",Values!$B$16)</f>
        <v>laptop-computer-replacement-parts</v>
      </c>
      <c r="I12" s="28" t="str">
        <f>IF(ISBLANK(Values!E11),"","4730574031")</f>
        <v>4730574031</v>
      </c>
      <c r="J12" s="40" t="str">
        <f>IF(ISBLANK(Values!E11),"",Values!F11 )</f>
        <v>HP 1040 G1 BL - Swiss</v>
      </c>
      <c r="K12" s="29">
        <f>IF(ISBLANK(Values!E11),"",IF(Values!J11, Values!$B$4, Values!$B$5))</f>
        <v>48.99</v>
      </c>
      <c r="L12" s="41">
        <f>IF(ISBLANK(Values!E11),"",IF($CO12="DEFAULT", Values!$B$18, ""))</f>
        <v>5</v>
      </c>
      <c r="M12" s="29" t="str">
        <f>IF(ISBLANK(Values!E11),"",Values!$M11)</f>
        <v/>
      </c>
      <c r="N12" s="29" t="str">
        <f>IF(ISBLANK(Values!$F11),"",Values!N11)</f>
        <v/>
      </c>
      <c r="O12" s="29" t="str">
        <f>IF(ISBLANK(Values!$F11),"",Values!O11)</f>
        <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HP 1040 parent</v>
      </c>
      <c r="Y12" s="40" t="str">
        <f>IF(ISBLANK(Values!E11),"","Size-Color")</f>
        <v>Size-Color</v>
      </c>
      <c r="Z12" s="33" t="str">
        <f>IF(ISBLANK(Values!E11),"","variation")</f>
        <v>variation</v>
      </c>
      <c r="AA12" s="37" t="str">
        <f>IF(ISBLANK(Values!E11),"",Values!$B$20)</f>
        <v>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2"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backlit.</v>
      </c>
      <c r="AM12" s="2" t="str">
        <f>SUBSTITUTE(IF(ISBLANK(Values!E11),"",Values!$B$27), "{model}", Values!$B$3)</f>
        <v>👉 COMPATIBLE WITH - HP 1040 G1, 1040, 1040 G2. Please check the picture and description carefully before purchasing any keyboard. This ensures that you get the correct laptop keyboard for your computer. Super easy installation.</v>
      </c>
      <c r="AT12" s="29" t="str">
        <f>IF(ISBLANK(Values!E11),"",Values!H11)</f>
        <v>Swiss</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44" t="str">
        <f>IF(ISBLANK(Values!$E11), "", "not_applicable")</f>
        <v>not_applicable</v>
      </c>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48.99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231" ht="48" x14ac:dyDescent="0.2">
      <c r="A13" s="28" t="str">
        <f>IF(ISBLANK(Values!E12),"",IF(Values!$B$37="EU","computercomponent","computer"))</f>
        <v>computer</v>
      </c>
      <c r="B13" s="39" t="str">
        <f>IF(ISBLANK(Values!E12),"",Values!F12)</f>
        <v>HP 1040 G1 BL - US int</v>
      </c>
      <c r="C13" s="33" t="str">
        <f>IF(ISBLANK(Values!E12),"","TellusRem")</f>
        <v>TellusRem</v>
      </c>
      <c r="D13" s="31">
        <f>IF(ISBLANK(Values!E12),"",Values!E12)</f>
        <v>5714401114093</v>
      </c>
      <c r="E13" s="32" t="str">
        <f>IF(ISBLANK(Values!E12),"","EAN")</f>
        <v>EAN</v>
      </c>
      <c r="F13" s="29" t="str">
        <f>IF(ISBLANK(Values!E12),"",IF(Values!J12, SUBSTITUTE(Values!$B$1, "{language}", Values!H12) &amp; " " &amp;Values!$B$3, SUBSTITUTE(Values!$B$2, "{language}", Values!$H12) &amp; " " &amp;Values!$B$3))</f>
        <v>New replacement US International backlit keyboard for HP   1040 G1, 1040, 1040 G2</v>
      </c>
      <c r="G13" s="33" t="str">
        <f>IF(ISBLANK(Values!E12),"","TellusRem")</f>
        <v>TellusRem</v>
      </c>
      <c r="H13" s="28" t="str">
        <f>IF(ISBLANK(Values!E12),"",Values!$B$16)</f>
        <v>laptop-computer-replacement-parts</v>
      </c>
      <c r="I13" s="28" t="str">
        <f>IF(ISBLANK(Values!E12),"","4730574031")</f>
        <v>4730574031</v>
      </c>
      <c r="J13" s="40" t="str">
        <f>IF(ISBLANK(Values!E12),"",Values!F12 )</f>
        <v>HP 1040 G1 BL - US int</v>
      </c>
      <c r="K13" s="29">
        <f>IF(ISBLANK(Values!E12),"",IF(Values!J12, Values!$B$4, Values!$B$5))</f>
        <v>48.99</v>
      </c>
      <c r="L13" s="41">
        <f>IF(ISBLANK(Values!E12),"",IF($CO13="DEFAULT", Values!$B$18, ""))</f>
        <v>5</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HP 1040 parent</v>
      </c>
      <c r="Y13" s="40" t="str">
        <f>IF(ISBLANK(Values!E12),"","Size-Color")</f>
        <v>Size-Color</v>
      </c>
      <c r="Z13" s="33" t="str">
        <f>IF(ISBLANK(Values!E12),"","variation")</f>
        <v>variation</v>
      </c>
      <c r="AA13" s="37" t="str">
        <f>IF(ISBLANK(Values!E12),"",Values!$B$20)</f>
        <v>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2"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with € symbol US International backlit.</v>
      </c>
      <c r="AM13" s="2" t="str">
        <f>SUBSTITUTE(IF(ISBLANK(Values!E12),"",Values!$B$27), "{model}", Values!$B$3)</f>
        <v>👉 COMPATIBLE WITH - HP 1040 G1, 1040, 1040 G2. Please check the picture and description carefully before purchasing any keyboard. This ensures that you get the correct laptop keyboard for your computer. Super easy installation.</v>
      </c>
      <c r="AT13" s="29" t="str">
        <f>IF(ISBLANK(Values!E12),"",Values!H12)</f>
        <v>US International</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44" t="str">
        <f>IF(ISBLANK(Values!$E12), "", "not_applicable")</f>
        <v>not_applicable</v>
      </c>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f>IF(ISBLANK(Values!E12),"",IF(CO13&lt;&gt;"DEFAULT", "", 3))</f>
        <v>3</v>
      </c>
      <c r="FH13" s="2" t="str">
        <f>IF(ISBLANK(Values!E12),"","FALSE")</f>
        <v>FALSE</v>
      </c>
      <c r="FI13" s="37" t="str">
        <f>IF(ISBLANK(Values!E12),"","FALSE")</f>
        <v>FALSE</v>
      </c>
      <c r="FJ13" s="37" t="str">
        <f>IF(ISBLANK(Values!E12),"","FALSE")</f>
        <v>FALSE</v>
      </c>
      <c r="FM13" s="2" t="str">
        <f>IF(ISBLANK(Values!E12),"","1")</f>
        <v>1</v>
      </c>
      <c r="FO13" s="29">
        <f>IF(ISBLANK(Values!E12),"",IF(Values!J12, Values!$B$4, Values!$B$5))</f>
        <v>48.99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231" ht="48" x14ac:dyDescent="0.2">
      <c r="A14" s="28" t="str">
        <f>IF(ISBLANK(Values!E13),"",IF(Values!$B$37="EU","computercomponent","computer"))</f>
        <v>computer</v>
      </c>
      <c r="B14" s="39" t="str">
        <f>IF(ISBLANK(Values!E13),"",Values!F13)</f>
        <v>HP 1040 G1 BL - US</v>
      </c>
      <c r="C14" s="33" t="str">
        <f>IF(ISBLANK(Values!E13),"","TellusRem")</f>
        <v>TellusRem</v>
      </c>
      <c r="D14" s="31">
        <f>IF(ISBLANK(Values!E13),"",Values!E13)</f>
        <v>5714401114109</v>
      </c>
      <c r="E14" s="32" t="str">
        <f>IF(ISBLANK(Values!E13),"","EAN")</f>
        <v>EAN</v>
      </c>
      <c r="F14" s="29" t="str">
        <f>IF(ISBLANK(Values!E13),"",IF(Values!J13, SUBSTITUTE(Values!$B$1, "{language}", Values!H13) &amp; " " &amp;Values!$B$3, SUBSTITUTE(Values!$B$2, "{language}", Values!$H13) &amp; " " &amp;Values!$B$3))</f>
        <v>New replacement US backlit keyboard for HP   1040 G1, 1040, 1040 G2</v>
      </c>
      <c r="G14" s="33" t="str">
        <f>IF(ISBLANK(Values!E13),"","TellusRem")</f>
        <v>TellusRem</v>
      </c>
      <c r="H14" s="28" t="str">
        <f>IF(ISBLANK(Values!E13),"",Values!$B$16)</f>
        <v>laptop-computer-replacement-parts</v>
      </c>
      <c r="I14" s="28" t="str">
        <f>IF(ISBLANK(Values!E13),"","4730574031")</f>
        <v>4730574031</v>
      </c>
      <c r="J14" s="40" t="str">
        <f>IF(ISBLANK(Values!E13),"",Values!F13 )</f>
        <v>HP 1040 G1 BL - US</v>
      </c>
      <c r="K14" s="29">
        <f>IF(ISBLANK(Values!E13),"",IF(Values!J13, Values!$B$4, Values!$B$5))</f>
        <v>48.99</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HP 1040 parent</v>
      </c>
      <c r="Y14" s="40" t="str">
        <f>IF(ISBLANK(Values!E13),"","Size-Color")</f>
        <v>Size-Color</v>
      </c>
      <c r="Z14" s="33" t="str">
        <f>IF(ISBLANK(Values!E13),"","variation")</f>
        <v>variation</v>
      </c>
      <c r="AA14" s="37" t="str">
        <f>IF(ISBLANK(Values!E13),"",Values!$B$20)</f>
        <v>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2"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1040 G1, 1040, 1040 G2</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backlit.</v>
      </c>
      <c r="AM14" s="2" t="str">
        <f>SUBSTITUTE(IF(ISBLANK(Values!E13),"",Values!$B$27), "{model}", Values!$B$3)</f>
        <v>👉 COMPATIBLE WITH - HP 1040 G1, 1040, 1040 G2. Please check the picture and description carefully before purchasing any keyboard. This ensures that you get the correct laptop keyboard for your computer. Super easy installation.</v>
      </c>
      <c r="AT14" s="29" t="str">
        <f>IF(ISBLANK(Values!E13),"",Values!H13)</f>
        <v>US</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AMAZON_NA</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44" t="str">
        <f>IF(ISBLANK(Values!$E13), "", "not_applicable")</f>
        <v>not_applicable</v>
      </c>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37" t="str">
        <f>IF(ISBLANK(Values!E13),"",IF(CO14&lt;&gt;"DEFAULT", "", 3))</f>
        <v/>
      </c>
      <c r="FH14" s="2" t="str">
        <f>IF(ISBLANK(Values!E13),"","FALSE")</f>
        <v>FALSE</v>
      </c>
      <c r="FI14" s="37" t="str">
        <f>IF(ISBLANK(Values!E13),"","FALSE")</f>
        <v>FALSE</v>
      </c>
      <c r="FJ14" s="37" t="str">
        <f>IF(ISBLANK(Values!E13),"","FALSE")</f>
        <v>FALSE</v>
      </c>
      <c r="FM14" s="2" t="str">
        <f>IF(ISBLANK(Values!E13),"","1")</f>
        <v>1</v>
      </c>
      <c r="FO14" s="29">
        <f>IF(ISBLANK(Values!E13),"",IF(Values!J13, Values!$B$4, Values!$B$5))</f>
        <v>48.99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231"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231"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tr">
        <f>IF(ISBLANK(Values!E21),"",Values!F21 )</f>
        <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K5:V204 FK4:FO4 FQ4:FZ1041 GB4:GE1041 GG4:GJ1041 C5:C1041 AB5:AB1041 AI5:AI1041 AK5:AS221 DP5:DP1041 FJ5:FO204 AT167:AT1041 B205:B1041 D205:D1041 J205:V1041 AC205:AC1041 AV205:AV1041 FK205:FO1041 AJ222:AS1041 FE1042:FE1043 FC4:FI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351</v>
      </c>
      <c r="B1" s="48"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1" t="s">
        <v>352</v>
      </c>
      <c r="F1" s="1"/>
      <c r="G1" s="1"/>
      <c r="H1" s="49"/>
      <c r="I1" s="49"/>
    </row>
    <row r="2" spans="1:22" ht="14" x14ac:dyDescent="0.15">
      <c r="A2" s="47" t="s">
        <v>353</v>
      </c>
      <c r="B2" s="48"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x14ac:dyDescent="0.15">
      <c r="A3" s="47" t="s">
        <v>354</v>
      </c>
      <c r="B3" s="50"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V3" t="s">
        <v>369</v>
      </c>
    </row>
    <row r="4" spans="1:22" ht="14" x14ac:dyDescent="0.15">
      <c r="A4" s="47" t="s">
        <v>370</v>
      </c>
      <c r="B4" s="51">
        <v>48.99</v>
      </c>
      <c r="C4" s="52" t="b">
        <f>FALSE()</f>
        <v>0</v>
      </c>
      <c r="D4" s="52" t="b">
        <f>TRUE()</f>
        <v>1</v>
      </c>
      <c r="E4" s="53">
        <v>5714401114017</v>
      </c>
      <c r="F4" s="53" t="s">
        <v>371</v>
      </c>
      <c r="G4" s="54"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b">
        <f>TRUE()</f>
        <v>1</v>
      </c>
      <c r="J4" s="56" t="b">
        <f>TRUE()</f>
        <v>1</v>
      </c>
      <c r="K4" s="46"/>
      <c r="L4" s="57" t="b">
        <f>TRUE()</f>
        <v>1</v>
      </c>
      <c r="M4" s="58" t="str">
        <f t="shared" ref="M4:M35" si="0">IF(ISBLANK(K4),"",IF(L4, "https://raw.githubusercontent.com/PatrickVibild/TellusAmazonPictures/master/pictures/"&amp;K4&amp;"/1.jpg","https://download.HP.com/Images/Parts/"&amp;K4&amp;"/"&amp;K4&amp;"_A.jpg"))</f>
        <v/>
      </c>
      <c r="N4" s="58" t="str">
        <f t="shared" ref="N4:N35" si="1">IF(ISBLANK(K4),"",IF(L4, "https://raw.githubusercontent.com/PatrickVibild/TellusAmazonPictures/master/pictures/"&amp;K4&amp;"/2.jpg","https://download.HP.com/Images/Parts/"&amp;K4&amp;"/"&amp;K4&amp;"_B.jpg"))</f>
        <v/>
      </c>
      <c r="O4" s="59" t="str">
        <f t="shared" ref="O4:O35" si="2">IF(ISBLANK(K4),"",IF(L4, "https://raw.githubusercontent.com/PatrickVibild/TellusAmazonPictures/master/pictures/"&amp;K4&amp;"/3.jpg","https://download.HP.com/Images/Parts/"&amp;K4&amp;"/"&amp;K4&amp;"_details.jpg"))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1">
        <v>38.99</v>
      </c>
      <c r="C5" s="52" t="b">
        <f>FALSE()</f>
        <v>0</v>
      </c>
      <c r="D5" s="52" t="b">
        <f>TRUE()</f>
        <v>1</v>
      </c>
      <c r="E5" s="53">
        <v>5714401114024</v>
      </c>
      <c r="F5" s="53" t="s">
        <v>374</v>
      </c>
      <c r="G5" s="61"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b">
        <f>TRUE()</f>
        <v>1</v>
      </c>
      <c r="J5" s="56" t="b">
        <f>TRUE()</f>
        <v>1</v>
      </c>
      <c r="K5" s="46"/>
      <c r="L5" s="57" t="b">
        <f>TRUE()</f>
        <v>1</v>
      </c>
      <c r="M5" s="58" t="str">
        <f t="shared" si="0"/>
        <v/>
      </c>
      <c r="N5" s="58" t="str">
        <f t="shared" si="1"/>
        <v/>
      </c>
      <c r="O5" s="59" t="str">
        <f t="shared" si="2"/>
        <v/>
      </c>
      <c r="P5" t="str">
        <f t="shared" si="3"/>
        <v/>
      </c>
      <c r="Q5" t="str">
        <f t="shared" si="4"/>
        <v/>
      </c>
      <c r="R5" t="str">
        <f t="shared" si="5"/>
        <v/>
      </c>
      <c r="S5" t="str">
        <f t="shared" si="6"/>
        <v/>
      </c>
      <c r="T5" t="str">
        <f t="shared" si="7"/>
        <v/>
      </c>
      <c r="U5" t="str">
        <f t="shared" si="8"/>
        <v/>
      </c>
      <c r="V5" s="60">
        <f>MATCH(G5,options!$D$1:$D$20,0)</f>
        <v>2</v>
      </c>
    </row>
    <row r="6" spans="1:22" ht="14" x14ac:dyDescent="0.15">
      <c r="A6" s="47" t="s">
        <v>376</v>
      </c>
      <c r="B6" s="62" t="s">
        <v>377</v>
      </c>
      <c r="C6" s="52" t="b">
        <f>FALSE()</f>
        <v>0</v>
      </c>
      <c r="D6" s="52" t="b">
        <f>TRUE()</f>
        <v>1</v>
      </c>
      <c r="E6" s="53">
        <v>5714401114031</v>
      </c>
      <c r="F6" s="53" t="s">
        <v>378</v>
      </c>
      <c r="G6" s="61"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b">
        <f>TRUE()</f>
        <v>1</v>
      </c>
      <c r="J6" s="56" t="b">
        <f>TRUE()</f>
        <v>1</v>
      </c>
      <c r="K6" s="46"/>
      <c r="L6" s="57" t="b">
        <f>TRUE()</f>
        <v>1</v>
      </c>
      <c r="M6" s="58" t="str">
        <f t="shared" si="0"/>
        <v/>
      </c>
      <c r="N6" s="58" t="str">
        <f t="shared" si="1"/>
        <v/>
      </c>
      <c r="O6" s="59" t="str">
        <f t="shared" si="2"/>
        <v/>
      </c>
      <c r="P6" t="str">
        <f t="shared" si="3"/>
        <v/>
      </c>
      <c r="Q6" t="str">
        <f t="shared" si="4"/>
        <v/>
      </c>
      <c r="R6" t="str">
        <f t="shared" si="5"/>
        <v/>
      </c>
      <c r="S6" t="str">
        <f t="shared" si="6"/>
        <v/>
      </c>
      <c r="T6" t="str">
        <f t="shared" si="7"/>
        <v/>
      </c>
      <c r="U6" t="str">
        <f t="shared" si="8"/>
        <v/>
      </c>
      <c r="V6" s="60">
        <f>MATCH(G6,options!$D$1:$D$20,0)</f>
        <v>3</v>
      </c>
    </row>
    <row r="7" spans="1:22" ht="14" x14ac:dyDescent="0.15">
      <c r="A7" s="47" t="s">
        <v>380</v>
      </c>
      <c r="B7" s="63" t="str">
        <f>IF(B6=options!C1,"41","41")</f>
        <v>41</v>
      </c>
      <c r="C7" s="52" t="b">
        <f>FALSE()</f>
        <v>0</v>
      </c>
      <c r="D7" s="52" t="b">
        <f>TRUE()</f>
        <v>1</v>
      </c>
      <c r="E7" s="53">
        <v>5714401114048</v>
      </c>
      <c r="F7" s="53" t="s">
        <v>381</v>
      </c>
      <c r="G7" s="61"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b">
        <f>TRUE()</f>
        <v>1</v>
      </c>
      <c r="J7" s="56" t="b">
        <f>TRUE()</f>
        <v>1</v>
      </c>
      <c r="K7" s="46"/>
      <c r="L7" s="57" t="b">
        <f>TRUE()</f>
        <v>1</v>
      </c>
      <c r="M7" s="58" t="str">
        <f t="shared" si="0"/>
        <v/>
      </c>
      <c r="N7" s="58" t="str">
        <f t="shared" si="1"/>
        <v/>
      </c>
      <c r="O7" s="59" t="str">
        <f t="shared" si="2"/>
        <v/>
      </c>
      <c r="P7" t="str">
        <f t="shared" si="3"/>
        <v/>
      </c>
      <c r="Q7" t="str">
        <f t="shared" si="4"/>
        <v/>
      </c>
      <c r="R7" t="str">
        <f t="shared" si="5"/>
        <v/>
      </c>
      <c r="S7" t="str">
        <f t="shared" si="6"/>
        <v/>
      </c>
      <c r="T7" t="str">
        <f t="shared" si="7"/>
        <v/>
      </c>
      <c r="U7" t="str">
        <f t="shared" si="8"/>
        <v/>
      </c>
      <c r="V7" s="60">
        <f>MATCH(G7,options!$D$1:$D$20,0)</f>
        <v>4</v>
      </c>
    </row>
    <row r="8" spans="1:22" ht="14" x14ac:dyDescent="0.15">
      <c r="A8" s="47" t="s">
        <v>383</v>
      </c>
      <c r="B8" s="63" t="str">
        <f>IF(B6=options!C1,"17","17")</f>
        <v>17</v>
      </c>
      <c r="C8" s="52" t="b">
        <f>FALSE()</f>
        <v>0</v>
      </c>
      <c r="D8" s="52" t="b">
        <f>TRUE()</f>
        <v>1</v>
      </c>
      <c r="E8" s="53">
        <v>5714401114055</v>
      </c>
      <c r="F8" s="53" t="s">
        <v>384</v>
      </c>
      <c r="G8" s="61"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f>TRUE()</f>
        <v>1</v>
      </c>
      <c r="K8" s="46"/>
      <c r="L8" s="57" t="b">
        <f>TRUE()</f>
        <v>1</v>
      </c>
      <c r="M8" s="58" t="str">
        <f t="shared" si="0"/>
        <v/>
      </c>
      <c r="N8" s="58" t="str">
        <f t="shared" si="1"/>
        <v/>
      </c>
      <c r="O8" s="59" t="str">
        <f t="shared" si="2"/>
        <v/>
      </c>
      <c r="P8" t="str">
        <f t="shared" si="3"/>
        <v/>
      </c>
      <c r="Q8" t="str">
        <f t="shared" si="4"/>
        <v/>
      </c>
      <c r="R8" t="str">
        <f t="shared" si="5"/>
        <v/>
      </c>
      <c r="S8" t="str">
        <f t="shared" si="6"/>
        <v/>
      </c>
      <c r="T8" t="str">
        <f t="shared" si="7"/>
        <v/>
      </c>
      <c r="U8" t="str">
        <f t="shared" si="8"/>
        <v/>
      </c>
      <c r="V8" s="60">
        <f>MATCH(G8,options!$D$1:$D$20,0)</f>
        <v>5</v>
      </c>
    </row>
    <row r="9" spans="1:22" ht="14" x14ac:dyDescent="0.15">
      <c r="A9" s="47" t="s">
        <v>386</v>
      </c>
      <c r="B9" s="63" t="str">
        <f>IF(B6=options!C1,"5","5")</f>
        <v>5</v>
      </c>
      <c r="C9" s="52" t="b">
        <f>FALSE()</f>
        <v>0</v>
      </c>
      <c r="D9" s="52" t="b">
        <f>FALSE()</f>
        <v>0</v>
      </c>
      <c r="E9" s="53">
        <v>5714401114062</v>
      </c>
      <c r="F9" s="53" t="s">
        <v>387</v>
      </c>
      <c r="G9" s="61"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5" t="b">
        <f>TRUE()</f>
        <v>1</v>
      </c>
      <c r="J9" s="56" t="b">
        <f>TRUE()</f>
        <v>1</v>
      </c>
      <c r="K9" s="46"/>
      <c r="L9" s="57" t="b">
        <f>TRUE()</f>
        <v>1</v>
      </c>
      <c r="M9" s="58" t="str">
        <f t="shared" si="0"/>
        <v/>
      </c>
      <c r="N9" s="58" t="str">
        <f t="shared" si="1"/>
        <v/>
      </c>
      <c r="O9" s="59" t="str">
        <f t="shared" si="2"/>
        <v/>
      </c>
      <c r="P9" t="str">
        <f t="shared" si="3"/>
        <v/>
      </c>
      <c r="Q9" t="str">
        <f t="shared" si="4"/>
        <v/>
      </c>
      <c r="R9" t="str">
        <f t="shared" si="5"/>
        <v/>
      </c>
      <c r="S9" t="str">
        <f t="shared" si="6"/>
        <v/>
      </c>
      <c r="T9" t="str">
        <f t="shared" si="7"/>
        <v/>
      </c>
      <c r="U9" t="str">
        <f t="shared" si="8"/>
        <v/>
      </c>
      <c r="V9" s="60">
        <f>MATCH(G9,options!$D$1:$D$20,0)</f>
        <v>6</v>
      </c>
    </row>
    <row r="10" spans="1:22" ht="14" x14ac:dyDescent="0.15">
      <c r="A10" t="s">
        <v>389</v>
      </c>
      <c r="B10" s="64"/>
      <c r="C10" s="52" t="b">
        <f>FALSE()</f>
        <v>0</v>
      </c>
      <c r="D10" s="52" t="b">
        <f>FALSE()</f>
        <v>0</v>
      </c>
      <c r="E10" s="53">
        <v>5714401114079</v>
      </c>
      <c r="F10" s="53" t="s">
        <v>390</v>
      </c>
      <c r="G10" s="61"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5" t="b">
        <f>TRUE()</f>
        <v>1</v>
      </c>
      <c r="J10" s="56" t="b">
        <f>TRUE()</f>
        <v>1</v>
      </c>
      <c r="K10" s="46"/>
      <c r="L10" s="57" t="b">
        <f>TRUE()</f>
        <v>1</v>
      </c>
      <c r="M10" s="58" t="str">
        <f t="shared" si="0"/>
        <v/>
      </c>
      <c r="N10" s="58" t="str">
        <f t="shared" si="1"/>
        <v/>
      </c>
      <c r="O10" s="59" t="str">
        <f t="shared" si="2"/>
        <v/>
      </c>
      <c r="P10" t="str">
        <f t="shared" si="3"/>
        <v/>
      </c>
      <c r="Q10" t="str">
        <f t="shared" si="4"/>
        <v/>
      </c>
      <c r="R10" t="str">
        <f t="shared" si="5"/>
        <v/>
      </c>
      <c r="S10" t="str">
        <f t="shared" si="6"/>
        <v/>
      </c>
      <c r="T10" t="str">
        <f t="shared" si="7"/>
        <v/>
      </c>
      <c r="U10" t="str">
        <f t="shared" si="8"/>
        <v/>
      </c>
      <c r="V10" s="60">
        <f>MATCH(G10,options!$D$1:$D$20,0)</f>
        <v>7</v>
      </c>
    </row>
    <row r="11" spans="1:22" ht="14" x14ac:dyDescent="0.15">
      <c r="A11" s="47" t="s">
        <v>392</v>
      </c>
      <c r="B11" s="65">
        <v>150</v>
      </c>
      <c r="C11" s="52" t="b">
        <f>FALSE()</f>
        <v>0</v>
      </c>
      <c r="D11" s="52" t="b">
        <f>FALSE()</f>
        <v>0</v>
      </c>
      <c r="E11" s="53">
        <v>5714401114086</v>
      </c>
      <c r="F11" s="53" t="s">
        <v>393</v>
      </c>
      <c r="G11" s="61"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5" t="b">
        <f>TRUE()</f>
        <v>1</v>
      </c>
      <c r="J11" s="56" t="b">
        <f>TRUE()</f>
        <v>1</v>
      </c>
      <c r="K11" s="46"/>
      <c r="L11" s="57" t="b">
        <v>1</v>
      </c>
      <c r="M11" s="58" t="str">
        <f t="shared" si="0"/>
        <v/>
      </c>
      <c r="N11" s="58" t="str">
        <f t="shared" si="1"/>
        <v/>
      </c>
      <c r="O11" s="59" t="str">
        <f t="shared" si="2"/>
        <v/>
      </c>
      <c r="P11" t="str">
        <f t="shared" si="3"/>
        <v/>
      </c>
      <c r="Q11" t="str">
        <f t="shared" si="4"/>
        <v/>
      </c>
      <c r="R11" t="str">
        <f t="shared" si="5"/>
        <v/>
      </c>
      <c r="S11" t="str">
        <f t="shared" si="6"/>
        <v/>
      </c>
      <c r="T11" t="str">
        <f t="shared" si="7"/>
        <v/>
      </c>
      <c r="U11" t="str">
        <f t="shared" si="8"/>
        <v/>
      </c>
      <c r="V11" s="60">
        <f>MATCH(G11,options!$D$1:$D$20,0)</f>
        <v>15</v>
      </c>
    </row>
    <row r="12" spans="1:22" ht="14" x14ac:dyDescent="0.15">
      <c r="B12" s="64"/>
      <c r="C12" s="52" t="b">
        <f>FALSE()</f>
        <v>0</v>
      </c>
      <c r="D12" s="52" t="b">
        <f>FALSE()</f>
        <v>0</v>
      </c>
      <c r="E12" s="53">
        <v>5714401114093</v>
      </c>
      <c r="F12" s="53" t="s">
        <v>395</v>
      </c>
      <c r="G12" s="61" t="s">
        <v>396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5" t="b">
        <f>TRUE()</f>
        <v>1</v>
      </c>
      <c r="J12" s="56" t="b">
        <f>TRUE()</f>
        <v>1</v>
      </c>
      <c r="K12" s="46"/>
      <c r="L12" s="57" t="b">
        <v>1</v>
      </c>
      <c r="M12" s="58" t="str">
        <f t="shared" si="0"/>
        <v/>
      </c>
      <c r="N12" s="58" t="str">
        <f t="shared" si="1"/>
        <v/>
      </c>
      <c r="O12" s="59" t="str">
        <f t="shared" si="2"/>
        <v/>
      </c>
      <c r="P12" t="str">
        <f t="shared" si="3"/>
        <v/>
      </c>
      <c r="Q12" t="str">
        <f t="shared" si="4"/>
        <v/>
      </c>
      <c r="R12" t="str">
        <f t="shared" si="5"/>
        <v/>
      </c>
      <c r="S12" t="str">
        <f t="shared" si="6"/>
        <v/>
      </c>
      <c r="T12" t="str">
        <f t="shared" si="7"/>
        <v/>
      </c>
      <c r="U12" t="str">
        <f t="shared" si="8"/>
        <v/>
      </c>
      <c r="V12" s="60">
        <f>MATCH(G12,options!$D$1:$D$20,0)</f>
        <v>16</v>
      </c>
    </row>
    <row r="13" spans="1:22" ht="14" x14ac:dyDescent="0.15">
      <c r="A13" s="47" t="s">
        <v>397</v>
      </c>
      <c r="B13" s="53" t="s">
        <v>398</v>
      </c>
      <c r="C13" s="52" t="b">
        <f>TRUE()</f>
        <v>1</v>
      </c>
      <c r="D13" s="52" t="b">
        <f>FALSE()</f>
        <v>0</v>
      </c>
      <c r="E13" s="53">
        <v>5714401114109</v>
      </c>
      <c r="F13" s="53" t="s">
        <v>399</v>
      </c>
      <c r="G13" s="61" t="s">
        <v>400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5" t="b">
        <f>TRUE()</f>
        <v>1</v>
      </c>
      <c r="J13" s="56" t="b">
        <f>TRUE()</f>
        <v>1</v>
      </c>
      <c r="K13" s="46"/>
      <c r="L13" s="57" t="b">
        <v>1</v>
      </c>
      <c r="M13" s="58" t="str">
        <f t="shared" si="0"/>
        <v/>
      </c>
      <c r="N13" s="58" t="str">
        <f t="shared" si="1"/>
        <v/>
      </c>
      <c r="O13" s="59" t="str">
        <f t="shared" si="2"/>
        <v/>
      </c>
      <c r="P13" t="str">
        <f t="shared" si="3"/>
        <v/>
      </c>
      <c r="Q13" t="str">
        <f t="shared" si="4"/>
        <v/>
      </c>
      <c r="R13" t="str">
        <f t="shared" si="5"/>
        <v/>
      </c>
      <c r="S13" t="str">
        <f t="shared" si="6"/>
        <v/>
      </c>
      <c r="T13" t="str">
        <f t="shared" si="7"/>
        <v/>
      </c>
      <c r="U13" t="str">
        <f t="shared" si="8"/>
        <v/>
      </c>
      <c r="V13" s="60">
        <f>MATCH(G13,options!$D$1:$D$20,0)</f>
        <v>18</v>
      </c>
    </row>
    <row r="14" spans="1:22" x14ac:dyDescent="0.15">
      <c r="A14" s="47" t="s">
        <v>401</v>
      </c>
      <c r="B14" s="53">
        <v>5714401114994</v>
      </c>
      <c r="C14" s="52"/>
      <c r="D14" s="52"/>
      <c r="E14" s="66"/>
      <c r="F14" s="46"/>
      <c r="G14" s="61" t="s">
        <v>402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b">
        <f>TRUE()</f>
        <v>1</v>
      </c>
      <c r="J14" s="56" t="b">
        <f>FALSE()</f>
        <v>0</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19</v>
      </c>
    </row>
    <row r="15" spans="1:22" x14ac:dyDescent="0.15">
      <c r="B15" s="64"/>
      <c r="C15" s="52"/>
      <c r="D15" s="52"/>
      <c r="E15" s="66"/>
      <c r="F15" s="46"/>
      <c r="G15" s="61"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b">
        <f>TRUE()</f>
        <v>1</v>
      </c>
      <c r="J15" s="56" t="b">
        <f>FALSE()</f>
        <v>0</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10</v>
      </c>
    </row>
    <row r="16" spans="1:22" ht="14" x14ac:dyDescent="0.15">
      <c r="A16" s="47" t="s">
        <v>404</v>
      </c>
      <c r="B16" s="48" t="s">
        <v>405</v>
      </c>
      <c r="C16" s="52"/>
      <c r="D16" s="52"/>
      <c r="E16" s="66"/>
      <c r="F16" s="46"/>
      <c r="G16" s="61"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b">
        <f>TRUE()</f>
        <v>1</v>
      </c>
      <c r="J16" s="56" t="b">
        <f>FALSE()</f>
        <v>0</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11</v>
      </c>
    </row>
    <row r="17" spans="1:22" x14ac:dyDescent="0.15">
      <c r="B17" s="64"/>
      <c r="C17" s="52"/>
      <c r="D17" s="52"/>
      <c r="E17" s="66"/>
      <c r="F17" s="46"/>
      <c r="G17" s="61" t="s">
        <v>407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b">
        <f>TRUE()</f>
        <v>1</v>
      </c>
      <c r="J17" s="56" t="b">
        <f>FALSE()</f>
        <v>0</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12</v>
      </c>
    </row>
    <row r="18" spans="1:22" x14ac:dyDescent="0.15">
      <c r="A18" s="47" t="s">
        <v>408</v>
      </c>
      <c r="B18" s="65">
        <v>5</v>
      </c>
      <c r="C18" s="52"/>
      <c r="D18" s="52"/>
      <c r="E18" s="66"/>
      <c r="F18" s="46"/>
      <c r="G18" s="61" t="s">
        <v>409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b">
        <f>TRUE()</f>
        <v>1</v>
      </c>
      <c r="J18" s="56" t="b">
        <f>FALSE()</f>
        <v>0</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13</v>
      </c>
    </row>
    <row r="19" spans="1:22" x14ac:dyDescent="0.15">
      <c r="B19" s="64"/>
      <c r="C19" s="52"/>
      <c r="D19" s="52"/>
      <c r="E19" s="66"/>
      <c r="F19" s="46"/>
      <c r="G19" s="61" t="s">
        <v>410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b">
        <f>TRUE()</f>
        <v>1</v>
      </c>
      <c r="J19" s="56" t="b">
        <f>FALSE()</f>
        <v>0</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14</v>
      </c>
    </row>
    <row r="20" spans="1:22" ht="14" x14ac:dyDescent="0.15">
      <c r="A20" s="47" t="s">
        <v>411</v>
      </c>
      <c r="B20" s="67" t="s">
        <v>412</v>
      </c>
      <c r="C20" s="52"/>
      <c r="D20" s="52"/>
      <c r="E20" s="66"/>
      <c r="F20" s="46"/>
      <c r="G20" s="61"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b">
        <f>TRUE()</f>
        <v>1</v>
      </c>
      <c r="J20" s="56" t="b">
        <f>FALSE()</f>
        <v>0</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15</v>
      </c>
    </row>
    <row r="21" spans="1:22" x14ac:dyDescent="0.15">
      <c r="B21" s="64"/>
      <c r="C21" s="52"/>
      <c r="D21" s="52"/>
      <c r="E21" s="66"/>
      <c r="F21" s="46"/>
      <c r="G21" s="61" t="s">
        <v>396</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f>FALSE()</f>
        <v>0</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16</v>
      </c>
    </row>
    <row r="22" spans="1:22" x14ac:dyDescent="0.15">
      <c r="B22" s="64"/>
      <c r="C22" s="52"/>
      <c r="D22" s="52"/>
      <c r="E22" s="66"/>
      <c r="F22" s="46"/>
      <c r="G22" s="61" t="s">
        <v>400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b">
        <f>TRUE()</f>
        <v>1</v>
      </c>
      <c r="J22" s="56" t="b">
        <f>TRUE()</f>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18</v>
      </c>
    </row>
    <row r="23" spans="1:22" ht="56" x14ac:dyDescent="0.15">
      <c r="A23" s="47" t="s">
        <v>413</v>
      </c>
      <c r="B23" s="48"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66"/>
      <c r="F23" s="46"/>
      <c r="G23" s="61" t="s">
        <v>372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5" t="b">
        <f>TRUE()</f>
        <v>1</v>
      </c>
      <c r="J23" s="56" t="b">
        <f>FALSE()</f>
        <v>0</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v>
      </c>
    </row>
    <row r="24" spans="1:22" ht="70" x14ac:dyDescent="0.15">
      <c r="A24" s="47" t="s">
        <v>414</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6"/>
      <c r="G24" s="61" t="s">
        <v>375</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b">
        <f>TRUE()</f>
        <v>1</v>
      </c>
      <c r="J24" s="56"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415</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6"/>
      <c r="G25" s="61" t="s">
        <v>379</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b">
        <f>TRUE()</f>
        <v>1</v>
      </c>
      <c r="J25" s="56"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416</v>
      </c>
      <c r="B26" s="48" t="str">
        <f>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6"/>
      <c r="G26" s="61"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b">
        <f>TRUE()</f>
        <v>1</v>
      </c>
      <c r="J26" s="56"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56" x14ac:dyDescent="0.15">
      <c r="A27" s="47" t="s">
        <v>415</v>
      </c>
      <c r="B27" s="48"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6"/>
      <c r="G27" s="61"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b">
        <f>TRUE()</f>
        <v>1</v>
      </c>
      <c r="J27" s="56"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6"/>
      <c r="F28" s="46"/>
      <c r="G28" s="61"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b">
        <f>TRUE()</f>
        <v>1</v>
      </c>
      <c r="J28" s="56"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417</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2"/>
      <c r="D29" s="52"/>
      <c r="E29" s="66"/>
      <c r="F29" s="46"/>
      <c r="G29" s="61" t="s">
        <v>391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b">
        <f>TRUE()</f>
        <v>1</v>
      </c>
      <c r="J29" s="56"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6"/>
      <c r="F30" s="46"/>
      <c r="G30" s="61" t="s">
        <v>418</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b">
        <f>TRUE()</f>
        <v>1</v>
      </c>
      <c r="J30" s="56"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56" x14ac:dyDescent="0.15">
      <c r="A31" s="47" t="s">
        <v>419</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6"/>
      <c r="G31" s="61" t="s">
        <v>420</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b">
        <f>TRUE()</f>
        <v>1</v>
      </c>
      <c r="J31" s="56"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6"/>
      <c r="F32" s="46"/>
      <c r="G32" s="61" t="s">
        <v>421</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b">
        <f>TRUE()</f>
        <v>1</v>
      </c>
      <c r="J32" s="56"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422</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6"/>
      <c r="G33" s="61"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b">
        <f>TRUE()</f>
        <v>1</v>
      </c>
      <c r="J33" s="56"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6"/>
      <c r="F34" s="46"/>
      <c r="G34" s="61"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b">
        <f>TRUE()</f>
        <v>1</v>
      </c>
      <c r="J34" s="56"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6"/>
      <c r="F35" s="46"/>
      <c r="G35" s="61"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b">
        <f>TRUE()</f>
        <v>1</v>
      </c>
      <c r="J35" s="56"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423</v>
      </c>
      <c r="B36" s="67" t="s">
        <v>429</v>
      </c>
      <c r="C36" s="52"/>
      <c r="D36" s="52"/>
      <c r="E36" s="66"/>
      <c r="F36" s="46"/>
      <c r="G36" s="61" t="s">
        <v>407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b">
        <f>TRUE()</f>
        <v>1</v>
      </c>
      <c r="J36" s="56"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424</v>
      </c>
      <c r="B37" s="67" t="s">
        <v>400</v>
      </c>
      <c r="C37" s="52"/>
      <c r="D37" s="52"/>
      <c r="E37" s="66"/>
      <c r="F37" s="46"/>
      <c r="G37" s="61" t="s">
        <v>409</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b">
        <f>TRUE()</f>
        <v>1</v>
      </c>
      <c r="J37" s="56"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6"/>
      <c r="F38" s="46"/>
      <c r="G38" s="61" t="s">
        <v>410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b">
        <f>TRUE()</f>
        <v>1</v>
      </c>
      <c r="J38" s="56"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6"/>
      <c r="F39" s="46"/>
      <c r="G39" s="61" t="s">
        <v>394</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b">
        <f>TRUE()</f>
        <v>1</v>
      </c>
      <c r="J39" s="56"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6"/>
      <c r="F40" s="46"/>
      <c r="G40" s="61" t="s">
        <v>396</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b">
        <f>TRUE()</f>
        <v>1</v>
      </c>
      <c r="J40" s="56"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6"/>
      <c r="F41" s="46"/>
      <c r="G41" s="61" t="s">
        <v>400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b">
        <f>TRUE()</f>
        <v>1</v>
      </c>
      <c r="J41" s="56"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3"/>
      <c r="F42" s="53"/>
      <c r="G42" s="54" t="s">
        <v>426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b">
        <f>TRUE()</f>
        <v>1</v>
      </c>
      <c r="J42" s="56" t="b">
        <f>FALSE()</f>
        <v>0</v>
      </c>
      <c r="K42" s="53"/>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3"/>
      <c r="F43" s="53"/>
      <c r="G43" s="54" t="s">
        <v>400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b">
        <f>TRUE()</f>
        <v>1</v>
      </c>
      <c r="J43" s="56" t="b">
        <f>FALSE()</f>
        <v>0</v>
      </c>
      <c r="K43" s="53"/>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412</v>
      </c>
      <c r="B1" s="52" t="b">
        <f>TRUE()</f>
        <v>1</v>
      </c>
      <c r="C1" t="s">
        <v>427</v>
      </c>
      <c r="D1" s="54" t="s">
        <v>372</v>
      </c>
      <c r="E1" t="s">
        <v>428</v>
      </c>
      <c r="F1" t="s">
        <v>429</v>
      </c>
      <c r="G1" t="s">
        <v>425</v>
      </c>
    </row>
    <row r="2" spans="1:7" x14ac:dyDescent="0.15">
      <c r="A2" t="s">
        <v>430</v>
      </c>
      <c r="B2" s="52" t="b">
        <f>FALSE()</f>
        <v>0</v>
      </c>
      <c r="C2" t="s">
        <v>377</v>
      </c>
      <c r="D2" s="54" t="s">
        <v>375</v>
      </c>
      <c r="E2" t="s">
        <v>431</v>
      </c>
      <c r="F2" t="s">
        <v>375</v>
      </c>
      <c r="G2" t="s">
        <v>400</v>
      </c>
    </row>
    <row r="3" spans="1:7" x14ac:dyDescent="0.15">
      <c r="A3" t="s">
        <v>432</v>
      </c>
      <c r="D3" s="54" t="s">
        <v>379</v>
      </c>
      <c r="E3" t="s">
        <v>433</v>
      </c>
      <c r="F3" t="s">
        <v>372</v>
      </c>
    </row>
    <row r="4" spans="1:7" x14ac:dyDescent="0.15">
      <c r="D4" s="54" t="s">
        <v>382</v>
      </c>
      <c r="E4" t="s">
        <v>434</v>
      </c>
      <c r="F4" t="s">
        <v>379</v>
      </c>
    </row>
    <row r="5" spans="1:7" x14ac:dyDescent="0.15">
      <c r="D5" s="54" t="s">
        <v>385</v>
      </c>
      <c r="E5" t="s">
        <v>435</v>
      </c>
      <c r="F5" t="s">
        <v>382</v>
      </c>
    </row>
    <row r="6" spans="1:7" x14ac:dyDescent="0.15">
      <c r="D6" s="54" t="s">
        <v>388</v>
      </c>
      <c r="E6" t="s">
        <v>436</v>
      </c>
      <c r="F6" t="s">
        <v>403</v>
      </c>
    </row>
    <row r="7" spans="1:7" x14ac:dyDescent="0.15">
      <c r="D7" s="54" t="s">
        <v>391</v>
      </c>
      <c r="E7" t="s">
        <v>437</v>
      </c>
    </row>
    <row r="8" spans="1:7" x14ac:dyDescent="0.15">
      <c r="D8" s="54" t="s">
        <v>418</v>
      </c>
      <c r="E8" t="s">
        <v>438</v>
      </c>
    </row>
    <row r="9" spans="1:7" x14ac:dyDescent="0.15">
      <c r="D9" s="54" t="s">
        <v>421</v>
      </c>
      <c r="E9" t="s">
        <v>439</v>
      </c>
    </row>
    <row r="10" spans="1:7" x14ac:dyDescent="0.15">
      <c r="D10" s="54" t="s">
        <v>403</v>
      </c>
      <c r="E10" t="s">
        <v>440</v>
      </c>
    </row>
    <row r="11" spans="1:7" x14ac:dyDescent="0.15">
      <c r="D11" s="54" t="s">
        <v>406</v>
      </c>
      <c r="E11" t="s">
        <v>441</v>
      </c>
    </row>
    <row r="12" spans="1:7" x14ac:dyDescent="0.15">
      <c r="D12" s="54" t="s">
        <v>407</v>
      </c>
      <c r="E12" t="s">
        <v>442</v>
      </c>
    </row>
    <row r="13" spans="1:7" x14ac:dyDescent="0.15">
      <c r="D13" s="54" t="s">
        <v>409</v>
      </c>
      <c r="E13" t="s">
        <v>443</v>
      </c>
    </row>
    <row r="14" spans="1:7" x14ac:dyDescent="0.15">
      <c r="D14" s="54" t="s">
        <v>410</v>
      </c>
      <c r="E14" t="s">
        <v>444</v>
      </c>
    </row>
    <row r="15" spans="1:7" x14ac:dyDescent="0.15">
      <c r="D15" s="54" t="s">
        <v>394</v>
      </c>
      <c r="E15" t="s">
        <v>445</v>
      </c>
    </row>
    <row r="16" spans="1:7" x14ac:dyDescent="0.15">
      <c r="D16" s="54" t="s">
        <v>396</v>
      </c>
      <c r="E16" s="72" t="s">
        <v>446</v>
      </c>
    </row>
    <row r="17" spans="4:5" x14ac:dyDescent="0.15">
      <c r="D17" s="54" t="s">
        <v>426</v>
      </c>
      <c r="E17" t="s">
        <v>447</v>
      </c>
    </row>
    <row r="18" spans="4:5" x14ac:dyDescent="0.15">
      <c r="D18" s="54" t="s">
        <v>400</v>
      </c>
      <c r="E18" t="s">
        <v>448</v>
      </c>
    </row>
    <row r="19" spans="4:5" x14ac:dyDescent="0.15">
      <c r="D19" s="54" t="s">
        <v>402</v>
      </c>
      <c r="E19" t="s">
        <v>449</v>
      </c>
    </row>
    <row r="20" spans="4:5" x14ac:dyDescent="0.15">
      <c r="D20" s="54" t="s">
        <v>420</v>
      </c>
      <c r="E20" t="s">
        <v>450</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429</v>
      </c>
    </row>
    <row r="3" spans="1:2" x14ac:dyDescent="0.15">
      <c r="B3" s="50" t="s">
        <v>451</v>
      </c>
    </row>
    <row r="4" spans="1:2" x14ac:dyDescent="0.15">
      <c r="B4" s="50" t="s">
        <v>452</v>
      </c>
    </row>
    <row r="5" spans="1:2" x14ac:dyDescent="0.15">
      <c r="B5" s="50" t="s">
        <v>453</v>
      </c>
    </row>
    <row r="6" spans="1:2" x14ac:dyDescent="0.15">
      <c r="A6" t="s">
        <v>454</v>
      </c>
      <c r="B6" s="50" t="s">
        <v>455</v>
      </c>
    </row>
    <row r="7" spans="1:2" x14ac:dyDescent="0.15">
      <c r="B7" s="50" t="s">
        <v>456</v>
      </c>
    </row>
    <row r="8" spans="1:2" x14ac:dyDescent="0.15">
      <c r="A8" t="s">
        <v>40</v>
      </c>
      <c r="B8" s="50" t="s">
        <v>457</v>
      </c>
    </row>
    <row r="9" spans="1:2" x14ac:dyDescent="0.15">
      <c r="A9" t="s">
        <v>458</v>
      </c>
      <c r="B9" s="50" t="s">
        <v>459</v>
      </c>
    </row>
    <row r="10" spans="1:2" x14ac:dyDescent="0.15">
      <c r="B10" t="s">
        <v>460</v>
      </c>
    </row>
    <row r="11" spans="1:2" x14ac:dyDescent="0.15">
      <c r="B11" t="s">
        <v>461</v>
      </c>
    </row>
    <row r="14" spans="1:2" x14ac:dyDescent="0.15">
      <c r="B14" s="50" t="s">
        <v>462</v>
      </c>
    </row>
    <row r="20" spans="2:2" x14ac:dyDescent="0.15">
      <c r="B20" s="54" t="s">
        <v>372</v>
      </c>
    </row>
    <row r="21" spans="2:2" x14ac:dyDescent="0.15">
      <c r="B21" s="54" t="s">
        <v>375</v>
      </c>
    </row>
    <row r="22" spans="2:2" x14ac:dyDescent="0.15">
      <c r="B22" s="54" t="s">
        <v>379</v>
      </c>
    </row>
    <row r="23" spans="2:2" x14ac:dyDescent="0.15">
      <c r="B23" s="54" t="s">
        <v>382</v>
      </c>
    </row>
    <row r="24" spans="2:2" x14ac:dyDescent="0.15">
      <c r="B24" s="54" t="s">
        <v>385</v>
      </c>
    </row>
    <row r="25" spans="2:2" x14ac:dyDescent="0.15">
      <c r="B25" s="54" t="s">
        <v>388</v>
      </c>
    </row>
    <row r="26" spans="2:2" x14ac:dyDescent="0.15">
      <c r="B26" s="54" t="s">
        <v>391</v>
      </c>
    </row>
    <row r="27" spans="2:2" x14ac:dyDescent="0.15">
      <c r="B27" s="54" t="s">
        <v>418</v>
      </c>
    </row>
    <row r="28" spans="2:2" x14ac:dyDescent="0.15">
      <c r="B28" s="54" t="s">
        <v>421</v>
      </c>
    </row>
    <row r="29" spans="2:2" x14ac:dyDescent="0.15">
      <c r="B29" s="54" t="s">
        <v>403</v>
      </c>
    </row>
    <row r="30" spans="2:2" x14ac:dyDescent="0.15">
      <c r="B30" s="54" t="s">
        <v>406</v>
      </c>
    </row>
    <row r="31" spans="2:2" x14ac:dyDescent="0.15">
      <c r="B31" s="54" t="s">
        <v>407</v>
      </c>
    </row>
    <row r="32" spans="2:2" x14ac:dyDescent="0.15">
      <c r="B32" s="54" t="s">
        <v>409</v>
      </c>
    </row>
    <row r="33" spans="2:4" x14ac:dyDescent="0.15">
      <c r="B33" s="54" t="s">
        <v>410</v>
      </c>
    </row>
    <row r="34" spans="2:4" x14ac:dyDescent="0.15">
      <c r="B34" s="54" t="s">
        <v>394</v>
      </c>
      <c r="D34" s="50"/>
    </row>
    <row r="35" spans="2:4" x14ac:dyDescent="0.15">
      <c r="B35" s="54" t="s">
        <v>396</v>
      </c>
      <c r="D35" s="50"/>
    </row>
    <row r="36" spans="2:4" x14ac:dyDescent="0.15">
      <c r="B36" s="54" t="s">
        <v>426</v>
      </c>
      <c r="D36" s="50"/>
    </row>
    <row r="37" spans="2:4" x14ac:dyDescent="0.15">
      <c r="B37" s="54" t="s">
        <v>400</v>
      </c>
      <c r="D37" s="50"/>
    </row>
    <row r="38" spans="2:4" x14ac:dyDescent="0.15">
      <c r="B38" s="54" t="s">
        <v>402</v>
      </c>
      <c r="D38" s="50"/>
    </row>
    <row r="39" spans="2:4" x14ac:dyDescent="0.15">
      <c r="B39" s="54" t="s">
        <v>420</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3" t="s">
        <v>463</v>
      </c>
    </row>
    <row r="4" spans="1:2" ht="16" x14ac:dyDescent="0.2">
      <c r="B4" s="73" t="s">
        <v>464</v>
      </c>
    </row>
    <row r="5" spans="1:2" ht="16" x14ac:dyDescent="0.2">
      <c r="B5" s="73" t="s">
        <v>465</v>
      </c>
    </row>
    <row r="6" spans="1:2" ht="16" x14ac:dyDescent="0.2">
      <c r="B6" s="73" t="s">
        <v>466</v>
      </c>
    </row>
    <row r="7" spans="1:2" ht="16" x14ac:dyDescent="0.2">
      <c r="B7" s="73" t="s">
        <v>467</v>
      </c>
    </row>
    <row r="8" spans="1:2" x14ac:dyDescent="0.15">
      <c r="A8" t="s">
        <v>468</v>
      </c>
      <c r="B8" t="s">
        <v>469</v>
      </c>
    </row>
    <row r="9" spans="1:2" x14ac:dyDescent="0.15">
      <c r="A9" t="s">
        <v>470</v>
      </c>
      <c r="B9" t="s">
        <v>471</v>
      </c>
    </row>
    <row r="10" spans="1:2" x14ac:dyDescent="0.15">
      <c r="B10" t="s">
        <v>472</v>
      </c>
    </row>
    <row r="11" spans="1:2" x14ac:dyDescent="0.15">
      <c r="B11" t="s">
        <v>473</v>
      </c>
    </row>
    <row r="14" spans="1:2" x14ac:dyDescent="0.15">
      <c r="B14" t="s">
        <v>474</v>
      </c>
    </row>
    <row r="20" spans="2:2" x14ac:dyDescent="0.15">
      <c r="B20" t="s">
        <v>475</v>
      </c>
    </row>
    <row r="21" spans="2:2" x14ac:dyDescent="0.15">
      <c r="B21" t="s">
        <v>476</v>
      </c>
    </row>
    <row r="22" spans="2:2" x14ac:dyDescent="0.15">
      <c r="B22" t="s">
        <v>477</v>
      </c>
    </row>
    <row r="23" spans="2:2" x14ac:dyDescent="0.15">
      <c r="B23" t="s">
        <v>478</v>
      </c>
    </row>
    <row r="24" spans="2:2" x14ac:dyDescent="0.15">
      <c r="B24" t="s">
        <v>385</v>
      </c>
    </row>
    <row r="25" spans="2:2" x14ac:dyDescent="0.15">
      <c r="B25" t="s">
        <v>479</v>
      </c>
    </row>
    <row r="26" spans="2:2" x14ac:dyDescent="0.15">
      <c r="B26" t="s">
        <v>480</v>
      </c>
    </row>
    <row r="27" spans="2:2" x14ac:dyDescent="0.15">
      <c r="B27" t="s">
        <v>481</v>
      </c>
    </row>
    <row r="28" spans="2:2" x14ac:dyDescent="0.15">
      <c r="B28" t="s">
        <v>482</v>
      </c>
    </row>
    <row r="29" spans="2:2" x14ac:dyDescent="0.15">
      <c r="B29" t="s">
        <v>483</v>
      </c>
    </row>
    <row r="30" spans="2:2" x14ac:dyDescent="0.15">
      <c r="B30" t="s">
        <v>484</v>
      </c>
    </row>
    <row r="31" spans="2:2" x14ac:dyDescent="0.15">
      <c r="B31" t="s">
        <v>485</v>
      </c>
    </row>
    <row r="32" spans="2:2" x14ac:dyDescent="0.15">
      <c r="B32" t="s">
        <v>486</v>
      </c>
    </row>
    <row r="33" spans="2:2" x14ac:dyDescent="0.15">
      <c r="B33" t="s">
        <v>487</v>
      </c>
    </row>
    <row r="34" spans="2:2" x14ac:dyDescent="0.15">
      <c r="B34" t="s">
        <v>488</v>
      </c>
    </row>
    <row r="35" spans="2:2" x14ac:dyDescent="0.15">
      <c r="B35" t="s">
        <v>396</v>
      </c>
    </row>
    <row r="36" spans="2:2" x14ac:dyDescent="0.15">
      <c r="B36" t="s">
        <v>489</v>
      </c>
    </row>
    <row r="37" spans="2:2" x14ac:dyDescent="0.15">
      <c r="B37" t="s">
        <v>490</v>
      </c>
    </row>
    <row r="38" spans="2:2" x14ac:dyDescent="0.15">
      <c r="B38" t="s">
        <v>491</v>
      </c>
    </row>
    <row r="39" spans="2:2" x14ac:dyDescent="0.15">
      <c r="B39" t="s">
        <v>492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382</v>
      </c>
    </row>
    <row r="3" spans="1:2" x14ac:dyDescent="0.15">
      <c r="B3" s="50" t="s">
        <v>493</v>
      </c>
    </row>
    <row r="4" spans="1:2" x14ac:dyDescent="0.15">
      <c r="B4" s="50" t="s">
        <v>494</v>
      </c>
    </row>
    <row r="5" spans="1:2" x14ac:dyDescent="0.15">
      <c r="B5" s="50" t="s">
        <v>495</v>
      </c>
    </row>
    <row r="6" spans="1:2" x14ac:dyDescent="0.15">
      <c r="B6" s="50" t="s">
        <v>496</v>
      </c>
    </row>
    <row r="7" spans="1:2" x14ac:dyDescent="0.15">
      <c r="B7" s="50" t="s">
        <v>497</v>
      </c>
    </row>
    <row r="8" spans="1:2" x14ac:dyDescent="0.15">
      <c r="A8" t="s">
        <v>468</v>
      </c>
      <c r="B8" s="50" t="s">
        <v>498</v>
      </c>
    </row>
    <row r="9" spans="1:2" x14ac:dyDescent="0.15">
      <c r="A9" t="s">
        <v>470</v>
      </c>
      <c r="B9" s="50" t="s">
        <v>499</v>
      </c>
    </row>
    <row r="10" spans="1:2" x14ac:dyDescent="0.15">
      <c r="B10" s="50" t="s">
        <v>500</v>
      </c>
    </row>
    <row r="11" spans="1:2" x14ac:dyDescent="0.15">
      <c r="B11" s="50" t="s">
        <v>501</v>
      </c>
    </row>
    <row r="12" spans="1:2" x14ac:dyDescent="0.15">
      <c r="B12" s="50"/>
    </row>
    <row r="13" spans="1:2" x14ac:dyDescent="0.15">
      <c r="B13" s="50"/>
    </row>
    <row r="14" spans="1:2" x14ac:dyDescent="0.15">
      <c r="B14" s="50" t="s">
        <v>502</v>
      </c>
    </row>
    <row r="15" spans="1:2" x14ac:dyDescent="0.15">
      <c r="B15" s="50"/>
    </row>
    <row r="20" spans="2:2" x14ac:dyDescent="0.15">
      <c r="B20" t="s">
        <v>503</v>
      </c>
    </row>
    <row r="21" spans="2:2" x14ac:dyDescent="0.15">
      <c r="B21" t="s">
        <v>504</v>
      </c>
    </row>
    <row r="22" spans="2:2" x14ac:dyDescent="0.15">
      <c r="B22" t="s">
        <v>505</v>
      </c>
    </row>
    <row r="23" spans="2:2" x14ac:dyDescent="0.15">
      <c r="B23" t="s">
        <v>506</v>
      </c>
    </row>
    <row r="24" spans="2:2" x14ac:dyDescent="0.15">
      <c r="B24" t="s">
        <v>507</v>
      </c>
    </row>
    <row r="25" spans="2:2" x14ac:dyDescent="0.15">
      <c r="B25" t="s">
        <v>508</v>
      </c>
    </row>
    <row r="26" spans="2:2" x14ac:dyDescent="0.15">
      <c r="B26" t="s">
        <v>509</v>
      </c>
    </row>
    <row r="27" spans="2:2" x14ac:dyDescent="0.15">
      <c r="B27" t="s">
        <v>510</v>
      </c>
    </row>
    <row r="28" spans="2:2" x14ac:dyDescent="0.15">
      <c r="B28" t="s">
        <v>511</v>
      </c>
    </row>
    <row r="29" spans="2:2" x14ac:dyDescent="0.15">
      <c r="B29" t="s">
        <v>512</v>
      </c>
    </row>
    <row r="30" spans="2:2" x14ac:dyDescent="0.15">
      <c r="B30" t="s">
        <v>513</v>
      </c>
    </row>
    <row r="31" spans="2:2" x14ac:dyDescent="0.15">
      <c r="B31" t="s">
        <v>514</v>
      </c>
    </row>
    <row r="32" spans="2:2" x14ac:dyDescent="0.15">
      <c r="B32" t="s">
        <v>515</v>
      </c>
    </row>
    <row r="33" spans="2:2" x14ac:dyDescent="0.15">
      <c r="B33" t="s">
        <v>516</v>
      </c>
    </row>
    <row r="34" spans="2:2" x14ac:dyDescent="0.15">
      <c r="B34" t="s">
        <v>517</v>
      </c>
    </row>
    <row r="35" spans="2:2" x14ac:dyDescent="0.15">
      <c r="B35" t="s">
        <v>518</v>
      </c>
    </row>
    <row r="36" spans="2:2" x14ac:dyDescent="0.15">
      <c r="B36" t="s">
        <v>519</v>
      </c>
    </row>
    <row r="37" spans="2:2" x14ac:dyDescent="0.15">
      <c r="B37" t="s">
        <v>400</v>
      </c>
    </row>
    <row r="38" spans="2:2" x14ac:dyDescent="0.15">
      <c r="B38" t="s">
        <v>520</v>
      </c>
    </row>
    <row r="39" spans="2:2" x14ac:dyDescent="0.15">
      <c r="B39" t="s">
        <v>521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522</v>
      </c>
    </row>
    <row r="4" spans="2:2" x14ac:dyDescent="0.15">
      <c r="B4" t="s">
        <v>523</v>
      </c>
    </row>
    <row r="5" spans="2:2" x14ac:dyDescent="0.15">
      <c r="B5" t="s">
        <v>524</v>
      </c>
    </row>
    <row r="6" spans="2:2" x14ac:dyDescent="0.15">
      <c r="B6" t="s">
        <v>525</v>
      </c>
    </row>
    <row r="7" spans="2:2" x14ac:dyDescent="0.15">
      <c r="B7" t="s">
        <v>526</v>
      </c>
    </row>
    <row r="8" spans="2:2" ht="16" x14ac:dyDescent="0.2">
      <c r="B8" s="73" t="s">
        <v>527</v>
      </c>
    </row>
    <row r="9" spans="2:2" x14ac:dyDescent="0.15">
      <c r="B9" t="s">
        <v>528</v>
      </c>
    </row>
    <row r="10" spans="2:2" x14ac:dyDescent="0.15">
      <c r="B10" s="50" t="s">
        <v>529</v>
      </c>
    </row>
    <row r="11" spans="2:2" x14ac:dyDescent="0.15">
      <c r="B11" s="50" t="s">
        <v>530</v>
      </c>
    </row>
    <row r="14" spans="2:2" x14ac:dyDescent="0.15">
      <c r="B14" t="s">
        <v>531</v>
      </c>
    </row>
    <row r="20" spans="2:2" x14ac:dyDescent="0.15">
      <c r="B20" t="s">
        <v>532</v>
      </c>
    </row>
    <row r="21" spans="2:2" x14ac:dyDescent="0.15">
      <c r="B21" t="s">
        <v>533</v>
      </c>
    </row>
    <row r="22" spans="2:2" x14ac:dyDescent="0.15">
      <c r="B22" t="s">
        <v>534</v>
      </c>
    </row>
    <row r="23" spans="2:2" x14ac:dyDescent="0.15">
      <c r="B23" t="s">
        <v>535</v>
      </c>
    </row>
    <row r="24" spans="2:2" x14ac:dyDescent="0.15">
      <c r="B24" t="s">
        <v>385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400</v>
      </c>
    </row>
    <row r="38" spans="2:2" x14ac:dyDescent="0.15">
      <c r="B38" t="s">
        <v>548</v>
      </c>
    </row>
    <row r="39" spans="2:2" x14ac:dyDescent="0.15">
      <c r="B39" t="s">
        <v>549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73" t="s">
        <v>550</v>
      </c>
    </row>
    <row r="4" spans="2:2" ht="16" x14ac:dyDescent="0.2">
      <c r="B4" s="73" t="s">
        <v>551</v>
      </c>
    </row>
    <row r="5" spans="2:2" x14ac:dyDescent="0.15">
      <c r="B5" t="s">
        <v>552</v>
      </c>
    </row>
    <row r="6" spans="2:2" ht="16" x14ac:dyDescent="0.2">
      <c r="B6" s="73" t="s">
        <v>553</v>
      </c>
    </row>
    <row r="7" spans="2:2" ht="16" x14ac:dyDescent="0.2">
      <c r="B7" s="73" t="s">
        <v>554</v>
      </c>
    </row>
    <row r="8" spans="2:2" x14ac:dyDescent="0.15">
      <c r="B8" t="s">
        <v>555</v>
      </c>
    </row>
    <row r="9" spans="2:2" x14ac:dyDescent="0.15">
      <c r="B9" s="74" t="s">
        <v>556</v>
      </c>
    </row>
    <row r="10" spans="2:2" x14ac:dyDescent="0.15">
      <c r="B10" t="s">
        <v>557</v>
      </c>
    </row>
    <row r="11" spans="2:2" x14ac:dyDescent="0.15">
      <c r="B11" t="s">
        <v>558</v>
      </c>
    </row>
    <row r="14" spans="2:2" ht="16" x14ac:dyDescent="0.2">
      <c r="B14" s="73" t="s">
        <v>559</v>
      </c>
    </row>
    <row r="20" spans="2:2" x14ac:dyDescent="0.15">
      <c r="B20" t="s">
        <v>560</v>
      </c>
    </row>
    <row r="21" spans="2:2" x14ac:dyDescent="0.15">
      <c r="B21" t="s">
        <v>561</v>
      </c>
    </row>
    <row r="22" spans="2:2" x14ac:dyDescent="0.15">
      <c r="B22" t="s">
        <v>505</v>
      </c>
    </row>
    <row r="23" spans="2:2" x14ac:dyDescent="0.15">
      <c r="B23" t="s">
        <v>562</v>
      </c>
    </row>
    <row r="24" spans="2:2" x14ac:dyDescent="0.15">
      <c r="B24" t="s">
        <v>385</v>
      </c>
    </row>
    <row r="25" spans="2:2" x14ac:dyDescent="0.15">
      <c r="B25" t="s">
        <v>563</v>
      </c>
    </row>
    <row r="26" spans="2:2" x14ac:dyDescent="0.15">
      <c r="B26" t="s">
        <v>509</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546</v>
      </c>
    </row>
    <row r="36" spans="2:2" x14ac:dyDescent="0.15">
      <c r="B36" t="s">
        <v>572</v>
      </c>
    </row>
    <row r="37" spans="2:2" x14ac:dyDescent="0.15">
      <c r="B37" t="s">
        <v>490</v>
      </c>
    </row>
    <row r="38" spans="2:2" x14ac:dyDescent="0.15">
      <c r="B38" t="s">
        <v>573</v>
      </c>
    </row>
    <row r="39" spans="2:2" x14ac:dyDescent="0.15">
      <c r="B39" t="s">
        <v>574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575</v>
      </c>
    </row>
    <row r="4" spans="2:2" x14ac:dyDescent="0.15">
      <c r="B4" t="s">
        <v>576</v>
      </c>
    </row>
    <row r="5" spans="2:2" x14ac:dyDescent="0.15">
      <c r="B5" t="s">
        <v>577</v>
      </c>
    </row>
    <row r="6" spans="2:2" x14ac:dyDescent="0.15">
      <c r="B6" t="s">
        <v>578</v>
      </c>
    </row>
    <row r="7" spans="2:2" x14ac:dyDescent="0.15">
      <c r="B7" t="s">
        <v>579</v>
      </c>
    </row>
    <row r="8" spans="2:2" x14ac:dyDescent="0.15">
      <c r="B8" t="s">
        <v>580</v>
      </c>
    </row>
    <row r="9" spans="2:2" x14ac:dyDescent="0.15">
      <c r="B9" t="s">
        <v>581</v>
      </c>
    </row>
    <row r="10" spans="2:2" x14ac:dyDescent="0.15">
      <c r="B10" t="s">
        <v>582</v>
      </c>
    </row>
    <row r="11" spans="2:2" x14ac:dyDescent="0.15">
      <c r="B11" t="s">
        <v>583</v>
      </c>
    </row>
    <row r="14" spans="2:2" x14ac:dyDescent="0.15">
      <c r="B14" t="s">
        <v>584</v>
      </c>
    </row>
    <row r="20" spans="2:2" x14ac:dyDescent="0.15">
      <c r="B20" t="s">
        <v>585</v>
      </c>
    </row>
    <row r="21" spans="2:2" x14ac:dyDescent="0.15">
      <c r="B21" t="s">
        <v>586</v>
      </c>
    </row>
    <row r="22" spans="2:2" x14ac:dyDescent="0.15">
      <c r="B22" t="s">
        <v>587</v>
      </c>
    </row>
    <row r="23" spans="2:2" x14ac:dyDescent="0.15">
      <c r="B23" t="s">
        <v>588</v>
      </c>
    </row>
    <row r="24" spans="2:2" x14ac:dyDescent="0.15">
      <c r="B24" t="s">
        <v>385</v>
      </c>
    </row>
    <row r="25" spans="2:2" x14ac:dyDescent="0.15">
      <c r="B25" t="s">
        <v>589</v>
      </c>
    </row>
    <row r="26" spans="2:2" x14ac:dyDescent="0.15">
      <c r="B26" t="s">
        <v>590</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599</v>
      </c>
    </row>
    <row r="36" spans="2:2" x14ac:dyDescent="0.15">
      <c r="B36" t="s">
        <v>489</v>
      </c>
    </row>
    <row r="37" spans="2:2" x14ac:dyDescent="0.15">
      <c r="B37" t="s">
        <v>400</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1185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198</cp:revision>
  <dcterms:created xsi:type="dcterms:W3CDTF">2020-07-27T15:42:24Z</dcterms:created>
  <dcterms:modified xsi:type="dcterms:W3CDTF">2022-02-13T19:02:30Z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