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<sst xmlns="http://schemas.openxmlformats.org/spreadsheetml/2006/main" count="746" uniqueCount="596">
  <si>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</si>
  <si>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</si>
  <si>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</si>
  <si>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</si>
  <si>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</si>
  <si>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</si>
  <si>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</si>
  <si>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</si>
  <si>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</si>
  <si>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</si>
  <si>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</si>
  <si>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</si>
  <si>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</si>
  <si>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</si>
  <si>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</si>
  <si>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</si>
  <si>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</si>
  <si>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</si>
  <si>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</si>
  <si>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</si>
  <si>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</si>
  <si>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</si>
  <si>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</si>
  <si>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</si>
  <si>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</si>
  <si>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</si>
  <si>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</si>
  <si>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</si>
  <si>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</si>
  <si>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</si>
  <si>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</si>
  <si>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</si>
  <si>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</si>
  <si>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</si>
  <si>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</si>
  <si>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</si>
  <si>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</si>
  <si>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</si>
  <si>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</si>
  <si>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</si>
  <si>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</si>
  <si>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</si>
  <si>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</si>
  <si>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</si>
  <si>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</si>
  <si>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</si>
  <si>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</si>
  <si>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</si>
  <si>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</si>
  <si>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</si>
  <si>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</si>
  <si>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</si>
  <si>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</si>
  <si>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</si>
  <si>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</si>
  <si>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</si>
  <si>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</si>
  <si>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</si>
  <si>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</si>
  <si>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</si>
  <si>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</si>
  <si>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</si>
  <si>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</si>
  <si>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</si>
  <si>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</si>
  <si>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</si>
  <si>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</si>
  <si>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</si>
  <si>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</si>
  <si>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</si>
  <si>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</si>
  <si>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</si>
  <si>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</si>
  <si>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</si>
  <si>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</si>
  <si>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</si>
  <si>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</si>
  <si>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</si>
  <si>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</si>
  <si>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</si>
  <si>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</si>
  <si>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</si>
  <si>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</si>
  <si>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</si>
  <si>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</si>
  <si>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</si>
  <si>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</si>
  <si>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</si>
  <si>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</si>
  <si>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</si>
  <si>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</si>
  <si>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</si>
  <si>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</si>
  <si>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</si>
  <si>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</si>
  <si>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</si>
  <si>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</si>
  <si>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</si>
  <si>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</si>
  <si>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</si>
  <si>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</si>
  <si>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</si>
  <si>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</si>
  <si>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</si>
  <si>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</si>
  <si>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</si>
  <si>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</si>
  <si>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</si>
  <si>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</si>
  <si>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</si>
  <si>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</si>
  <si>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</si>
  <si>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</si>
  <si>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</si>
  <si>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</si>
  <si>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</si>
  <si>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</si>
  <si>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</si>
  <si>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</si>
  <si>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</si>
  <si>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</si>
  <si>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</si>
  <si>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</si>
  <si>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</si>
  <si>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</si>
  <si>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</si>
  <si>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</si>
  <si>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</si>
  <si>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</si>
  <si>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</si>
  <si>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</si>
  <si>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</si>
  <si>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</si>
  <si>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</si>
  <si>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</si>
  <si>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</si>
  <si>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</si>
  <si>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</si>
  <si>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</si>
  <si>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</si>
  <si>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</si>
  <si>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</si>
  <si>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</si>
  <si>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</si>
  <si>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</si>
  <si>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</si>
  <si>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</si>
  <si>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</si>
  <si>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</si>
  <si>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</si>
  <si>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</si>
  <si>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</si>
  <si>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</si>
  <si>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</si>
  <si>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</si>
  <si>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</si>
  <si>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</si>
  <si>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</si>
  <si>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</si>
  <si>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</si>
  <si>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</si>
  <si>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</si>
  <si>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</si>
  <si>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</si>
  <si>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</si>
  <si>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</si>
  <si>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</si>
  <si>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</si>
  <si>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</si>
  <si>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</si>
  <si>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</si>
  <si>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</si>
  <si>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</si>
  <si>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</si>
  <si>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</si>
  <si>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</si>
  <si>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</si>
  <si>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</si>
  <si>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</si>
  <si>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</si>
  <si>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</si>
  <si>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</si>
  <si>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</si>
  <si>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</si>
  <si>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</si>
  <si>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</si>
  <si>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</si>
  <si>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</si>
  <si>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</si>
  <si>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</si>
  <si>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</si>
  <si>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</si>
  <si>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</si>
  <si>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</si>
  <si>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</si>
  <si>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</si>
  <si>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</si>
  <si>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</si>
  <si>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</si>
  <si>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</si>
  <si>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</si>
  <si>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</si>
  <si>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</si>
  <si>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</si>
  <si>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</si>
  <si>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</si>
  <si>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</si>
  <si>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</si>
  <si>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</si>
  <si>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</si>
  <si>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</si>
  <si>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</si>
  <si>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</si>
  <si>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</si>
  <si>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</si>
  <si>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</si>
  <si>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</si>
  <si>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</si>
  <si>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</si>
  <si>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</si>
  <si>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</si>
  <si>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</si>
  <si>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</si>
  <si>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</si>
  <si>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</si>
  <si>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</si>
  <si>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</si>
  <si>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</si>
  <si>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</si>
  <si>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</si>
  <si>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</si>
  <si>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</si>
  <si>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</si>
  <si>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</si>
  <si>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</si>
  <si>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</si>
  <si>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</si>
  <si>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</si>
  <si>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</si>
  <si>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</si>
  <si>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</si>
  <si>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</si>
  <si>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</si>
  <si>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</si>
  <si>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</si>
  <si>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</si>
  <si>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</si>
  <si>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</si>
  <si>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</si>
  <si>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</si>
  <si>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</si>
  <si>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</si>
  <si>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</si>
  <si>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</si>
  <si>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</si>
  <si>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</si>
  <si>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</si>
  <si>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</si>
  <si>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</si>
  <si>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</si>
  <si>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</si>
  <si>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</si>
  <si>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</si>
  <si>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</si>
  <si>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</si>
  <si>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</si>
  <si>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</si>
  <si>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</si>
  <si>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</si>
  <si>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</si>
  <si>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</si>
  <si>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</si>
  <si>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</si>
  <si>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</si>
  <si>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</si>
  <si>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</si>
  <si>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</si>
  <si>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</si>
  <si>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</si>
  <si>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</si>
  <si>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</si>
  <si>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</si>
  <si>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</si>
  <si>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</si>
  <si>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</si>
  <si>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</si>
  <si>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</si>
  <si>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</si>
  <si>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</si>
  <si>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</si>
  <si>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</si>
  <si>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</si>
  <si>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</si>
  <si>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</si>
  <si>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</si>
  <si>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</si>
  <si>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</si>
  <si>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</si>
  <si>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</si>
  <si>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</si>
  <si>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</si>
  <si>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</si>
  <si>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</si>
  <si>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</si>
  <si>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</si>
  <si>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</si>
  <si>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</si>
  <si>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</si>
  <si>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</si>
  <si>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</si>
  <si>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</si>
  <si>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</si>
  <si>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</si>
  <si>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</si>
  <si>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</si>
  <si>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</si>
  <si>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</si>
  <si>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</si>
  <si>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</si>
  <si>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</si>
  <si>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</si>
  <si>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</si>
  <si>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</si>
  <si>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</si>
  <si>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</si>
  <si>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</si>
  <si>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</si>
  <si>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</si>
  <si>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</si>
  <si>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</si>
  <si>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</si>
  <si>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</si>
  <si>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</si>
  <si>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</si>
  <si>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</si>
  <si>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</si>
  <si>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</si>
  <si>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</si>
  <si>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</si>
  <si>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</si>
  <si>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</si>
  <si>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</si>
  <si>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</si>
  <si>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</si>
  <si>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</si>
  <si>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</si>
  <si>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</si>
  <si>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</si>
  <si>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</si>
  <si>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</si>
  <si>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</si>
  <si>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</si>
  <si>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</si>
  <si>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</si>
  <si>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</si>
  <si>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T520 T520i T420S T420 T420i T400S T410S T410 T410I T510 T510i W510 W520 X220T X220s X220i X220</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</si>
  <si>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</si>
  <si>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</si>
  <si>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</si>
  <si>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</si>
  <si>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</si>
  <si>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</si>
  <si>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</si>
  <si>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</si>
  <si>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</si>
  <si>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</si>
  <si>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</si>
  <si>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</si>
  <si>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</si>
  <si>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T510 - DE</t>
  </si>
  <si>
    <t xml:space="preserve">German</t>
  </si>
  <si>
    <t xml:space="preserve">Lenovo/T510%20/RG/DE</t>
  </si>
  <si>
    <t xml:space="preserve">Price – NON-Backlit</t>
  </si>
  <si>
    <t xml:space="preserve">Lenovo T510 - FR</t>
  </si>
  <si>
    <t xml:space="preserve">French</t>
  </si>
  <si>
    <t xml:space="preserve">Lenovo/T510%20/RG/FR</t>
  </si>
  <si>
    <t xml:space="preserve">Packing size</t>
  </si>
  <si>
    <t xml:space="preserve">Small</t>
  </si>
  <si>
    <t xml:space="preserve">Lenovo T510 - IT</t>
  </si>
  <si>
    <t xml:space="preserve">Italian</t>
  </si>
  <si>
    <t xml:space="preserve">Lenovo/T510%20/RG/IT</t>
  </si>
  <si>
    <t xml:space="preserve">T410 T410i T510 T510i W510 X220 X220i T420 T420i T520 T520i W520</t>
  </si>
  <si>
    <t xml:space="preserve">Package height (CM)</t>
  </si>
  <si>
    <t xml:space="preserve">Lenovo T510 - ES</t>
  </si>
  <si>
    <t xml:space="preserve">Spanish</t>
  </si>
  <si>
    <t xml:space="preserve">Lenovo/T510%20/RG/ES</t>
  </si>
  <si>
    <t xml:space="preserve">Package width (CM)</t>
  </si>
  <si>
    <t xml:space="preserve">Lenovo T510 - UK</t>
  </si>
  <si>
    <t xml:space="preserve">UK</t>
  </si>
  <si>
    <t xml:space="preserve">Lenovo/T510%20/RG/UK</t>
  </si>
  <si>
    <t xml:space="preserve">Package length (CM)</t>
  </si>
  <si>
    <t xml:space="preserve">Lenovo T510 - NOR</t>
  </si>
  <si>
    <t xml:space="preserve">Scandinavian – Nordic</t>
  </si>
  <si>
    <t xml:space="preserve">Origin of Product</t>
  </si>
  <si>
    <t xml:space="preserve">Lenovo T510 - BE</t>
  </si>
  <si>
    <t xml:space="preserve">Belgian</t>
  </si>
  <si>
    <t xml:space="preserve">Package weight (GR)</t>
  </si>
  <si>
    <t xml:space="preserve">Lenovo T510 - BG</t>
  </si>
  <si>
    <t xml:space="preserve">Bulgarian</t>
  </si>
  <si>
    <t xml:space="preserve">Lenovo T510 - CZ</t>
  </si>
  <si>
    <t xml:space="preserve">Czech</t>
  </si>
  <si>
    <t xml:space="preserve">Parent sku</t>
  </si>
  <si>
    <t xml:space="preserve">Lenovo T510 parent</t>
  </si>
  <si>
    <t xml:space="preserve">Lenovo T510 - DK</t>
  </si>
  <si>
    <t xml:space="preserve">Danish</t>
  </si>
  <si>
    <t xml:space="preserve">Parent EAN</t>
  </si>
  <si>
    <t xml:space="preserve">Lenovo T510 - HU</t>
  </si>
  <si>
    <t xml:space="preserve">Hungarian</t>
  </si>
  <si>
    <t xml:space="preserve">Lenovo T510 - NL</t>
  </si>
  <si>
    <t xml:space="preserve">Dutch</t>
  </si>
  <si>
    <t xml:space="preserve">Item_type</t>
  </si>
  <si>
    <t xml:space="preserve">laptop-computer-replacement-parts</t>
  </si>
  <si>
    <t xml:space="preserve">Lenovo T510 - NO</t>
  </si>
  <si>
    <t xml:space="preserve">Norwegian</t>
  </si>
  <si>
    <t xml:space="preserve">Lenovo T510 - PL</t>
  </si>
  <si>
    <t xml:space="preserve">Polish</t>
  </si>
  <si>
    <t xml:space="preserve">Default quantity</t>
  </si>
  <si>
    <t xml:space="preserve">Lenovo T510 - PT</t>
  </si>
  <si>
    <t xml:space="preserve">Portuguese</t>
  </si>
  <si>
    <t xml:space="preserve">Lenovo T510 - SE/FI</t>
  </si>
  <si>
    <t xml:space="preserve">Swedish – Finnish</t>
  </si>
  <si>
    <t xml:space="preserve">Format</t>
  </si>
  <si>
    <t xml:space="preserve">Update</t>
  </si>
  <si>
    <t xml:space="preserve">Lenovo T510 - CH</t>
  </si>
  <si>
    <t xml:space="preserve">Swiss</t>
  </si>
  <si>
    <t xml:space="preserve">Lenovo T510 - US INT</t>
  </si>
  <si>
    <t xml:space="preserve">US International</t>
  </si>
  <si>
    <t xml:space="preserve">Lenovo/T510%20/RG/USI</t>
  </si>
  <si>
    <t xml:space="preserve">Lenovo T510 - RUS</t>
  </si>
  <si>
    <t xml:space="preserve">Russian</t>
  </si>
  <si>
    <t xml:space="preserve">Bullet Point 1:</t>
  </si>
  <si>
    <t xml:space="preserve">Lenovo T510 - US</t>
  </si>
  <si>
    <t xml:space="preserve">US</t>
  </si>
  <si>
    <t xml:space="preserve">Lenovo/T510%20/RG/US</t>
  </si>
  <si>
    <t xml:space="preserve">Bullet Point 2:</t>
  </si>
  <si>
    <t xml:space="preserve">Bullet Point 5:</t>
  </si>
  <si>
    <t xml:space="preserve">Bullet Point 4:</t>
  </si>
  <si>
    <t xml:space="preserve">Product Description</t>
  </si>
  <si>
    <t xml:space="preserve">Warranty Message</t>
  </si>
  <si>
    <t xml:space="preserve">Original bullet 1:</t>
  </si>
  <si>
    <t xml:space="preserve">language</t>
  </si>
  <si>
    <t xml:space="preserve">Marketplace</t>
  </si>
  <si>
    <t xml:space="preserve">EU</t>
  </si>
  <si>
    <t xml:space="preserve">English</t>
  </si>
  <si>
    <t xml:space="preserve">PartialUpdate</t>
  </si>
  <si>
    <t xml:space="preserve">Big</t>
  </si>
  <si>
    <t xml:space="preserve">Delete</t>
  </si>
  <si>
    <t xml:space="preserve">New</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</si>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</sst>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4"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F12" activeCellId="0" sqref="F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T510 parent</v>
      </c>
      <c r="C4" s="29" t="s">
        <v>345</v>
      </c>
      <c r="D4" s="30" t="n">
        <f aca="false">Values!B14</f>
        <v>5714401510222</v>
      </c>
      <c r="E4" s="31" t="s">
        <v>346</v>
      </c>
      <c r="F4" s="28" t="str">
        <f aca="false">Values!B1 &amp; " " &amp; Values!B3</f>
        <v>Origineel verlicht toetsenbord voor Lenovo Thinkpad T520 T520i T420S T420 T420i T400S T410S T410 T410I T510 T510i W510 W520 X220T X220s X220i X220</v>
      </c>
      <c r="G4" s="29" t="s">
        <v>345</v>
      </c>
      <c r="H4" s="27" t="str">
        <f aca="false">Values!B16</f>
        <v>laptop-computer-replacement-parts</v>
      </c>
      <c r="I4" s="27" t="str">
        <f aca="false">IF(ISBLANK(Values!E3),"","4730574031")</f>
        <v>4730574031</v>
      </c>
      <c r="J4" s="32" t="str">
        <f aca="false">Values!B13</f>
        <v>Lenovo T510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T510 - DE</v>
      </c>
      <c r="C5" s="32" t="str">
        <f aca="false">IF(ISBLANK(Values!E4),"","TellusRem")</f>
        <v>TellusRem</v>
      </c>
      <c r="D5" s="30" t="n">
        <f aca="false">IF(ISBLANK(Values!E4),"",Values!E4)</f>
        <v>5714401510017</v>
      </c>
      <c r="E5" s="31" t="str">
        <f aca="false">IF(ISBLANK(Values!E4),"","EAN")</f>
        <v>EAN</v>
      </c>
      <c r="F5" s="28" t="str">
        <f aca="false">IF(ISBLANK(Values!E4),"",IF(Values!J4,Values!H4 &amp;" "&amp;  Values!$B$1 &amp; " " &amp;Values!$B$3,Values!G4 &amp;" "&amp;  Values!$B$2 &amp; " " &amp;Values!$B$3))</f>
        <v>German Origineel niet-verlicht toetsenbord voor Lenovo Thinkpad T520 T520i T420S T420 T420i T400S T410S T410 T410I T510 T510i W510 W520 X220T X220s X220i X220</v>
      </c>
      <c r="G5" s="38" t="s">
        <v>350</v>
      </c>
      <c r="H5" s="27" t="str">
        <f aca="false">IF(ISBLANK(Values!E4),"",Values!$B$16)</f>
        <v>laptop-computer-replacement-parts</v>
      </c>
      <c r="I5" s="27" t="str">
        <f aca="false">IF(ISBLANK(Values!E4),"","4730574031")</f>
        <v>4730574031</v>
      </c>
      <c r="J5" s="39" t="str">
        <f aca="false">IF(ISBLANK(Values!E4),"",Values!F4 )</f>
        <v>Lenovo T510 - DE</v>
      </c>
      <c r="K5" s="28" t="n">
        <f aca="false">IF(ISBLANK(Values!E4),"",IF(Values!J4, Values!$B$4, Values!$B$5))</f>
        <v>54.99</v>
      </c>
      <c r="L5" s="40" t="n">
        <f aca="false">IF(ISBLANK(Values!E4),"",Values!$B$18)</f>
        <v>5</v>
      </c>
      <c r="M5" s="28" t="str">
        <f aca="false">IF(ISBLANK(Values!E4),"",Values!$M4)</f>
        <v>https://raw.githubusercontent.com/PatrickVibild/TellusAmazonPictures/master/pictures/Lenovo/T510%20/RG/DE/1.jpg</v>
      </c>
      <c r="N5" s="28" t="str">
        <f aca="false">IF(ISBLANK(Values!$F4),"",Values!N4)</f>
        <v>https://raw.githubusercontent.com/PatrickVibild/TellusAmazonPictures/master/pictures/Lenovo/T510%20/RG/DE/2.jpg</v>
      </c>
      <c r="O5" s="28" t="str">
        <f aca="false">IF(ISBLANK(Values!$F4),"",Values!O4)</f>
        <v>https://raw.githubusercontent.com/PatrickVibild/TellusAmazonPictures/master/pictures/Lenovo/T510%20/RG/DE/3.jpg</v>
      </c>
      <c r="P5" s="28" t="str">
        <f aca="false">IF(ISBLANK(Values!$F4),"",Values!P4)</f>
        <v>https://raw.githubusercontent.com/PatrickVibild/TellusAmazonPictures/master/pictures/Lenovo/T510%20/RG/DE/4.jpg</v>
      </c>
      <c r="Q5" s="28" t="str">
        <f aca="false">IF(ISBLANK(Values!$F4),"",Values!Q4)</f>
        <v>https://raw.githubusercontent.com/PatrickVibild/TellusAmazonPictures/master/pictures/Lenovo/T510%20/RG/DE/5.jpg</v>
      </c>
      <c r="R5" s="28" t="str">
        <f aca="false">IF(ISBLANK(Values!$F4),"",Values!R4)</f>
        <v>https://raw.githubusercontent.com/PatrickVibild/TellusAmazonPictures/master/pictures/Lenovo/T510%20/RG/DE/6.jpg</v>
      </c>
      <c r="S5" s="28" t="str">
        <f aca="false">IF(ISBLANK(Values!$F4),"",Values!S4)</f>
        <v>https://raw.githubusercontent.com/PatrickVibild/TellusAmazonPictures/master/pictures/Lenovo/T510%20/RG/DE/7.jpg</v>
      </c>
      <c r="T5" s="28" t="str">
        <f aca="false">IF(ISBLANK(Values!$F4),"",Values!T4)</f>
        <v>https://raw.githubusercontent.com/PatrickVibild/TellusAmazonPictures/master/pictures/Lenovo/T510%20/RG/DE/8.jpg</v>
      </c>
      <c r="U5" s="28" t="str">
        <f aca="false">IF(ISBLANK(Values!$F4),"",Values!U4)</f>
        <v>https://raw.githubusercontent.com/PatrickVibild/TellusAmazonPictures/master/pictures/Lenovo/T510%20/RG/DE/9.jpg</v>
      </c>
      <c r="W5" s="32" t="str">
        <f aca="false">IF(ISBLANK(Values!E4),"","Child")</f>
        <v>Child</v>
      </c>
      <c r="X5" s="32" t="str">
        <f aca="false">IF(ISBLANK(Values!E4),"",Values!$B$13)</f>
        <v>Lenovo T510 parent</v>
      </c>
      <c r="Y5" s="39"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IF(ISBLANK(Values!E4),"",IF(Values!I4,Values!$B$23,Values!$B$33))</f>
        <v>👉 TEVREDEN KLANTEN WERELDWIJD: Wereldwijd meer dan 10.000 tevreden klanten. Toetsenbord hersteld in Europa</v>
      </c>
      <c r="AJ5" s="42" t="str">
        <f aca="false">IF(ISBLANK(Values!E4),"","👉 "&amp;Values!H4&amp; " "&amp;Values!$B$24 &amp;" "&amp;Values!$B$3)</f>
        <v>👉 Duitse Compatibel met Lenovo T520 T520i T420S T420 T420i T400S T410S T410 T410I T510 T510i W510 W520 X220T X220s X220i X220</v>
      </c>
      <c r="AK5" s="1" t="str">
        <f aca="false">IF(ISBLANK(Values!E4),"",Values!$B$25)</f>
        <v>COMMUNICATIE EN TECHNISCHE ONDERSTEUNING: snel en soepel 24 uur</v>
      </c>
      <c r="AL5" s="1" t="str">
        <f aca="false">IF(ISBLANK(Values!E4),"",Values!$B$26)</f>
        <v>6 MAAND GARANTIE INBEGREPEN: relax, is gedekt</v>
      </c>
      <c r="AM5" s="1" t="str">
        <f aca="false">IF(ISBLANK(Values!E4),"",Values!$B$27)</f>
        <v>♻️ Be green!  ♻️ Bespaar met dit toetsenbord tot 80% CO2!</v>
      </c>
      <c r="AT5" s="28" t="str">
        <f aca="false">IF(ISBLANK(Values!E4),"",Values!H4)</f>
        <v>Duitse</v>
      </c>
      <c r="AU5" s="0"/>
      <c r="AV5" s="1" t="str">
        <f aca="false">IF(ISBLANK(Values!E4),"",IF(Values!J4,"Backlit", "Non-Backlit"))</f>
        <v>Non-Backlit</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n">
        <f aca="false">IF(ISBLANK(Values!E4),"",Values!$B$7)</f>
        <v>41</v>
      </c>
      <c r="CJ5" s="1" t="n">
        <f aca="false">IF(ISBLANK(Values!E4),"",Values!$B$8)</f>
        <v>17</v>
      </c>
      <c r="CK5" s="1" t="str">
        <f aca="false">IF(ISBLANK(Values!E4),"",Values!$B$9)</f>
        <v>5</v>
      </c>
      <c r="CL5" s="1" t="str">
        <f aca="false">IF(ISBLANK(Values!E4),"","CM")</f>
        <v>CM</v>
      </c>
      <c r="CP5" s="1" t="n">
        <f aca="false">IF(ISBLANK(Values!E4),"",Values!$B$7)</f>
        <v>41</v>
      </c>
      <c r="CQ5" s="1" t="n">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31"/>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T510 - FR</v>
      </c>
      <c r="C6" s="32" t="str">
        <f aca="false">IF(ISBLANK(Values!E5),"","TellusRem")</f>
        <v>TellusRem</v>
      </c>
      <c r="D6" s="30" t="n">
        <f aca="false">IF(ISBLANK(Values!E5),"",Values!E5)</f>
        <v>5714401510024</v>
      </c>
      <c r="E6" s="31" t="str">
        <f aca="false">IF(ISBLANK(Values!E5),"","EAN")</f>
        <v>EAN</v>
      </c>
      <c r="F6" s="28" t="str">
        <f aca="false">IF(ISBLANK(Values!E5),"",IF(Values!J5,Values!H5 &amp;" "&amp;  Values!$B$1 &amp; " " &amp;Values!$B$3,Values!G5 &amp;" "&amp;  Values!$B$2 &amp; " " &amp;Values!$B$3))</f>
        <v>French Origineel niet-verlicht toetsenbord voor Lenovo Thinkpad T520 T520i T420S T420 T420i T400S T410S T410 T410I T510 T510i W510 W520 X220T X220s X220i X220</v>
      </c>
      <c r="G6" s="38" t="s">
        <v>350</v>
      </c>
      <c r="H6" s="27" t="str">
        <f aca="false">IF(ISBLANK(Values!E5),"",Values!$B$16)</f>
        <v>laptop-computer-replacement-parts</v>
      </c>
      <c r="I6" s="27" t="str">
        <f aca="false">IF(ISBLANK(Values!E5),"","4730574031")</f>
        <v>4730574031</v>
      </c>
      <c r="J6" s="39" t="str">
        <f aca="false">IF(ISBLANK(Values!E5),"",Values!F5 )</f>
        <v>Lenovo T510 - FR</v>
      </c>
      <c r="K6" s="28" t="n">
        <f aca="false">IF(ISBLANK(Values!E5),"",IF(Values!J5, Values!$B$4, Values!$B$5))</f>
        <v>54.99</v>
      </c>
      <c r="L6" s="40" t="n">
        <f aca="false">IF(ISBLANK(Values!E5),"",Values!$B$18)</f>
        <v>5</v>
      </c>
      <c r="M6" s="28" t="str">
        <f aca="false">IF(ISBLANK(Values!E5),"",Values!$M5)</f>
        <v>https://raw.githubusercontent.com/PatrickVibild/TellusAmazonPictures/master/pictures/Lenovo/T510%20/RG/FR/1.jpg</v>
      </c>
      <c r="N6" s="28" t="str">
        <f aca="false">IF(ISBLANK(Values!$F5),"",Values!N5)</f>
        <v>https://raw.githubusercontent.com/PatrickVibild/TellusAmazonPictures/master/pictures/Lenovo/T510%20/RG/FR/2.jpg</v>
      </c>
      <c r="O6" s="28" t="str">
        <f aca="false">IF(ISBLANK(Values!$F5),"",Values!O5)</f>
        <v>https://raw.githubusercontent.com/PatrickVibild/TellusAmazonPictures/master/pictures/Lenovo/T510%20/RG/FR/3.jpg</v>
      </c>
      <c r="P6" s="28" t="str">
        <f aca="false">IF(ISBLANK(Values!$F5),"",Values!P5)</f>
        <v>https://raw.githubusercontent.com/PatrickVibild/TellusAmazonPictures/master/pictures/Lenovo/T510%20/RG/FR/4.jpg</v>
      </c>
      <c r="Q6" s="28" t="str">
        <f aca="false">IF(ISBLANK(Values!$F5),"",Values!Q5)</f>
        <v>https://raw.githubusercontent.com/PatrickVibild/TellusAmazonPictures/master/pictures/Lenovo/T510%20/RG/FR/5.jpg</v>
      </c>
      <c r="R6" s="28" t="str">
        <f aca="false">IF(ISBLANK(Values!$F5),"",Values!R5)</f>
        <v>https://raw.githubusercontent.com/PatrickVibild/TellusAmazonPictures/master/pictures/Lenovo/T510%20/RG/FR/6.jpg</v>
      </c>
      <c r="S6" s="28" t="str">
        <f aca="false">IF(ISBLANK(Values!$F5),"",Values!S5)</f>
        <v>https://raw.githubusercontent.com/PatrickVibild/TellusAmazonPictures/master/pictures/Lenovo/T510%20/RG/FR/7.jpg</v>
      </c>
      <c r="T6" s="28" t="str">
        <f aca="false">IF(ISBLANK(Values!$F5),"",Values!T5)</f>
        <v>https://raw.githubusercontent.com/PatrickVibild/TellusAmazonPictures/master/pictures/Lenovo/T510%20/RG/FR/8.jpg</v>
      </c>
      <c r="U6" s="28" t="str">
        <f aca="false">IF(ISBLANK(Values!$F5),"",Values!U5)</f>
        <v>https://raw.githubusercontent.com/PatrickVibild/TellusAmazonPictures/master/pictures/Lenovo/T510%20/RG/FR/9.jpg</v>
      </c>
      <c r="W6" s="32" t="str">
        <f aca="false">IF(ISBLANK(Values!E5),"","Child")</f>
        <v>Child</v>
      </c>
      <c r="X6" s="32" t="str">
        <f aca="false">IF(ISBLANK(Values!E5),"",Values!$B$13)</f>
        <v>Lenovo T510 parent</v>
      </c>
      <c r="Y6" s="39"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IF(ISBLANK(Values!E5),"",IF(Values!I5,Values!$B$23,Values!$B$33))</f>
        <v>👉 TEVREDEN KLANTEN WERELDWIJD: Wereldwijd meer dan 10.000 tevreden klanten. Toetsenbord hersteld in Europa</v>
      </c>
      <c r="AJ6" s="42" t="str">
        <f aca="false">IF(ISBLANK(Values!E5),"","👉 "&amp;Values!H5&amp; " "&amp;Values!$B$24 &amp;" "&amp;Values!$B$3)</f>
        <v>👉 Frans Compatibel met Lenovo T520 T520i T420S T420 T420i T400S T410S T410 T410I T510 T510i W510 W520 X220T X220s X220i X220</v>
      </c>
      <c r="AK6" s="1" t="str">
        <f aca="false">IF(ISBLANK(Values!E5),"",Values!$B$25)</f>
        <v>COMMUNICATIE EN TECHNISCHE ONDERSTEUNING: snel en soepel 24 uur</v>
      </c>
      <c r="AL6" s="1" t="str">
        <f aca="false">IF(ISBLANK(Values!E5),"",Values!$B$26)</f>
        <v>6 MAAND GARANTIE INBEGREPEN: relax, is gedekt</v>
      </c>
      <c r="AM6" s="1" t="str">
        <f aca="false">IF(ISBLANK(Values!E5),"",Values!$B$27)</f>
        <v>♻️ Be green!  ♻️ Bespaar met dit toetsenbord tot 80% CO2!</v>
      </c>
      <c r="AT6" s="28" t="str">
        <f aca="false">IF(ISBLANK(Values!E5),"",Values!H5)</f>
        <v>Frans</v>
      </c>
      <c r="AU6" s="0"/>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n">
        <f aca="false">IF(ISBLANK(Values!E5),"",Values!$B$7)</f>
        <v>41</v>
      </c>
      <c r="CJ6" s="1" t="n">
        <f aca="false">IF(ISBLANK(Values!E5),"",Values!$B$8)</f>
        <v>17</v>
      </c>
      <c r="CK6" s="1" t="str">
        <f aca="false">IF(ISBLANK(Values!E5),"",Values!$B$9)</f>
        <v>5</v>
      </c>
      <c r="CL6" s="1" t="str">
        <f aca="false">IF(ISBLANK(Values!E5),"","CM")</f>
        <v>CM</v>
      </c>
      <c r="CP6" s="1" t="n">
        <f aca="false">IF(ISBLANK(Values!E5),"",Values!$B$7)</f>
        <v>41</v>
      </c>
      <c r="CQ6" s="1" t="n">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31"/>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T510 - IT</v>
      </c>
      <c r="C7" s="32" t="str">
        <f aca="false">IF(ISBLANK(Values!E6),"","TellusRem")</f>
        <v>TellusRem</v>
      </c>
      <c r="D7" s="30" t="n">
        <f aca="false">IF(ISBLANK(Values!E6),"",Values!E6)</f>
        <v>5714401510031</v>
      </c>
      <c r="E7" s="31" t="str">
        <f aca="false">IF(ISBLANK(Values!E6),"","EAN")</f>
        <v>EAN</v>
      </c>
      <c r="F7" s="28" t="str">
        <f aca="false">IF(ISBLANK(Values!E6),"",IF(Values!J6,Values!H6 &amp;" "&amp;  Values!$B$1 &amp; " " &amp;Values!$B$3,Values!G6 &amp;" "&amp;  Values!$B$2 &amp; " " &amp;Values!$B$3))</f>
        <v>Italian Origineel niet-verlicht toetsenbord voor Lenovo Thinkpad T520 T520i T420S T420 T420i T400S T410S T410 T410I T510 T510i W510 W520 X220T X220s X220i X220</v>
      </c>
      <c r="G7" s="38" t="str">
        <f aca="false">IF(ISBLANK(Values!E6),"","TellusRem")</f>
        <v>TellusRem</v>
      </c>
      <c r="H7" s="27" t="str">
        <f aca="false">IF(ISBLANK(Values!E6),"",Values!$B$16)</f>
        <v>laptop-computer-replacement-parts</v>
      </c>
      <c r="I7" s="27" t="str">
        <f aca="false">IF(ISBLANK(Values!E6),"","4730574031")</f>
        <v>4730574031</v>
      </c>
      <c r="J7" s="39" t="str">
        <f aca="false">IF(ISBLANK(Values!E6),"",Values!F6 )</f>
        <v>Lenovo T510 - IT</v>
      </c>
      <c r="K7" s="28" t="n">
        <f aca="false">IF(ISBLANK(Values!E6),"",IF(Values!J6, Values!$B$4, Values!$B$5))</f>
        <v>54.99</v>
      </c>
      <c r="L7" s="40" t="n">
        <f aca="false">IF(ISBLANK(Values!E6),"",Values!$B$18)</f>
        <v>5</v>
      </c>
      <c r="M7" s="28" t="str">
        <f aca="false">IF(ISBLANK(Values!E6),"",Values!$M6)</f>
        <v>https://raw.githubusercontent.com/PatrickVibild/TellusAmazonPictures/master/pictures/Lenovo/T510%20/RG/IT/1.jpg</v>
      </c>
      <c r="N7" s="28" t="str">
        <f aca="false">IF(ISBLANK(Values!$F6),"",Values!N6)</f>
        <v>https://raw.githubusercontent.com/PatrickVibild/TellusAmazonPictures/master/pictures/Lenovo/T510%20/RG/IT/2.jpg</v>
      </c>
      <c r="O7" s="28" t="str">
        <f aca="false">IF(ISBLANK(Values!$F6),"",Values!O6)</f>
        <v>https://raw.githubusercontent.com/PatrickVibild/TellusAmazonPictures/master/pictures/Lenovo/T510%20/RG/IT/3.jpg</v>
      </c>
      <c r="P7" s="28" t="str">
        <f aca="false">IF(ISBLANK(Values!$F6),"",Values!P6)</f>
        <v>https://raw.githubusercontent.com/PatrickVibild/TellusAmazonPictures/master/pictures/Lenovo/T510%20/RG/IT/4.jpg</v>
      </c>
      <c r="Q7" s="28" t="str">
        <f aca="false">IF(ISBLANK(Values!$F6),"",Values!Q6)</f>
        <v>https://raw.githubusercontent.com/PatrickVibild/TellusAmazonPictures/master/pictures/Lenovo/T510%20/RG/IT/5.jpg</v>
      </c>
      <c r="R7" s="28" t="str">
        <f aca="false">IF(ISBLANK(Values!$F6),"",Values!R6)</f>
        <v>https://raw.githubusercontent.com/PatrickVibild/TellusAmazonPictures/master/pictures/Lenovo/T510%20/RG/IT/6.jpg</v>
      </c>
      <c r="S7" s="28" t="str">
        <f aca="false">IF(ISBLANK(Values!$F6),"",Values!S6)</f>
        <v>https://raw.githubusercontent.com/PatrickVibild/TellusAmazonPictures/master/pictures/Lenovo/T510%20/RG/IT/7.jpg</v>
      </c>
      <c r="T7" s="28" t="str">
        <f aca="false">IF(ISBLANK(Values!$F6),"",Values!T6)</f>
        <v>https://raw.githubusercontent.com/PatrickVibild/TellusAmazonPictures/master/pictures/Lenovo/T510%20/RG/IT/8.jpg</v>
      </c>
      <c r="U7" s="28" t="str">
        <f aca="false">IF(ISBLANK(Values!$F6),"",Values!U6)</f>
        <v>https://raw.githubusercontent.com/PatrickVibild/TellusAmazonPictures/master/pictures/Lenovo/T510%20/RG/IT/9.jpg</v>
      </c>
      <c r="W7" s="32" t="str">
        <f aca="false">IF(ISBLANK(Values!E6),"","Child")</f>
        <v>Child</v>
      </c>
      <c r="X7" s="32" t="str">
        <f aca="false">IF(ISBLANK(Values!E6),"",Values!$B$13)</f>
        <v>Lenovo T510 parent</v>
      </c>
      <c r="Y7" s="39"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IF(ISBLANK(Values!E6),"",IF(Values!I6,Values!$B$23,Values!$B$33))</f>
        <v>👉 TEVREDEN KLANTEN WERELDWIJD: Wereldwijd meer dan 10.000 tevreden klanten. Toetsenbord hersteld in Europa</v>
      </c>
      <c r="AJ7" s="42" t="str">
        <f aca="false">IF(ISBLANK(Values!E6),"","👉 "&amp;Values!H6&amp; " "&amp;Values!$B$24 &amp;" "&amp;Values!$B$3)</f>
        <v>👉 Italiaans Compatibel met Lenovo T520 T520i T420S T420 T420i T400S T410S T410 T410I T510 T510i W510 W520 X220T X220s X220i X220</v>
      </c>
      <c r="AK7" s="1" t="str">
        <f aca="false">IF(ISBLANK(Values!E6),"",Values!$B$25)</f>
        <v>COMMUNICATIE EN TECHNISCHE ONDERSTEUNING: snel en soepel 24 uur</v>
      </c>
      <c r="AL7" s="1" t="str">
        <f aca="false">IF(ISBLANK(Values!E6),"",Values!$B$26)</f>
        <v>6 MAAND GARANTIE INBEGREPEN: relax, is gedekt</v>
      </c>
      <c r="AM7" s="1" t="str">
        <f aca="false">IF(ISBLANK(Values!E6),"",Values!$B$27)</f>
        <v>♻️ Be green!  ♻️ Bespaar met dit toetsenbord tot 80% CO2!</v>
      </c>
      <c r="AT7" s="28" t="str">
        <f aca="false">IF(ISBLANK(Values!E6),"",Values!H6)</f>
        <v>Italiaans</v>
      </c>
      <c r="AU7" s="0"/>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n">
        <f aca="false">IF(ISBLANK(Values!E6),"",Values!$B$7)</f>
        <v>41</v>
      </c>
      <c r="CJ7" s="1" t="n">
        <f aca="false">IF(ISBLANK(Values!E6),"",Values!$B$8)</f>
        <v>17</v>
      </c>
      <c r="CK7" s="1" t="str">
        <f aca="false">IF(ISBLANK(Values!E6),"",Values!$B$9)</f>
        <v>5</v>
      </c>
      <c r="CL7" s="1" t="str">
        <f aca="false">IF(ISBLANK(Values!E6),"","CM")</f>
        <v>CM</v>
      </c>
      <c r="CP7" s="36" t="n">
        <f aca="false">IF(ISBLANK(Values!E6),"",Values!$B$7)</f>
        <v>41</v>
      </c>
      <c r="CQ7" s="36" t="n">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31"/>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T510 - ES</v>
      </c>
      <c r="C8" s="32" t="str">
        <f aca="false">IF(ISBLANK(Values!E7),"","TellusRem")</f>
        <v>TellusRem</v>
      </c>
      <c r="D8" s="30" t="n">
        <f aca="false">IF(ISBLANK(Values!E7),"",Values!E7)</f>
        <v>5714401510048</v>
      </c>
      <c r="E8" s="31" t="str">
        <f aca="false">IF(ISBLANK(Values!E7),"","EAN")</f>
        <v>EAN</v>
      </c>
      <c r="F8" s="28" t="str">
        <f aca="false">IF(ISBLANK(Values!E7),"",IF(Values!J7,Values!H7 &amp;" "&amp;  Values!$B$1 &amp; " " &amp;Values!$B$3,Values!G7 &amp;" "&amp;  Values!$B$2 &amp; " " &amp;Values!$B$3))</f>
        <v>Spanish Origineel niet-verlicht toetsenbord voor Lenovo Thinkpad T520 T520i T420S T420 T420i T400S T410S T410 T410I T510 T510i W510 W520 X220T X220s X220i X220</v>
      </c>
      <c r="G8" s="38" t="str">
        <f aca="false">IF(ISBLANK(Values!E7),"","TellusRem")</f>
        <v>TellusRem</v>
      </c>
      <c r="H8" s="27" t="str">
        <f aca="false">IF(ISBLANK(Values!E7),"",Values!$B$16)</f>
        <v>laptop-computer-replacement-parts</v>
      </c>
      <c r="I8" s="27" t="str">
        <f aca="false">IF(ISBLANK(Values!E7),"","4730574031")</f>
        <v>4730574031</v>
      </c>
      <c r="J8" s="39" t="str">
        <f aca="false">IF(ISBLANK(Values!E7),"",Values!F7 )</f>
        <v>Lenovo T510 - ES</v>
      </c>
      <c r="K8" s="28" t="n">
        <f aca="false">IF(ISBLANK(Values!E7),"",IF(Values!J7, Values!$B$4, Values!$B$5))</f>
        <v>54.99</v>
      </c>
      <c r="L8" s="40" t="n">
        <f aca="false">IF(ISBLANK(Values!E7),"",Values!$B$18)</f>
        <v>5</v>
      </c>
      <c r="M8" s="28" t="str">
        <f aca="false">IF(ISBLANK(Values!E7),"",Values!$M7)</f>
        <v>https://raw.githubusercontent.com/PatrickVibild/TellusAmazonPictures/master/pictures/Lenovo/T510%20/RG/ES/1.jpg</v>
      </c>
      <c r="N8" s="28" t="str">
        <f aca="false">IF(ISBLANK(Values!$F7),"",Values!N7)</f>
        <v>https://raw.githubusercontent.com/PatrickVibild/TellusAmazonPictures/master/pictures/Lenovo/T510%20/RG/ES/2.jpg</v>
      </c>
      <c r="O8" s="28" t="str">
        <f aca="false">IF(ISBLANK(Values!$F7),"",Values!O7)</f>
        <v>https://raw.githubusercontent.com/PatrickVibild/TellusAmazonPictures/master/pictures/Lenovo/T510%20/RG/ES/3.jpg</v>
      </c>
      <c r="P8" s="28" t="str">
        <f aca="false">IF(ISBLANK(Values!$F7),"",Values!P7)</f>
        <v>https://raw.githubusercontent.com/PatrickVibild/TellusAmazonPictures/master/pictures/Lenovo/T510%20/RG/ES/4.jpg</v>
      </c>
      <c r="Q8" s="28" t="str">
        <f aca="false">IF(ISBLANK(Values!$F7),"",Values!Q7)</f>
        <v>https://raw.githubusercontent.com/PatrickVibild/TellusAmazonPictures/master/pictures/Lenovo/T510%20/RG/ES/5.jpg</v>
      </c>
      <c r="R8" s="28" t="str">
        <f aca="false">IF(ISBLANK(Values!$F7),"",Values!R7)</f>
        <v>https://raw.githubusercontent.com/PatrickVibild/TellusAmazonPictures/master/pictures/Lenovo/T510%20/RG/ES/6.jpg</v>
      </c>
      <c r="S8" s="28" t="str">
        <f aca="false">IF(ISBLANK(Values!$F7),"",Values!S7)</f>
        <v>https://raw.githubusercontent.com/PatrickVibild/TellusAmazonPictures/master/pictures/Lenovo/T510%20/RG/ES/7.jpg</v>
      </c>
      <c r="T8" s="28" t="str">
        <f aca="false">IF(ISBLANK(Values!$F7),"",Values!T7)</f>
        <v>https://raw.githubusercontent.com/PatrickVibild/TellusAmazonPictures/master/pictures/Lenovo/T510%20/RG/ES/8.jpg</v>
      </c>
      <c r="U8" s="28" t="str">
        <f aca="false">IF(ISBLANK(Values!$F7),"",Values!U7)</f>
        <v>https://raw.githubusercontent.com/PatrickVibild/TellusAmazonPictures/master/pictures/Lenovo/T510%20/RG/ES/9.jpg</v>
      </c>
      <c r="W8" s="32" t="str">
        <f aca="false">IF(ISBLANK(Values!E7),"","Child")</f>
        <v>Child</v>
      </c>
      <c r="X8" s="32" t="str">
        <f aca="false">IF(ISBLANK(Values!E7),"",Values!$B$13)</f>
        <v>Lenovo T510 parent</v>
      </c>
      <c r="Y8" s="39"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IF(ISBLANK(Values!E7),"",IF(Values!I7,Values!$B$23,Values!$B$33))</f>
        <v>👉 TEVREDEN KLANTEN WERELDWIJD: Wereldwijd meer dan 10.000 tevreden klanten. Toetsenbord hersteld in Europa</v>
      </c>
      <c r="AJ8" s="42" t="str">
        <f aca="false">IF(ISBLANK(Values!E7),"","👉 "&amp;Values!H7&amp; " "&amp;Values!$B$24 &amp;" "&amp;Values!$B$3)</f>
        <v>👉 Spaans Compatibel met Lenovo T520 T520i T420S T420 T420i T400S T410S T410 T410I T510 T510i W510 W520 X220T X220s X220i X220</v>
      </c>
      <c r="AK8" s="1" t="str">
        <f aca="false">IF(ISBLANK(Values!E7),"",Values!$B$25)</f>
        <v>COMMUNICATIE EN TECHNISCHE ONDERSTEUNING: snel en soepel 24 uur</v>
      </c>
      <c r="AL8" s="1" t="str">
        <f aca="false">IF(ISBLANK(Values!E7),"",Values!$B$26)</f>
        <v>6 MAAND GARANTIE INBEGREPEN: relax, is gedekt</v>
      </c>
      <c r="AM8" s="1" t="str">
        <f aca="false">IF(ISBLANK(Values!E7),"",Values!$B$27)</f>
        <v>♻️ Be green!  ♻️ Bespaar met dit toetsenbord tot 80% CO2!</v>
      </c>
      <c r="AT8" s="28" t="str">
        <f aca="false">IF(ISBLANK(Values!E7),"",Values!H7)</f>
        <v>Spaans</v>
      </c>
      <c r="AU8" s="0"/>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n">
        <f aca="false">IF(ISBLANK(Values!E7),"",Values!$B$7)</f>
        <v>41</v>
      </c>
      <c r="CJ8" s="1" t="n">
        <f aca="false">IF(ISBLANK(Values!E7),"",Values!$B$8)</f>
        <v>17</v>
      </c>
      <c r="CK8" s="1" t="str">
        <f aca="false">IF(ISBLANK(Values!E7),"",Values!$B$9)</f>
        <v>5</v>
      </c>
      <c r="CL8" s="1" t="str">
        <f aca="false">IF(ISBLANK(Values!E7),"","CM")</f>
        <v>CM</v>
      </c>
      <c r="CP8" s="36" t="n">
        <f aca="false">IF(ISBLANK(Values!E7),"",Values!$B$7)</f>
        <v>41</v>
      </c>
      <c r="CQ8" s="36" t="n">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31"/>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T510 - UK</v>
      </c>
      <c r="C9" s="32" t="str">
        <f aca="false">IF(ISBLANK(Values!E8),"","TellusRem")</f>
        <v>TellusRem</v>
      </c>
      <c r="D9" s="30" t="n">
        <f aca="false">IF(ISBLANK(Values!E8),"",Values!E8)</f>
        <v>5714401510055</v>
      </c>
      <c r="E9" s="31" t="str">
        <f aca="false">IF(ISBLANK(Values!E8),"","EAN")</f>
        <v>EAN</v>
      </c>
      <c r="F9" s="28" t="str">
        <f aca="false">IF(ISBLANK(Values!E8),"",IF(Values!J8,Values!H8 &amp;" "&amp;  Values!$B$1 &amp; " " &amp;Values!$B$3,Values!G8 &amp;" "&amp;  Values!$B$2 &amp; " " &amp;Values!$B$3))</f>
        <v>UK Origineel niet-verlicht toetsenbord voor Lenovo Thinkpad T520 T520i T420S T420 T420i T400S T410S T410 T410I T510 T510i W510 W520 X220T X220s X220i X220</v>
      </c>
      <c r="G9" s="38" t="s">
        <v>350</v>
      </c>
      <c r="H9" s="27" t="str">
        <f aca="false">IF(ISBLANK(Values!E8),"",Values!$B$16)</f>
        <v>laptop-computer-replacement-parts</v>
      </c>
      <c r="I9" s="27" t="str">
        <f aca="false">IF(ISBLANK(Values!E8),"","4730574031")</f>
        <v>4730574031</v>
      </c>
      <c r="J9" s="39" t="str">
        <f aca="false">IF(ISBLANK(Values!E8),"",Values!F8 )</f>
        <v>Lenovo T510 - UK</v>
      </c>
      <c r="K9" s="28" t="n">
        <f aca="false">IF(ISBLANK(Values!E8),"",IF(Values!J8, Values!$B$4, Values!$B$5))</f>
        <v>54.99</v>
      </c>
      <c r="L9" s="40" t="n">
        <f aca="false">IF(ISBLANK(Values!E8),"",Values!$B$18)</f>
        <v>5</v>
      </c>
      <c r="M9" s="28" t="str">
        <f aca="false">IF(ISBLANK(Values!E8),"",Values!$M8)</f>
        <v>https://raw.githubusercontent.com/PatrickVibild/TellusAmazonPictures/master/pictures/Lenovo/T510%20/RG/UK/1.jpg</v>
      </c>
      <c r="N9" s="28" t="str">
        <f aca="false">IF(ISBLANK(Values!$F8),"",Values!N8)</f>
        <v>https://raw.githubusercontent.com/PatrickVibild/TellusAmazonPictures/master/pictures/Lenovo/T510%20/RG/UK/2.jpg</v>
      </c>
      <c r="O9" s="28" t="str">
        <f aca="false">IF(ISBLANK(Values!$F8),"",Values!O8)</f>
        <v>https://raw.githubusercontent.com/PatrickVibild/TellusAmazonPictures/master/pictures/Lenovo/T510%20/RG/UK/3.jpg</v>
      </c>
      <c r="P9" s="28" t="str">
        <f aca="false">IF(ISBLANK(Values!$F8),"",Values!P8)</f>
        <v>https://raw.githubusercontent.com/PatrickVibild/TellusAmazonPictures/master/pictures/Lenovo/T510%20/RG/UK/4.jpg</v>
      </c>
      <c r="Q9" s="28" t="str">
        <f aca="false">IF(ISBLANK(Values!$F8),"",Values!Q8)</f>
        <v>https://raw.githubusercontent.com/PatrickVibild/TellusAmazonPictures/master/pictures/Lenovo/T510%20/RG/UK/5.jpg</v>
      </c>
      <c r="R9" s="28" t="str">
        <f aca="false">IF(ISBLANK(Values!$F8),"",Values!R8)</f>
        <v>https://raw.githubusercontent.com/PatrickVibild/TellusAmazonPictures/master/pictures/Lenovo/T510%20/RG/UK/6.jpg</v>
      </c>
      <c r="S9" s="28" t="str">
        <f aca="false">IF(ISBLANK(Values!$F8),"",Values!S8)</f>
        <v>https://raw.githubusercontent.com/PatrickVibild/TellusAmazonPictures/master/pictures/Lenovo/T510%20/RG/UK/7.jpg</v>
      </c>
      <c r="T9" s="28" t="str">
        <f aca="false">IF(ISBLANK(Values!$F8),"",Values!T8)</f>
        <v>https://raw.githubusercontent.com/PatrickVibild/TellusAmazonPictures/master/pictures/Lenovo/T510%20/RG/UK/8.jpg</v>
      </c>
      <c r="U9" s="28" t="str">
        <f aca="false">IF(ISBLANK(Values!$F8),"",Values!U8)</f>
        <v>https://raw.githubusercontent.com/PatrickVibild/TellusAmazonPictures/master/pictures/Lenovo/T510%20/RG/UK/9.jpg</v>
      </c>
      <c r="W9" s="32" t="str">
        <f aca="false">IF(ISBLANK(Values!E8),"","Child")</f>
        <v>Child</v>
      </c>
      <c r="X9" s="32" t="str">
        <f aca="false">IF(ISBLANK(Values!E8),"",Values!$B$13)</f>
        <v>Lenovo T510 parent</v>
      </c>
      <c r="Y9" s="39"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IF(ISBLANK(Values!E8),"",IF(Values!I8,Values!$B$23,Values!$B$33))</f>
        <v>👉 TEVREDEN KLANTEN WERELDWIJD: Wereldwijd meer dan 10.000 tevreden klanten. Toetsenbord hersteld in Europa</v>
      </c>
      <c r="AJ9" s="42" t="str">
        <f aca="false">IF(ISBLANK(Values!E8),"","👉 "&amp;Values!H8&amp; " "&amp;Values!$B$24 &amp;" "&amp;Values!$B$3)</f>
        <v>👉 UK Compatibel met Lenovo T520 T520i T420S T420 T420i T400S T410S T410 T410I T510 T510i W510 W520 X220T X220s X220i X220</v>
      </c>
      <c r="AK9" s="1" t="str">
        <f aca="false">IF(ISBLANK(Values!E8),"",Values!$B$25)</f>
        <v>COMMUNICATIE EN TECHNISCHE ONDERSTEUNING: snel en soepel 24 uur</v>
      </c>
      <c r="AL9" s="1" t="str">
        <f aca="false">IF(ISBLANK(Values!E8),"",Values!$B$26)</f>
        <v>6 MAAND GARANTIE INBEGREPEN: relax, is gedekt</v>
      </c>
      <c r="AM9" s="1" t="str">
        <f aca="false">IF(ISBLANK(Values!E8),"",Values!$B$27)</f>
        <v>♻️ Be green!  ♻️ Bespaar met dit toetsenbord tot 80% CO2!</v>
      </c>
      <c r="AT9" s="28" t="str">
        <f aca="false">IF(ISBLANK(Values!E8),"",Values!H8)</f>
        <v>UK</v>
      </c>
      <c r="AU9" s="0"/>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n">
        <f aca="false">IF(ISBLANK(Values!E8),"",Values!$B$7)</f>
        <v>41</v>
      </c>
      <c r="CJ9" s="1" t="n">
        <f aca="false">IF(ISBLANK(Values!E8),"",Values!$B$8)</f>
        <v>17</v>
      </c>
      <c r="CK9" s="1" t="str">
        <f aca="false">IF(ISBLANK(Values!E8),"",Values!$B$9)</f>
        <v>5</v>
      </c>
      <c r="CL9" s="1" t="str">
        <f aca="false">IF(ISBLANK(Values!E8),"","CM")</f>
        <v>CM</v>
      </c>
      <c r="CP9" s="36" t="n">
        <f aca="false">IF(ISBLANK(Values!E8),"",Values!$B$7)</f>
        <v>41</v>
      </c>
      <c r="CQ9" s="36" t="n">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31"/>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T510 - NOR</v>
      </c>
      <c r="C10" s="32" t="str">
        <f aca="false">IF(ISBLANK(Values!E9),"","TellusRem")</f>
        <v>TellusRem</v>
      </c>
      <c r="D10" s="30" t="n">
        <f aca="false">IF(ISBLANK(Values!E9),"",Values!E9)</f>
        <v>5714401510062</v>
      </c>
      <c r="E10" s="31" t="str">
        <f aca="false">IF(ISBLANK(Values!E9),"","EAN")</f>
        <v>EAN</v>
      </c>
      <c r="F10" s="28" t="str">
        <f aca="false">IF(ISBLANK(Values!E9),"",IF(Values!J9,Values!H9 &amp;" "&amp;  Values!$B$1 &amp; " " &amp;Values!$B$3,Values!G9 &amp;" "&amp;  Values!$B$2 &amp; " " &amp;Values!$B$3))</f>
        <v>Scandinavian – Nordic Origineel niet-verlicht toetsenbord voor Lenovo Thinkpad T520 T520i T420S T420 T420i T400S T410S T410 T410I T510 T510i W510 W520 X220T X220s X220i X220</v>
      </c>
      <c r="G10" s="38"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T510 - NOR</v>
      </c>
      <c r="K10" s="28" t="n">
        <f aca="false">IF(ISBLANK(Values!E9),"",IF(Values!J9, Values!$B$4, Values!$B$5))</f>
        <v>54.99</v>
      </c>
      <c r="L10" s="40"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T510 parent</v>
      </c>
      <c r="Y10" s="39"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IF(ISBLANK(Values!E9),"",IF(Values!I9,Values!$B$23,Values!$B$33))</f>
        <v>👉 TEVREDEN KLANTEN WERELDWIJD: Wereldwijd meer dan 10.000 tevreden klanten. Toetsenbord hersteld in Europa</v>
      </c>
      <c r="AJ10" s="42" t="str">
        <f aca="false">IF(ISBLANK(Values!E9),"","👉 "&amp;Values!H9&amp; " "&amp;Values!$B$24 &amp;" "&amp;Values!$B$3)</f>
        <v>👉 Scandinavisch - Scandinavisch Compatibel met Lenovo T520 T520i T420S T420 T420i T400S T410S T410 T410I T510 T510i W510 W520 X220T X220s X220i X220</v>
      </c>
      <c r="AK10" s="1" t="str">
        <f aca="false">IF(ISBLANK(Values!E9),"",Values!$B$25)</f>
        <v>COMMUNICATIE EN TECHNISCHE ONDERSTEUNING: snel en soepel 24 uur</v>
      </c>
      <c r="AL10" s="1" t="str">
        <f aca="false">IF(ISBLANK(Values!E9),"",Values!$B$26)</f>
        <v>6 MAAND GARANTIE INBEGREPEN: relax, is gedekt</v>
      </c>
      <c r="AM10" s="1" t="str">
        <f aca="false">IF(ISBLANK(Values!E9),"",Values!$B$27)</f>
        <v>♻️ Be green!  ♻️ Bespaar met dit toetsenbord tot 80% CO2!</v>
      </c>
      <c r="AT10" s="28" t="str">
        <f aca="false">IF(ISBLANK(Values!E9),"",Values!H9)</f>
        <v>Scandinavisch - Scandinavisch</v>
      </c>
      <c r="AU10" s="0"/>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n">
        <f aca="false">IF(ISBLANK(Values!E9),"",Values!$B$7)</f>
        <v>41</v>
      </c>
      <c r="CJ10" s="1" t="n">
        <f aca="false">IF(ISBLANK(Values!E9),"",Values!$B$8)</f>
        <v>17</v>
      </c>
      <c r="CK10" s="1" t="str">
        <f aca="false">IF(ISBLANK(Values!E9),"",Values!$B$9)</f>
        <v>5</v>
      </c>
      <c r="CL10" s="1" t="str">
        <f aca="false">IF(ISBLANK(Values!E9),"","CM")</f>
        <v>CM</v>
      </c>
      <c r="CP10" s="36" t="n">
        <f aca="false">IF(ISBLANK(Values!E9),"",Values!$B$7)</f>
        <v>41</v>
      </c>
      <c r="CQ10" s="36" t="n">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31"/>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T510 - BE</v>
      </c>
      <c r="C11" s="32" t="str">
        <f aca="false">IF(ISBLANK(Values!E10),"","TellusRem")</f>
        <v>TellusRem</v>
      </c>
      <c r="D11" s="30" t="n">
        <f aca="false">IF(ISBLANK(Values!E10),"",Values!E10)</f>
        <v>5714401510079</v>
      </c>
      <c r="E11" s="31" t="str">
        <f aca="false">IF(ISBLANK(Values!E10),"","EAN")</f>
        <v>EAN</v>
      </c>
      <c r="F11" s="28" t="str">
        <f aca="false">IF(ISBLANK(Values!E10),"",IF(Values!J10,Values!H10 &amp;" "&amp;  Values!$B$1 &amp; " " &amp;Values!$B$3,Values!G10 &amp;" "&amp;  Values!$B$2 &amp; " " &amp;Values!$B$3))</f>
        <v>Belgian Origineel niet-verlicht toetsenbord voor Lenovo Thinkpad T520 T520i T420S T420 T420i T400S T410S T410 T410I T510 T510i W510 W520 X220T X220s X220i X220</v>
      </c>
      <c r="G11" s="38"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T510 - BE</v>
      </c>
      <c r="K11" s="28" t="n">
        <f aca="false">IF(ISBLANK(Values!E10),"",IF(Values!J10, Values!$B$4, Values!$B$5))</f>
        <v>54.99</v>
      </c>
      <c r="L11" s="40" t="n">
        <f aca="false">IF(ISBLANK(Values!E10),"",Values!$B$18)</f>
        <v>5</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T510 parent</v>
      </c>
      <c r="Y11" s="39"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IF(ISBLANK(Values!E10),"",IF(Values!I10,Values!$B$23,Values!$B$33))</f>
        <v>👉 TEVREDEN KLANTEN WERELDWIJD: Wereldwijd meer dan 10.000 tevreden klanten. Toetsenbord hersteld in Europa</v>
      </c>
      <c r="AJ11" s="42" t="str">
        <f aca="false">IF(ISBLANK(Values!E10),"","👉 "&amp;Values!H10&amp; " "&amp;Values!$B$24 &amp;" "&amp;Values!$B$3)</f>
        <v>👉 Belgisch Compatibel met Lenovo T520 T520i T420S T420 T420i T400S T410S T410 T410I T510 T510i W510 W520 X220T X220s X220i X220</v>
      </c>
      <c r="AK11" s="1" t="str">
        <f aca="false">IF(ISBLANK(Values!E10),"",Values!$B$25)</f>
        <v>COMMUNICATIE EN TECHNISCHE ONDERSTEUNING: snel en soepel 24 uur</v>
      </c>
      <c r="AL11" s="1" t="str">
        <f aca="false">IF(ISBLANK(Values!E10),"",Values!$B$26)</f>
        <v>6 MAAND GARANTIE INBEGREPEN: relax, is gedekt</v>
      </c>
      <c r="AM11" s="1" t="str">
        <f aca="false">IF(ISBLANK(Values!E10),"",Values!$B$27)</f>
        <v>♻️ Be green!  ♻️ Bespaar met dit toetsenbord tot 80% CO2!</v>
      </c>
      <c r="AT11" s="28" t="str">
        <f aca="false">IF(ISBLANK(Values!E10),"",Values!H10)</f>
        <v>Belgisch</v>
      </c>
      <c r="AU11" s="0"/>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n">
        <f aca="false">IF(ISBLANK(Values!E10),"",Values!$B$7)</f>
        <v>41</v>
      </c>
      <c r="CJ11" s="1" t="n">
        <f aca="false">IF(ISBLANK(Values!E10),"",Values!$B$8)</f>
        <v>17</v>
      </c>
      <c r="CK11" s="1" t="str">
        <f aca="false">IF(ISBLANK(Values!E10),"",Values!$B$9)</f>
        <v>5</v>
      </c>
      <c r="CL11" s="1" t="str">
        <f aca="false">IF(ISBLANK(Values!E10),"","CM")</f>
        <v>CM</v>
      </c>
      <c r="CP11" s="36" t="n">
        <f aca="false">IF(ISBLANK(Values!E10),"",Values!$B$7)</f>
        <v>41</v>
      </c>
      <c r="CQ11" s="36" t="n">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31"/>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T510 - BG</v>
      </c>
      <c r="C12" s="32" t="str">
        <f aca="false">IF(ISBLANK(Values!E11),"","TellusRem")</f>
        <v>TellusRem</v>
      </c>
      <c r="D12" s="30" t="n">
        <f aca="false">IF(ISBLANK(Values!E11),"",Values!E11)</f>
        <v>5714401510086</v>
      </c>
      <c r="E12" s="31" t="str">
        <f aca="false">IF(ISBLANK(Values!E11),"","EAN")</f>
        <v>EAN</v>
      </c>
      <c r="F12" s="28" t="str">
        <f aca="false">IF(ISBLANK(Values!E11),"",IF(Values!J11,Values!H11 &amp;" "&amp;  Values!$B$1 &amp; " " &amp;Values!$B$3,Values!G11 &amp;" "&amp;  Values!$B$2 &amp; " " &amp;Values!$B$3))</f>
        <v>Bulgarian Origineel niet-verlicht toetsenbord voor Lenovo Thinkpad T520 T520i T420S T420 T420i T400S T410S T410 T410I T510 T510i W510 W520 X220T X220s X220i X220</v>
      </c>
      <c r="G12" s="38"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T510 - BG</v>
      </c>
      <c r="K12" s="28" t="n">
        <f aca="false">IF(ISBLANK(Values!E11),"",IF(Values!J11, Values!$B$4, Values!$B$5))</f>
        <v>54.99</v>
      </c>
      <c r="L12" s="40" t="n">
        <f aca="false">IF(ISBLANK(Values!E11),"",Values!$B$18)</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T510 parent</v>
      </c>
      <c r="Y12" s="39" t="str">
        <f aca="false">IF(ISBLANK(Values!E11),"","Size-Color")</f>
        <v>Size-Color</v>
      </c>
      <c r="Z12" s="32" t="str">
        <f aca="false">IF(ISBLANK(Values!E11),"","variation")</f>
        <v>variation</v>
      </c>
      <c r="AA12" s="36" t="str">
        <f aca="false">IF(ISBLANK(Values!E11),"",Values!$B$20)</f>
        <v>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IF(ISBLANK(Values!E11),"",IF(Values!I11,Values!$B$23,Values!$B$33))</f>
        <v>👉 TEVREDEN KLANTEN WERELDWIJD: Wereldwijd meer dan 10.000 tevreden klanten. Toetsenbord hersteld in Europa</v>
      </c>
      <c r="AJ12" s="42" t="str">
        <f aca="false">IF(ISBLANK(Values!E11),"","👉 "&amp;Values!H11&amp; " "&amp;Values!$B$24 &amp;" "&amp;Values!$B$3)</f>
        <v>👉 Bulgaars Compatibel met Lenovo T520 T520i T420S T420 T420i T400S T410S T410 T410I T510 T510i W510 W520 X220T X220s X220i X220</v>
      </c>
      <c r="AK12" s="1" t="str">
        <f aca="false">IF(ISBLANK(Values!E11),"",Values!$B$25)</f>
        <v>COMMUNICATIE EN TECHNISCHE ONDERSTEUNING: snel en soepel 24 uur</v>
      </c>
      <c r="AL12" s="1" t="str">
        <f aca="false">IF(ISBLANK(Values!E11),"",Values!$B$26)</f>
        <v>6 MAAND GARANTIE INBEGREPEN: relax, is gedekt</v>
      </c>
      <c r="AM12" s="1" t="str">
        <f aca="false">IF(ISBLANK(Values!E11),"",Values!$B$27)</f>
        <v>♻️ Be green!  ♻️ Bespaar met dit toetsenbord tot 80% CO2!</v>
      </c>
      <c r="AT12" s="28" t="str">
        <f aca="false">IF(ISBLANK(Values!E11),"",Values!H11)</f>
        <v>Bulgaars</v>
      </c>
      <c r="AU12" s="0"/>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n">
        <f aca="false">IF(ISBLANK(Values!E11),"",Values!$B$7)</f>
        <v>41</v>
      </c>
      <c r="CJ12" s="1" t="n">
        <f aca="false">IF(ISBLANK(Values!E11),"",Values!$B$8)</f>
        <v>17</v>
      </c>
      <c r="CK12" s="1" t="str">
        <f aca="false">IF(ISBLANK(Values!E11),"",Values!$B$9)</f>
        <v>5</v>
      </c>
      <c r="CL12" s="1" t="str">
        <f aca="false">IF(ISBLANK(Values!E11),"","CM")</f>
        <v>CM</v>
      </c>
      <c r="CP12" s="36" t="n">
        <f aca="false">IF(ISBLANK(Values!E11),"",Values!$B$7)</f>
        <v>41</v>
      </c>
      <c r="CQ12" s="36" t="n">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31"/>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T510 - CZ</v>
      </c>
      <c r="C13" s="32" t="str">
        <f aca="false">IF(ISBLANK(Values!E12),"","TellusRem")</f>
        <v>TellusRem</v>
      </c>
      <c r="D13" s="30" t="n">
        <f aca="false">IF(ISBLANK(Values!E12),"",Values!E12)</f>
        <v>5714401510093</v>
      </c>
      <c r="E13" s="31" t="str">
        <f aca="false">IF(ISBLANK(Values!E12),"","EAN")</f>
        <v>EAN</v>
      </c>
      <c r="F13" s="28" t="str">
        <f aca="false">IF(ISBLANK(Values!E12),"",IF(Values!J12,Values!H12 &amp;" "&amp;  Values!$B$1 &amp; " " &amp;Values!$B$3,Values!G12 &amp;" "&amp;  Values!$B$2 &amp; " " &amp;Values!$B$3))</f>
        <v>Czech Origineel niet-verlicht toetsenbord voor Lenovo Thinkpad T520 T520i T420S T420 T420i T400S T410S T410 T410I T510 T510i W510 W520 X220T X220s X220i X220</v>
      </c>
      <c r="G13" s="38"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T510 - CZ</v>
      </c>
      <c r="K13" s="28" t="n">
        <f aca="false">IF(ISBLANK(Values!E12),"",IF(Values!J12, Values!$B$4, Values!$B$5))</f>
        <v>54.99</v>
      </c>
      <c r="L13" s="40" t="n">
        <f aca="false">IF(ISBLANK(Values!E12),"",Values!$B$18)</f>
        <v>5</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T510 parent</v>
      </c>
      <c r="Y13" s="39" t="str">
        <f aca="false">IF(ISBLANK(Values!E12),"","Size-Color")</f>
        <v>Size-Color</v>
      </c>
      <c r="Z13" s="32" t="str">
        <f aca="false">IF(ISBLANK(Values!E12),"","variation")</f>
        <v>variation</v>
      </c>
      <c r="AA13" s="36" t="str">
        <f aca="false">IF(ISBLANK(Values!E12),"",Values!$B$20)</f>
        <v>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 aca="false">IF(ISBLANK(Values!E12),"",IF(Values!I12,Values!$B$23,Values!$B$33))</f>
        <v>👉 TEVREDEN KLANTEN WERELDWIJD: Wereldwijd meer dan 10.000 tevreden klanten. Toetsenbord hersteld in Europa</v>
      </c>
      <c r="AJ13" s="42" t="str">
        <f aca="false">IF(ISBLANK(Values!E12),"","👉 "&amp;Values!H12&amp; " "&amp;Values!$B$24 &amp;" "&amp;Values!$B$3)</f>
        <v>👉 Tsjechisch Compatibel met Lenovo T520 T520i T420S T420 T420i T400S T410S T410 T410I T510 T510i W510 W520 X220T X220s X220i X220</v>
      </c>
      <c r="AK13" s="1" t="str">
        <f aca="false">IF(ISBLANK(Values!E12),"",Values!$B$25)</f>
        <v>COMMUNICATIE EN TECHNISCHE ONDERSTEUNING: snel en soepel 24 uur</v>
      </c>
      <c r="AL13" s="1" t="str">
        <f aca="false">IF(ISBLANK(Values!E12),"",Values!$B$26)</f>
        <v>6 MAAND GARANTIE INBEGREPEN: relax, is gedekt</v>
      </c>
      <c r="AM13" s="1" t="str">
        <f aca="false">IF(ISBLANK(Values!E12),"",Values!$B$27)</f>
        <v>♻️ Be green!  ♻️ Bespaar met dit toetsenbord tot 80% CO2!</v>
      </c>
      <c r="AT13" s="28" t="str">
        <f aca="false">IF(ISBLANK(Values!E12),"",Values!H12)</f>
        <v>Tsjechisch</v>
      </c>
      <c r="AU13" s="0"/>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n">
        <f aca="false">IF(ISBLANK(Values!E12),"",Values!$B$7)</f>
        <v>41</v>
      </c>
      <c r="CJ13" s="1" t="n">
        <f aca="false">IF(ISBLANK(Values!E12),"",Values!$B$8)</f>
        <v>17</v>
      </c>
      <c r="CK13" s="1" t="str">
        <f aca="false">IF(ISBLANK(Values!E12),"",Values!$B$9)</f>
        <v>5</v>
      </c>
      <c r="CL13" s="1" t="str">
        <f aca="false">IF(ISBLANK(Values!E12),"","CM")</f>
        <v>CM</v>
      </c>
      <c r="CP13" s="36" t="n">
        <f aca="false">IF(ISBLANK(Values!E12),"",Values!$B$7)</f>
        <v>41</v>
      </c>
      <c r="CQ13" s="36" t="n">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31"/>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T510 - DK</v>
      </c>
      <c r="C14" s="32" t="str">
        <f aca="false">IF(ISBLANK(Values!E13),"","TellusRem")</f>
        <v>TellusRem</v>
      </c>
      <c r="D14" s="30" t="n">
        <f aca="false">IF(ISBLANK(Values!E13),"",Values!E13)</f>
        <v>5714401510109</v>
      </c>
      <c r="E14" s="31" t="str">
        <f aca="false">IF(ISBLANK(Values!E13),"","EAN")</f>
        <v>EAN</v>
      </c>
      <c r="F14" s="28" t="str">
        <f aca="false">IF(ISBLANK(Values!E13),"",IF(Values!J13,Values!H13 &amp;" "&amp;  Values!$B$1 &amp; " " &amp;Values!$B$3,Values!G13 &amp;" "&amp;  Values!$B$2 &amp; " " &amp;Values!$B$3))</f>
        <v>Danish Origineel niet-verlicht toetsenbord voor Lenovo Thinkpad T520 T520i T420S T420 T420i T400S T410S T410 T410I T510 T510i W510 W520 X220T X220s X220i X220</v>
      </c>
      <c r="G14" s="38"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T510 - DK</v>
      </c>
      <c r="K14" s="28" t="n">
        <f aca="false">IF(ISBLANK(Values!E13),"",IF(Values!J13, Values!$B$4, Values!$B$5))</f>
        <v>54.99</v>
      </c>
      <c r="L14" s="40" t="n">
        <f aca="false">IF(ISBLANK(Values!E13),"",Values!$B$18)</f>
        <v>5</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T510 parent</v>
      </c>
      <c r="Y14" s="39" t="str">
        <f aca="false">IF(ISBLANK(Values!E13),"","Size-Color")</f>
        <v>Size-Color</v>
      </c>
      <c r="Z14" s="32" t="str">
        <f aca="false">IF(ISBLANK(Values!E13),"","variation")</f>
        <v>variation</v>
      </c>
      <c r="AA14" s="36" t="str">
        <f aca="false">IF(ISBLANK(Values!E13),"",Values!$B$20)</f>
        <v>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 aca="false">IF(ISBLANK(Values!E13),"",IF(Values!I13,Values!$B$23,Values!$B$33))</f>
        <v>👉 TEVREDEN KLANTEN WERELDWIJD: Wereldwijd meer dan 10.000 tevreden klanten. Toetsenbord hersteld in Europa</v>
      </c>
      <c r="AJ14" s="42" t="str">
        <f aca="false">IF(ISBLANK(Values!E13),"","👉 "&amp;Values!H13&amp; " "&amp;Values!$B$24 &amp;" "&amp;Values!$B$3)</f>
        <v>👉 Deens Compatibel met Lenovo T520 T520i T420S T420 T420i T400S T410S T410 T410I T510 T510i W510 W520 X220T X220s X220i X220</v>
      </c>
      <c r="AK14" s="1" t="str">
        <f aca="false">IF(ISBLANK(Values!E13),"",Values!$B$25)</f>
        <v>COMMUNICATIE EN TECHNISCHE ONDERSTEUNING: snel en soepel 24 uur</v>
      </c>
      <c r="AL14" s="1" t="str">
        <f aca="false">IF(ISBLANK(Values!E13),"",Values!$B$26)</f>
        <v>6 MAAND GARANTIE INBEGREPEN: relax, is gedekt</v>
      </c>
      <c r="AM14" s="1" t="str">
        <f aca="false">IF(ISBLANK(Values!E13),"",Values!$B$27)</f>
        <v>♻️ Be green!  ♻️ Bespaar met dit toetsenbord tot 80% CO2!</v>
      </c>
      <c r="AT14" s="28" t="str">
        <f aca="false">IF(ISBLANK(Values!E13),"",Values!H13)</f>
        <v>Deens</v>
      </c>
      <c r="AU14" s="0"/>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n">
        <f aca="false">IF(ISBLANK(Values!E13),"",Values!$B$7)</f>
        <v>41</v>
      </c>
      <c r="CJ14" s="1" t="n">
        <f aca="false">IF(ISBLANK(Values!E13),"",Values!$B$8)</f>
        <v>17</v>
      </c>
      <c r="CK14" s="1" t="str">
        <f aca="false">IF(ISBLANK(Values!E13),"",Values!$B$9)</f>
        <v>5</v>
      </c>
      <c r="CL14" s="1" t="str">
        <f aca="false">IF(ISBLANK(Values!E13),"","CM")</f>
        <v>CM</v>
      </c>
      <c r="CP14" s="36" t="n">
        <f aca="false">IF(ISBLANK(Values!E13),"",Values!$B$7)</f>
        <v>41</v>
      </c>
      <c r="CQ14" s="36" t="n">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31"/>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T510 - HU</v>
      </c>
      <c r="C15" s="32" t="str">
        <f aca="false">IF(ISBLANK(Values!E14),"","TellusRem")</f>
        <v>TellusRem</v>
      </c>
      <c r="D15" s="30" t="n">
        <f aca="false">IF(ISBLANK(Values!E14),"",Values!E14)</f>
        <v>5714401510116</v>
      </c>
      <c r="E15" s="31" t="str">
        <f aca="false">IF(ISBLANK(Values!E14),"","EAN")</f>
        <v>EAN</v>
      </c>
      <c r="F15" s="28" t="str">
        <f aca="false">IF(ISBLANK(Values!E14),"",IF(Values!J14,Values!H14 &amp;" "&amp;  Values!$B$1 &amp; " " &amp;Values!$B$3,Values!G14 &amp;" "&amp;  Values!$B$2 &amp; " " &amp;Values!$B$3))</f>
        <v>Hungarian Origineel niet-verlicht toetsenbord voor Lenovo Thinkpad T520 T520i T420S T420 T420i T400S T410S T410 T410I T510 T510i W510 W520 X220T X220s X220i X220</v>
      </c>
      <c r="G15" s="38"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T510 - HU</v>
      </c>
      <c r="K15" s="28" t="n">
        <f aca="false">IF(ISBLANK(Values!E14),"",IF(Values!J14, Values!$B$4, Values!$B$5))</f>
        <v>54.99</v>
      </c>
      <c r="L15" s="40" t="n">
        <f aca="false">IF(ISBLANK(Values!E14),"",Values!$B$18)</f>
        <v>5</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T510 parent</v>
      </c>
      <c r="Y15" s="39" t="str">
        <f aca="false">IF(ISBLANK(Values!E14),"","Size-Color")</f>
        <v>Size-Color</v>
      </c>
      <c r="Z15" s="32" t="str">
        <f aca="false">IF(ISBLANK(Values!E14),"","variation")</f>
        <v>variation</v>
      </c>
      <c r="AA15" s="36" t="str">
        <f aca="false">IF(ISBLANK(Values!E14),"",Values!$B$20)</f>
        <v>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 aca="false">IF(ISBLANK(Values!E14),"",IF(Values!I14,Values!$B$23,Values!$B$33))</f>
        <v>👉 TEVREDEN KLANTEN WERELDWIJD: Wereldwijd meer dan 10.000 tevreden klanten. Toetsenbord hersteld in Europa</v>
      </c>
      <c r="AJ15" s="42" t="str">
        <f aca="false">IF(ISBLANK(Values!E14),"","👉 "&amp;Values!H14&amp; " "&amp;Values!$B$24 &amp;" "&amp;Values!$B$3)</f>
        <v>👉 Hongaars Compatibel met Lenovo T520 T520i T420S T420 T420i T400S T410S T410 T410I T510 T510i W510 W520 X220T X220s X220i X220</v>
      </c>
      <c r="AK15" s="1" t="str">
        <f aca="false">IF(ISBLANK(Values!E14),"",Values!$B$25)</f>
        <v>COMMUNICATIE EN TECHNISCHE ONDERSTEUNING: snel en soepel 24 uur</v>
      </c>
      <c r="AL15" s="1" t="str">
        <f aca="false">IF(ISBLANK(Values!E14),"",Values!$B$26)</f>
        <v>6 MAAND GARANTIE INBEGREPEN: relax, is gedekt</v>
      </c>
      <c r="AM15" s="1" t="str">
        <f aca="false">IF(ISBLANK(Values!E14),"",Values!$B$27)</f>
        <v>♻️ Be green!  ♻️ Bespaar met dit toetsenbord tot 80% CO2!</v>
      </c>
      <c r="AT15" s="28" t="str">
        <f aca="false">IF(ISBLANK(Values!E14),"",Values!H14)</f>
        <v>Hongaars</v>
      </c>
      <c r="AU15" s="0"/>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n">
        <f aca="false">IF(ISBLANK(Values!E14),"",Values!$B$7)</f>
        <v>41</v>
      </c>
      <c r="CJ15" s="1" t="n">
        <f aca="false">IF(ISBLANK(Values!E14),"",Values!$B$8)</f>
        <v>17</v>
      </c>
      <c r="CK15" s="1" t="str">
        <f aca="false">IF(ISBLANK(Values!E14),"",Values!$B$9)</f>
        <v>5</v>
      </c>
      <c r="CL15" s="1" t="str">
        <f aca="false">IF(ISBLANK(Values!E14),"","CM")</f>
        <v>CM</v>
      </c>
      <c r="CP15" s="36" t="n">
        <f aca="false">IF(ISBLANK(Values!E14),"",Values!$B$7)</f>
        <v>41</v>
      </c>
      <c r="CQ15" s="36" t="n">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31"/>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T510 - NL</v>
      </c>
      <c r="C16" s="32" t="str">
        <f aca="false">IF(ISBLANK(Values!E15),"","TellusRem")</f>
        <v>TellusRem</v>
      </c>
      <c r="D16" s="30" t="n">
        <f aca="false">IF(ISBLANK(Values!E15),"",Values!E15)</f>
        <v>5714401510123</v>
      </c>
      <c r="E16" s="31" t="str">
        <f aca="false">IF(ISBLANK(Values!E15),"","EAN")</f>
        <v>EAN</v>
      </c>
      <c r="F16" s="28" t="str">
        <f aca="false">IF(ISBLANK(Values!E15),"",IF(Values!J15,Values!H15 &amp;" "&amp;  Values!$B$1 &amp; " " &amp;Values!$B$3,Values!G15 &amp;" "&amp;  Values!$B$2 &amp; " " &amp;Values!$B$3))</f>
        <v>Dutch Origineel niet-verlicht toetsenbord voor Lenovo Thinkpad T520 T520i T420S T420 T420i T400S T410S T410 T410I T510 T510i W510 W520 X220T X220s X220i X220</v>
      </c>
      <c r="G16" s="38"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T510 - NL</v>
      </c>
      <c r="K16" s="28" t="n">
        <f aca="false">IF(ISBLANK(Values!E15),"",IF(Values!J15, Values!$B$4, Values!$B$5))</f>
        <v>54.99</v>
      </c>
      <c r="L16" s="40" t="n">
        <f aca="false">IF(ISBLANK(Values!E15),"",Values!$B$18)</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T510 parent</v>
      </c>
      <c r="Y16" s="39" t="str">
        <f aca="false">IF(ISBLANK(Values!E15),"","Size-Color")</f>
        <v>Size-Color</v>
      </c>
      <c r="Z16" s="32" t="str">
        <f aca="false">IF(ISBLANK(Values!E15),"","variation")</f>
        <v>variation</v>
      </c>
      <c r="AA16" s="36" t="str">
        <f aca="false">IF(ISBLANK(Values!E15),"",Values!$B$20)</f>
        <v>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 aca="false">IF(ISBLANK(Values!E15),"",IF(Values!I15,Values!$B$23,Values!$B$33))</f>
        <v>👉 TEVREDEN KLANTEN WERELDWIJD: Wereldwijd meer dan 10.000 tevreden klanten. Toetsenbord hersteld in Europa</v>
      </c>
      <c r="AJ16" s="42" t="str">
        <f aca="false">IF(ISBLANK(Values!E15),"","👉 "&amp;Values!H15&amp; " "&amp;Values!$B$24 &amp;" "&amp;Values!$B$3)</f>
        <v>👉 Nederlands Compatibel met Lenovo T520 T520i T420S T420 T420i T400S T410S T410 T410I T510 T510i W510 W520 X220T X220s X220i X220</v>
      </c>
      <c r="AK16" s="1" t="str">
        <f aca="false">IF(ISBLANK(Values!E15),"",Values!$B$25)</f>
        <v>COMMUNICATIE EN TECHNISCHE ONDERSTEUNING: snel en soepel 24 uur</v>
      </c>
      <c r="AL16" s="1" t="str">
        <f aca="false">IF(ISBLANK(Values!E15),"",Values!$B$26)</f>
        <v>6 MAAND GARANTIE INBEGREPEN: relax, is gedekt</v>
      </c>
      <c r="AM16" s="1" t="str">
        <f aca="false">IF(ISBLANK(Values!E15),"",Values!$B$27)</f>
        <v>♻️ Be green!  ♻️ Bespaar met dit toetsenbord tot 80% CO2!</v>
      </c>
      <c r="AT16" s="28" t="str">
        <f aca="false">IF(ISBLANK(Values!E15),"",Values!H15)</f>
        <v>Nederlands</v>
      </c>
      <c r="AU16" s="0"/>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n">
        <f aca="false">IF(ISBLANK(Values!E15),"",Values!$B$7)</f>
        <v>41</v>
      </c>
      <c r="CJ16" s="1" t="n">
        <f aca="false">IF(ISBLANK(Values!E15),"",Values!$B$8)</f>
        <v>17</v>
      </c>
      <c r="CK16" s="1" t="str">
        <f aca="false">IF(ISBLANK(Values!E15),"",Values!$B$9)</f>
        <v>5</v>
      </c>
      <c r="CL16" s="1" t="str">
        <f aca="false">IF(ISBLANK(Values!E15),"","CM")</f>
        <v>CM</v>
      </c>
      <c r="CP16" s="36" t="n">
        <f aca="false">IF(ISBLANK(Values!E15),"",Values!$B$7)</f>
        <v>41</v>
      </c>
      <c r="CQ16" s="36" t="n">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31"/>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T510 - NO</v>
      </c>
      <c r="C17" s="32" t="str">
        <f aca="false">IF(ISBLANK(Values!E16),"","TellusRem")</f>
        <v>TellusRem</v>
      </c>
      <c r="D17" s="30" t="n">
        <f aca="false">IF(ISBLANK(Values!E16),"",Values!E16)</f>
        <v>5714401510130</v>
      </c>
      <c r="E17" s="31" t="str">
        <f aca="false">IF(ISBLANK(Values!E16),"","EAN")</f>
        <v>EAN</v>
      </c>
      <c r="F17" s="28" t="str">
        <f aca="false">IF(ISBLANK(Values!E16),"",IF(Values!J16,Values!H16 &amp;" "&amp;  Values!$B$1 &amp; " " &amp;Values!$B$3,Values!G16 &amp;" "&amp;  Values!$B$2 &amp; " " &amp;Values!$B$3))</f>
        <v>Norwegian Origineel niet-verlicht toetsenbord voor Lenovo Thinkpad T520 T520i T420S T420 T420i T400S T410S T410 T410I T510 T510i W510 W520 X220T X220s X220i X220</v>
      </c>
      <c r="G17" s="38"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T510 - NO</v>
      </c>
      <c r="K17" s="28" t="n">
        <f aca="false">IF(ISBLANK(Values!E16),"",IF(Values!J16, Values!$B$4, Values!$B$5))</f>
        <v>54.99</v>
      </c>
      <c r="L17" s="40" t="n">
        <f aca="false">IF(ISBLANK(Values!E16),"",Values!$B$18)</f>
        <v>5</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T510 parent</v>
      </c>
      <c r="Y17" s="39" t="str">
        <f aca="false">IF(ISBLANK(Values!E16),"","Size-Color")</f>
        <v>Size-Color</v>
      </c>
      <c r="Z17" s="32" t="str">
        <f aca="false">IF(ISBLANK(Values!E16),"","variation")</f>
        <v>variation</v>
      </c>
      <c r="AA17" s="36" t="str">
        <f aca="false">IF(ISBLANK(Values!E16),"",Values!$B$20)</f>
        <v>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 aca="false">IF(ISBLANK(Values!E16),"",IF(Values!I16,Values!$B$23,Values!$B$33))</f>
        <v>👉 TEVREDEN KLANTEN WERELDWIJD: Wereldwijd meer dan 10.000 tevreden klanten. Toetsenbord hersteld in Europa</v>
      </c>
      <c r="AJ17" s="42" t="str">
        <f aca="false">IF(ISBLANK(Values!E16),"","👉 "&amp;Values!H16&amp; " "&amp;Values!$B$24 &amp;" "&amp;Values!$B$3)</f>
        <v>👉 Noors Compatibel met Lenovo T520 T520i T420S T420 T420i T400S T410S T410 T410I T510 T510i W510 W520 X220T X220s X220i X220</v>
      </c>
      <c r="AK17" s="1" t="str">
        <f aca="false">IF(ISBLANK(Values!E16),"",Values!$B$25)</f>
        <v>COMMUNICATIE EN TECHNISCHE ONDERSTEUNING: snel en soepel 24 uur</v>
      </c>
      <c r="AL17" s="1" t="str">
        <f aca="false">IF(ISBLANK(Values!E16),"",Values!$B$26)</f>
        <v>6 MAAND GARANTIE INBEGREPEN: relax, is gedekt</v>
      </c>
      <c r="AM17" s="1" t="str">
        <f aca="false">IF(ISBLANK(Values!E16),"",Values!$B$27)</f>
        <v>♻️ Be green!  ♻️ Bespaar met dit toetsenbord tot 80% CO2!</v>
      </c>
      <c r="AT17" s="28" t="str">
        <f aca="false">IF(ISBLANK(Values!E16),"",Values!H16)</f>
        <v>Noors</v>
      </c>
      <c r="AU17" s="0"/>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n">
        <f aca="false">IF(ISBLANK(Values!E16),"",Values!$B$7)</f>
        <v>41</v>
      </c>
      <c r="CJ17" s="1" t="n">
        <f aca="false">IF(ISBLANK(Values!E16),"",Values!$B$8)</f>
        <v>17</v>
      </c>
      <c r="CK17" s="1" t="str">
        <f aca="false">IF(ISBLANK(Values!E16),"",Values!$B$9)</f>
        <v>5</v>
      </c>
      <c r="CL17" s="1" t="str">
        <f aca="false">IF(ISBLANK(Values!E16),"","CM")</f>
        <v>CM</v>
      </c>
      <c r="CP17" s="36" t="n">
        <f aca="false">IF(ISBLANK(Values!E16),"",Values!$B$7)</f>
        <v>41</v>
      </c>
      <c r="CQ17" s="36" t="n">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31"/>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T510 - PL</v>
      </c>
      <c r="C18" s="32" t="str">
        <f aca="false">IF(ISBLANK(Values!E17),"","TellusRem")</f>
        <v>TellusRem</v>
      </c>
      <c r="D18" s="30" t="n">
        <f aca="false">IF(ISBLANK(Values!E17),"",Values!E17)</f>
        <v>5714401510147</v>
      </c>
      <c r="E18" s="31" t="str">
        <f aca="false">IF(ISBLANK(Values!E17),"","EAN")</f>
        <v>EAN</v>
      </c>
      <c r="F18" s="28" t="str">
        <f aca="false">IF(ISBLANK(Values!E17),"",IF(Values!J17,Values!H17 &amp;" "&amp;  Values!$B$1 &amp; " " &amp;Values!$B$3,Values!G17 &amp;" "&amp;  Values!$B$2 &amp; " " &amp;Values!$B$3))</f>
        <v>Polish Origineel niet-verlicht toetsenbord voor Lenovo Thinkpad T520 T520i T420S T420 T420i T400S T410S T410 T410I T510 T510i W510 W520 X220T X220s X220i X220</v>
      </c>
      <c r="G18" s="38"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T510 - PL</v>
      </c>
      <c r="K18" s="28" t="n">
        <f aca="false">IF(ISBLANK(Values!E17),"",IF(Values!J17, Values!$B$4, Values!$B$5))</f>
        <v>54.99</v>
      </c>
      <c r="L18" s="40" t="n">
        <f aca="false">IF(ISBLANK(Values!E17),"",Values!$B$18)</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T510 parent</v>
      </c>
      <c r="Y18" s="39" t="str">
        <f aca="false">IF(ISBLANK(Values!E17),"","Size-Color")</f>
        <v>Size-Color</v>
      </c>
      <c r="Z18" s="32" t="str">
        <f aca="false">IF(ISBLANK(Values!E17),"","variation")</f>
        <v>variation</v>
      </c>
      <c r="AA18" s="36" t="str">
        <f aca="false">IF(ISBLANK(Values!E17),"",Values!$B$20)</f>
        <v>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 aca="false">IF(ISBLANK(Values!E17),"",IF(Values!I17,Values!$B$23,Values!$B$33))</f>
        <v>👉 TEVREDEN KLANTEN WERELDWIJD: Wereldwijd meer dan 10.000 tevreden klanten. Toetsenbord hersteld in Europa</v>
      </c>
      <c r="AJ18" s="42" t="str">
        <f aca="false">IF(ISBLANK(Values!E17),"","👉 "&amp;Values!H17&amp; " "&amp;Values!$B$24 &amp;" "&amp;Values!$B$3)</f>
        <v>👉 Pools Compatibel met Lenovo T520 T520i T420S T420 T420i T400S T410S T410 T410I T510 T510i W510 W520 X220T X220s X220i X220</v>
      </c>
      <c r="AK18" s="1" t="str">
        <f aca="false">IF(ISBLANK(Values!E17),"",Values!$B$25)</f>
        <v>COMMUNICATIE EN TECHNISCHE ONDERSTEUNING: snel en soepel 24 uur</v>
      </c>
      <c r="AL18" s="1" t="str">
        <f aca="false">IF(ISBLANK(Values!E17),"",Values!$B$26)</f>
        <v>6 MAAND GARANTIE INBEGREPEN: relax, is gedekt</v>
      </c>
      <c r="AM18" s="1" t="str">
        <f aca="false">IF(ISBLANK(Values!E17),"",Values!$B$27)</f>
        <v>♻️ Be green!  ♻️ Bespaar met dit toetsenbord tot 80% CO2!</v>
      </c>
      <c r="AT18" s="28" t="str">
        <f aca="false">IF(ISBLANK(Values!E17),"",Values!H17)</f>
        <v>Pools</v>
      </c>
      <c r="AU18" s="0"/>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n">
        <f aca="false">IF(ISBLANK(Values!E17),"",Values!$B$7)</f>
        <v>41</v>
      </c>
      <c r="CJ18" s="1" t="n">
        <f aca="false">IF(ISBLANK(Values!E17),"",Values!$B$8)</f>
        <v>17</v>
      </c>
      <c r="CK18" s="1" t="str">
        <f aca="false">IF(ISBLANK(Values!E17),"",Values!$B$9)</f>
        <v>5</v>
      </c>
      <c r="CL18" s="1" t="str">
        <f aca="false">IF(ISBLANK(Values!E17),"","CM")</f>
        <v>CM</v>
      </c>
      <c r="CP18" s="36" t="n">
        <f aca="false">IF(ISBLANK(Values!E17),"",Values!$B$7)</f>
        <v>41</v>
      </c>
      <c r="CQ18" s="36" t="n">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31"/>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T510 - PT</v>
      </c>
      <c r="C19" s="32" t="str">
        <f aca="false">IF(ISBLANK(Values!E18),"","TellusRem")</f>
        <v>TellusRem</v>
      </c>
      <c r="D19" s="30" t="n">
        <f aca="false">IF(ISBLANK(Values!E18),"",Values!E18)</f>
        <v>5714401510154</v>
      </c>
      <c r="E19" s="31" t="str">
        <f aca="false">IF(ISBLANK(Values!E18),"","EAN")</f>
        <v>EAN</v>
      </c>
      <c r="F19" s="28" t="str">
        <f aca="false">IF(ISBLANK(Values!E18),"",IF(Values!J18,Values!H18 &amp;" "&amp;  Values!$B$1 &amp; " " &amp;Values!$B$3,Values!G18 &amp;" "&amp;  Values!$B$2 &amp; " " &amp;Values!$B$3))</f>
        <v>Portuguese Origineel niet-verlicht toetsenbord voor Lenovo Thinkpad T520 T520i T420S T420 T420i T400S T410S T410 T410I T510 T510i W510 W520 X220T X220s X220i X220</v>
      </c>
      <c r="G19" s="38"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T510 - PT</v>
      </c>
      <c r="K19" s="28" t="n">
        <f aca="false">IF(ISBLANK(Values!E18),"",IF(Values!J18, Values!$B$4, Values!$B$5))</f>
        <v>54.99</v>
      </c>
      <c r="L19" s="40" t="n">
        <f aca="false">IF(ISBLANK(Values!E18),"",Values!$B$18)</f>
        <v>5</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T510 parent</v>
      </c>
      <c r="Y19" s="39" t="str">
        <f aca="false">IF(ISBLANK(Values!E18),"","Size-Color")</f>
        <v>Size-Color</v>
      </c>
      <c r="Z19" s="32" t="str">
        <f aca="false">IF(ISBLANK(Values!E18),"","variation")</f>
        <v>variation</v>
      </c>
      <c r="AA19" s="36" t="str">
        <f aca="false">IF(ISBLANK(Values!E18),"",Values!$B$20)</f>
        <v>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 aca="false">IF(ISBLANK(Values!E18),"",IF(Values!I18,Values!$B$23,Values!$B$33))</f>
        <v>👉 TEVREDEN KLANTEN WERELDWIJD: Wereldwijd meer dan 10.000 tevreden klanten. Toetsenbord hersteld in Europa</v>
      </c>
      <c r="AJ19" s="42" t="str">
        <f aca="false">IF(ISBLANK(Values!E18),"","👉 "&amp;Values!H18&amp; " "&amp;Values!$B$24 &amp;" "&amp;Values!$B$3)</f>
        <v>👉 Portugees Compatibel met Lenovo T520 T520i T420S T420 T420i T400S T410S T410 T410I T510 T510i W510 W520 X220T X220s X220i X220</v>
      </c>
      <c r="AK19" s="1" t="str">
        <f aca="false">IF(ISBLANK(Values!E18),"",Values!$B$25)</f>
        <v>COMMUNICATIE EN TECHNISCHE ONDERSTEUNING: snel en soepel 24 uur</v>
      </c>
      <c r="AL19" s="1" t="str">
        <f aca="false">IF(ISBLANK(Values!E18),"",Values!$B$26)</f>
        <v>6 MAAND GARANTIE INBEGREPEN: relax, is gedekt</v>
      </c>
      <c r="AM19" s="1" t="str">
        <f aca="false">IF(ISBLANK(Values!E18),"",Values!$B$27)</f>
        <v>♻️ Be green!  ♻️ Bespaar met dit toetsenbord tot 80% CO2!</v>
      </c>
      <c r="AT19" s="28" t="str">
        <f aca="false">IF(ISBLANK(Values!E18),"",Values!H18)</f>
        <v>Portugees</v>
      </c>
      <c r="AU19" s="0"/>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n">
        <f aca="false">IF(ISBLANK(Values!E18),"",Values!$B$7)</f>
        <v>41</v>
      </c>
      <c r="CJ19" s="1" t="n">
        <f aca="false">IF(ISBLANK(Values!E18),"",Values!$B$8)</f>
        <v>17</v>
      </c>
      <c r="CK19" s="1" t="str">
        <f aca="false">IF(ISBLANK(Values!E18),"",Values!$B$9)</f>
        <v>5</v>
      </c>
      <c r="CL19" s="1" t="str">
        <f aca="false">IF(ISBLANK(Values!E18),"","CM")</f>
        <v>CM</v>
      </c>
      <c r="CP19" s="36" t="n">
        <f aca="false">IF(ISBLANK(Values!E18),"",Values!$B$7)</f>
        <v>41</v>
      </c>
      <c r="CQ19" s="36" t="n">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31"/>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T510 - SE/FI</v>
      </c>
      <c r="C20" s="32" t="str">
        <f aca="false">IF(ISBLANK(Values!E19),"","TellusRem")</f>
        <v>TellusRem</v>
      </c>
      <c r="D20" s="30" t="n">
        <f aca="false">IF(ISBLANK(Values!E19),"",Values!E19)</f>
        <v>5714401510161</v>
      </c>
      <c r="E20" s="31" t="str">
        <f aca="false">IF(ISBLANK(Values!E19),"","EAN")</f>
        <v>EAN</v>
      </c>
      <c r="F20" s="28" t="str">
        <f aca="false">IF(ISBLANK(Values!E19),"",IF(Values!J19,Values!H19 &amp;" "&amp;  Values!$B$1 &amp; " " &amp;Values!$B$3,Values!G19 &amp;" "&amp;  Values!$B$2 &amp; " " &amp;Values!$B$3))</f>
        <v>Swedish – Finnish Origineel niet-verlicht toetsenbord voor Lenovo Thinkpad T520 T520i T420S T420 T420i T400S T410S T410 T410I T510 T510i W510 W520 X220T X220s X220i X220</v>
      </c>
      <c r="G20" s="38"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T510 - SE/FI</v>
      </c>
      <c r="K20" s="28" t="n">
        <f aca="false">IF(ISBLANK(Values!E19),"",IF(Values!J19, Values!$B$4, Values!$B$5))</f>
        <v>54.99</v>
      </c>
      <c r="L20" s="40" t="n">
        <f aca="false">IF(ISBLANK(Values!E19),"",Values!$B$18)</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T510 parent</v>
      </c>
      <c r="Y20" s="39" t="str">
        <f aca="false">IF(ISBLANK(Values!E19),"","Size-Color")</f>
        <v>Size-Color</v>
      </c>
      <c r="Z20" s="32" t="str">
        <f aca="false">IF(ISBLANK(Values!E19),"","variation")</f>
        <v>variation</v>
      </c>
      <c r="AA20" s="36" t="str">
        <f aca="false">IF(ISBLANK(Values!E19),"",Values!$B$20)</f>
        <v>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 aca="false">IF(ISBLANK(Values!E19),"",IF(Values!I19,Values!$B$23,Values!$B$33))</f>
        <v>👉 TEVREDEN KLANTEN WERELDWIJD: Wereldwijd meer dan 10.000 tevreden klanten. Toetsenbord hersteld in Europa</v>
      </c>
      <c r="AJ20" s="42" t="str">
        <f aca="false">IF(ISBLANK(Values!E19),"","👉 "&amp;Values!H19&amp; " "&amp;Values!$B$24 &amp;" "&amp;Values!$B$3)</f>
        <v>👉 Zweeds – Finsh Compatibel met Lenovo T520 T520i T420S T420 T420i T400S T410S T410 T410I T510 T510i W510 W520 X220T X220s X220i X220</v>
      </c>
      <c r="AK20" s="1" t="str">
        <f aca="false">IF(ISBLANK(Values!E19),"",Values!$B$25)</f>
        <v>COMMUNICATIE EN TECHNISCHE ONDERSTEUNING: snel en soepel 24 uur</v>
      </c>
      <c r="AL20" s="1" t="str">
        <f aca="false">IF(ISBLANK(Values!E19),"",Values!$B$26)</f>
        <v>6 MAAND GARANTIE INBEGREPEN: relax, is gedekt</v>
      </c>
      <c r="AM20" s="1" t="str">
        <f aca="false">IF(ISBLANK(Values!E19),"",Values!$B$27)</f>
        <v>♻️ Be green!  ♻️ Bespaar met dit toetsenbord tot 80% CO2!</v>
      </c>
      <c r="AT20" s="28" t="str">
        <f aca="false">IF(ISBLANK(Values!E19),"",Values!H19)</f>
        <v>Zweeds – Finsh</v>
      </c>
      <c r="AU20" s="0"/>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n">
        <f aca="false">IF(ISBLANK(Values!E19),"",Values!$B$7)</f>
        <v>41</v>
      </c>
      <c r="CJ20" s="1" t="n">
        <f aca="false">IF(ISBLANK(Values!E19),"",Values!$B$8)</f>
        <v>17</v>
      </c>
      <c r="CK20" s="1" t="str">
        <f aca="false">IF(ISBLANK(Values!E19),"",Values!$B$9)</f>
        <v>5</v>
      </c>
      <c r="CL20" s="1" t="str">
        <f aca="false">IF(ISBLANK(Values!E19),"","CM")</f>
        <v>CM</v>
      </c>
      <c r="CP20" s="36" t="n">
        <f aca="false">IF(ISBLANK(Values!E19),"",Values!$B$7)</f>
        <v>41</v>
      </c>
      <c r="CQ20" s="36" t="n">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31"/>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T510 - CH</v>
      </c>
      <c r="C21" s="32" t="str">
        <f aca="false">IF(ISBLANK(Values!E20),"","TellusRem")</f>
        <v>TellusRem</v>
      </c>
      <c r="D21" s="30" t="n">
        <f aca="false">IF(ISBLANK(Values!E20),"",Values!E20)</f>
        <v>5714401510178</v>
      </c>
      <c r="E21" s="31" t="str">
        <f aca="false">IF(ISBLANK(Values!E20),"","EAN")</f>
        <v>EAN</v>
      </c>
      <c r="F21" s="28" t="str">
        <f aca="false">IF(ISBLANK(Values!E20),"",IF(Values!J20,Values!H20 &amp;" "&amp;  Values!$B$1 &amp; " " &amp;Values!$B$3,Values!G20 &amp;" "&amp;  Values!$B$2 &amp; " " &amp;Values!$B$3))</f>
        <v>Swiss Origineel niet-verlicht toetsenbord voor Lenovo Thinkpad T520 T520i T420S T420 T420i T400S T410S T410 T410I T510 T510i W510 W520 X220T X220s X220i X220</v>
      </c>
      <c r="G21" s="38"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T510 - CH</v>
      </c>
      <c r="K21" s="28" t="n">
        <f aca="false">IF(ISBLANK(Values!E20),"",IF(Values!J20, Values!$B$4, Values!$B$5))</f>
        <v>54.99</v>
      </c>
      <c r="L21" s="40" t="n">
        <f aca="false">IF(ISBLANK(Values!E20),"",Values!$B$18)</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T510 parent</v>
      </c>
      <c r="Y21" s="39" t="str">
        <f aca="false">IF(ISBLANK(Values!E20),"","Size-Color")</f>
        <v>Size-Color</v>
      </c>
      <c r="Z21" s="32" t="str">
        <f aca="false">IF(ISBLANK(Values!E20),"","variation")</f>
        <v>variation</v>
      </c>
      <c r="AA21" s="36" t="str">
        <f aca="false">IF(ISBLANK(Values!E20),"",Values!$B$20)</f>
        <v>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 aca="false">IF(ISBLANK(Values!E20),"",IF(Values!I20,Values!$B$23,Values!$B$33))</f>
        <v>👉 TEVREDEN KLANTEN WERELDWIJD: Wereldwijd meer dan 10.000 tevreden klanten. Toetsenbord hersteld in Europa</v>
      </c>
      <c r="AJ21" s="42" t="str">
        <f aca="false">IF(ISBLANK(Values!E20),"","👉 "&amp;Values!H20&amp; " "&amp;Values!$B$24 &amp;" "&amp;Values!$B$3)</f>
        <v>👉 Zwitsers Compatibel met Lenovo T520 T520i T420S T420 T420i T400S T410S T410 T410I T510 T510i W510 W520 X220T X220s X220i X220</v>
      </c>
      <c r="AK21" s="1" t="str">
        <f aca="false">IF(ISBLANK(Values!E20),"",Values!$B$25)</f>
        <v>COMMUNICATIE EN TECHNISCHE ONDERSTEUNING: snel en soepel 24 uur</v>
      </c>
      <c r="AL21" s="1" t="str">
        <f aca="false">IF(ISBLANK(Values!E20),"",Values!$B$26)</f>
        <v>6 MAAND GARANTIE INBEGREPEN: relax, is gedekt</v>
      </c>
      <c r="AM21" s="1" t="str">
        <f aca="false">IF(ISBLANK(Values!E20),"",Values!$B$27)</f>
        <v>♻️ Be green!  ♻️ Bespaar met dit toetsenbord tot 80% CO2!</v>
      </c>
      <c r="AT21" s="28" t="str">
        <f aca="false">IF(ISBLANK(Values!E20),"",Values!H20)</f>
        <v>Zwitsers</v>
      </c>
      <c r="AU21" s="0"/>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n">
        <f aca="false">IF(ISBLANK(Values!E20),"",Values!$B$7)</f>
        <v>41</v>
      </c>
      <c r="CJ21" s="1" t="n">
        <f aca="false">IF(ISBLANK(Values!E20),"",Values!$B$8)</f>
        <v>17</v>
      </c>
      <c r="CK21" s="1" t="str">
        <f aca="false">IF(ISBLANK(Values!E20),"",Values!$B$9)</f>
        <v>5</v>
      </c>
      <c r="CL21" s="1" t="str">
        <f aca="false">IF(ISBLANK(Values!E20),"","CM")</f>
        <v>CM</v>
      </c>
      <c r="CP21" s="36" t="n">
        <f aca="false">IF(ISBLANK(Values!E20),"",Values!$B$7)</f>
        <v>41</v>
      </c>
      <c r="CQ21" s="36" t="n">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31"/>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T510 - US INT</v>
      </c>
      <c r="C22" s="32" t="str">
        <f aca="false">IF(ISBLANK(Values!E21),"","TellusRem")</f>
        <v>TellusRem</v>
      </c>
      <c r="D22" s="30" t="n">
        <f aca="false">IF(ISBLANK(Values!E21),"",Values!E21)</f>
        <v>5714401510185</v>
      </c>
      <c r="E22" s="31" t="str">
        <f aca="false">IF(ISBLANK(Values!E21),"","EAN")</f>
        <v>EAN</v>
      </c>
      <c r="F22" s="28" t="str">
        <f aca="false">IF(ISBLANK(Values!E21),"",IF(Values!J21,Values!H21 &amp;" "&amp;  Values!$B$1 &amp; " " &amp;Values!$B$3,Values!G21 &amp;" "&amp;  Values!$B$2 &amp; " " &amp;Values!$B$3))</f>
        <v>US International Origineel niet-verlicht toetsenbord voor Lenovo Thinkpad T520 T520i T420S T420 T420i T400S T410S T410 T410I T510 T510i W510 W520 X220T X220s X220i X220</v>
      </c>
      <c r="G22" s="38"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T510 - US INT</v>
      </c>
      <c r="K22" s="28" t="n">
        <f aca="false">IF(ISBLANK(Values!E21),"",IF(Values!J21, Values!$B$4, Values!$B$5))</f>
        <v>54.99</v>
      </c>
      <c r="L22" s="40" t="n">
        <f aca="false">IF(ISBLANK(Values!E21),"",Values!$B$18)</f>
        <v>5</v>
      </c>
      <c r="M22" s="28" t="str">
        <f aca="false">IF(ISBLANK(Values!E21),"",Values!$M21)</f>
        <v>https://raw.githubusercontent.com/PatrickVibild/TellusAmazonPictures/master/pictures/Lenovo/T510%20/RG/USI/1.jpg</v>
      </c>
      <c r="N22" s="28" t="str">
        <f aca="false">IF(ISBLANK(Values!$F21),"",Values!N21)</f>
        <v>https://raw.githubusercontent.com/PatrickVibild/TellusAmazonPictures/master/pictures/Lenovo/T510%20/RG/USI/2.jpg</v>
      </c>
      <c r="O22" s="28" t="str">
        <f aca="false">IF(ISBLANK(Values!$F21),"",Values!O21)</f>
        <v>https://raw.githubusercontent.com/PatrickVibild/TellusAmazonPictures/master/pictures/Lenovo/T510%20/RG/USI/3.jpg</v>
      </c>
      <c r="P22" s="28" t="str">
        <f aca="false">IF(ISBLANK(Values!$F21),"",Values!P21)</f>
        <v>https://raw.githubusercontent.com/PatrickVibild/TellusAmazonPictures/master/pictures/Lenovo/T510%20/RG/USI/4.jpg</v>
      </c>
      <c r="Q22" s="28" t="str">
        <f aca="false">IF(ISBLANK(Values!$F21),"",Values!Q21)</f>
        <v>https://raw.githubusercontent.com/PatrickVibild/TellusAmazonPictures/master/pictures/Lenovo/T510%20/RG/USI/5.jpg</v>
      </c>
      <c r="R22" s="28" t="str">
        <f aca="false">IF(ISBLANK(Values!$F21),"",Values!R21)</f>
        <v>https://raw.githubusercontent.com/PatrickVibild/TellusAmazonPictures/master/pictures/Lenovo/T510%20/RG/USI/6.jpg</v>
      </c>
      <c r="S22" s="28" t="str">
        <f aca="false">IF(ISBLANK(Values!$F21),"",Values!S21)</f>
        <v>https://raw.githubusercontent.com/PatrickVibild/TellusAmazonPictures/master/pictures/Lenovo/T510%20/RG/USI/7.jpg</v>
      </c>
      <c r="T22" s="28" t="str">
        <f aca="false">IF(ISBLANK(Values!$F21),"",Values!T21)</f>
        <v>https://raw.githubusercontent.com/PatrickVibild/TellusAmazonPictures/master/pictures/Lenovo/T510%20/RG/USI/8.jpg</v>
      </c>
      <c r="U22" s="28" t="str">
        <f aca="false">IF(ISBLANK(Values!$F21),"",Values!U21)</f>
        <v>https://raw.githubusercontent.com/PatrickVibild/TellusAmazonPictures/master/pictures/Lenovo/T510%20/RG/USI/9.jpg</v>
      </c>
      <c r="W22" s="32" t="str">
        <f aca="false">IF(ISBLANK(Values!E21),"","Child")</f>
        <v>Child</v>
      </c>
      <c r="X22" s="32" t="str">
        <f aca="false">IF(ISBLANK(Values!E21),"",Values!$B$13)</f>
        <v>Lenovo T510 parent</v>
      </c>
      <c r="Y22" s="39" t="str">
        <f aca="false">IF(ISBLANK(Values!E21),"","Size-Color")</f>
        <v>Size-Color</v>
      </c>
      <c r="Z22" s="32" t="str">
        <f aca="false">IF(ISBLANK(Values!E21),"","variation")</f>
        <v>variation</v>
      </c>
      <c r="AA22" s="36" t="str">
        <f aca="false">IF(ISBLANK(Values!E21),"",Values!$B$20)</f>
        <v>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 aca="false">IF(ISBLANK(Values!E21),"",IF(Values!I21,Values!$B$23,Values!$B$33))</f>
        <v>👉 TEVREDEN KLANTEN WERELDWIJD: Wereldwijd meer dan 10.000 tevreden klanten. Toetsenbord hersteld in Europa</v>
      </c>
      <c r="AJ22" s="42" t="str">
        <f aca="false">IF(ISBLANK(Values!E21),"","👉 "&amp;Values!H21&amp; " "&amp;Values!$B$24 &amp;" "&amp;Values!$B$3)</f>
        <v>👉 US Internationaal Compatibel met Lenovo T520 T520i T420S T420 T420i T400S T410S T410 T410I T510 T510i W510 W520 X220T X220s X220i X220</v>
      </c>
      <c r="AK22" s="1" t="str">
        <f aca="false">IF(ISBLANK(Values!E21),"",Values!$B$25)</f>
        <v>COMMUNICATIE EN TECHNISCHE ONDERSTEUNING: snel en soepel 24 uur</v>
      </c>
      <c r="AL22" s="1" t="str">
        <f aca="false">IF(ISBLANK(Values!E21),"",Values!$B$26)</f>
        <v>6 MAAND GARANTIE INBEGREPEN: relax, is gedekt</v>
      </c>
      <c r="AM22" s="1" t="str">
        <f aca="false">IF(ISBLANK(Values!E21),"",Values!$B$27)</f>
        <v>♻️ Be green!  ♻️ Bespaar met dit toetsenbord tot 80% CO2!</v>
      </c>
      <c r="AT22" s="28" t="str">
        <f aca="false">IF(ISBLANK(Values!E21),"",Values!H21)</f>
        <v>US Internationaal</v>
      </c>
      <c r="AU22" s="0"/>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n">
        <f aca="false">IF(ISBLANK(Values!E21),"",Values!$B$7)</f>
        <v>41</v>
      </c>
      <c r="CJ22" s="1" t="n">
        <f aca="false">IF(ISBLANK(Values!E21),"",Values!$B$8)</f>
        <v>17</v>
      </c>
      <c r="CK22" s="1" t="str">
        <f aca="false">IF(ISBLANK(Values!E21),"",Values!$B$9)</f>
        <v>5</v>
      </c>
      <c r="CL22" s="1" t="str">
        <f aca="false">IF(ISBLANK(Values!E21),"","CM")</f>
        <v>CM</v>
      </c>
      <c r="CP22" s="36" t="n">
        <f aca="false">IF(ISBLANK(Values!E21),"",Values!$B$7)</f>
        <v>41</v>
      </c>
      <c r="CQ22" s="36" t="n">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31"/>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T510 - RUS</v>
      </c>
      <c r="C23" s="32" t="str">
        <f aca="false">IF(ISBLANK(Values!E22),"","TellusRem")</f>
        <v>TellusRem</v>
      </c>
      <c r="D23" s="30" t="n">
        <f aca="false">IF(ISBLANK(Values!E22),"",Values!E22)</f>
        <v>5714401510192</v>
      </c>
      <c r="E23" s="31" t="str">
        <f aca="false">IF(ISBLANK(Values!E22),"","EAN")</f>
        <v>EAN</v>
      </c>
      <c r="F23" s="28" t="str">
        <f aca="false">IF(ISBLANK(Values!E22),"",IF(Values!J22,Values!H22 &amp;" "&amp;  Values!$B$1 &amp; " " &amp;Values!$B$3,Values!G22 &amp;" "&amp;  Values!$B$2 &amp; " " &amp;Values!$B$3))</f>
        <v>Russian Origineel niet-verlicht toetsenbord voor Lenovo Thinkpad T520 T520i T420S T420 T420i T400S T410S T410 T410I T510 T510i W510 W520 X220T X220s X220i X220</v>
      </c>
      <c r="G23" s="38"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T510 - RUS</v>
      </c>
      <c r="K23" s="28" t="n">
        <f aca="false">IF(ISBLANK(Values!E22),"",IF(Values!J22, Values!$B$4, Values!$B$5))</f>
        <v>54.99</v>
      </c>
      <c r="L23" s="40" t="n">
        <f aca="false">IF(ISBLANK(Values!E22),"",Values!$B$18)</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T510 parent</v>
      </c>
      <c r="Y23" s="39" t="str">
        <f aca="false">IF(ISBLANK(Values!E22),"","Size-Color")</f>
        <v>Size-Color</v>
      </c>
      <c r="Z23" s="32" t="str">
        <f aca="false">IF(ISBLANK(Values!E22),"","variation")</f>
        <v>variation</v>
      </c>
      <c r="AA23" s="36" t="str">
        <f aca="false">IF(ISBLANK(Values!E22),"",Values!$B$20)</f>
        <v>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 aca="false">IF(ISBLANK(Values!E22),"",IF(Values!I22,Values!$B$23,Values!$B$33))</f>
        <v>👉 TEVREDEN KLANTEN WERELDWIJD: Wereldwijd meer dan 10.000 tevreden klanten. Toetsenbord hersteld in Europa</v>
      </c>
      <c r="AJ23" s="42" t="str">
        <f aca="false">IF(ISBLANK(Values!E22),"","👉 "&amp;Values!H22&amp; " "&amp;Values!$B$24 &amp;" "&amp;Values!$B$3)</f>
        <v>👉 Russisch Compatibel met Lenovo T520 T520i T420S T420 T420i T400S T410S T410 T410I T510 T510i W510 W520 X220T X220s X220i X220</v>
      </c>
      <c r="AK23" s="1" t="str">
        <f aca="false">IF(ISBLANK(Values!E22),"",Values!$B$25)</f>
        <v>COMMUNICATIE EN TECHNISCHE ONDERSTEUNING: snel en soepel 24 uur</v>
      </c>
      <c r="AL23" s="1" t="str">
        <f aca="false">IF(ISBLANK(Values!E22),"",Values!$B$26)</f>
        <v>6 MAAND GARANTIE INBEGREPEN: relax, is gedekt</v>
      </c>
      <c r="AM23" s="1" t="str">
        <f aca="false">IF(ISBLANK(Values!E22),"",Values!$B$27)</f>
        <v>♻️ Be green!  ♻️ Bespaar met dit toetsenbord tot 80% CO2!</v>
      </c>
      <c r="AN23" s="1"/>
      <c r="AO23" s="1"/>
      <c r="AP23" s="1"/>
      <c r="AQ23" s="1"/>
      <c r="AR23" s="1"/>
      <c r="AS23" s="1"/>
      <c r="AT23" s="28" t="str">
        <f aca="false">IF(ISBLANK(Values!E22),"",Values!H22)</f>
        <v>Russisch</v>
      </c>
      <c r="AU23" s="0"/>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n">
        <f aca="false">IF(ISBLANK(Values!E22),"",Values!$B$7)</f>
        <v>41</v>
      </c>
      <c r="CJ23" s="1" t="n">
        <f aca="false">IF(ISBLANK(Values!E22),"",Values!$B$8)</f>
        <v>17</v>
      </c>
      <c r="CK23" s="1" t="str">
        <f aca="false">IF(ISBLANK(Values!E22),"",Values!$B$9)</f>
        <v>5</v>
      </c>
      <c r="CL23" s="1" t="str">
        <f aca="false">IF(ISBLANK(Values!E22),"","CM")</f>
        <v>CM</v>
      </c>
      <c r="CM23" s="1"/>
      <c r="CN23" s="1"/>
      <c r="CO23" s="1"/>
      <c r="CP23" s="36" t="n">
        <f aca="false">IF(ISBLANK(Values!E22),"",Values!$B$7)</f>
        <v>41</v>
      </c>
      <c r="CQ23" s="36" t="n">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31"/>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28.35" hidden="false" customHeight="false" outlineLevel="0" collapsed="false">
      <c r="A24" s="27" t="str">
        <f aca="false">IF(ISBLANK(Values!E23),"",IF(Values!$B$37="EU","computercomponent","computer"))</f>
        <v>computercomponent</v>
      </c>
      <c r="B24" s="37" t="str">
        <f aca="false">IF(ISBLANK(Values!E23),"",Values!F23)</f>
        <v>Lenovo T510 - US</v>
      </c>
      <c r="C24" s="32" t="str">
        <f aca="false">IF(ISBLANK(Values!E23),"","TellusRem")</f>
        <v>TellusRem</v>
      </c>
      <c r="D24" s="30" t="n">
        <f aca="false">IF(ISBLANK(Values!E23),"",Values!E23)</f>
        <v>5714401510208</v>
      </c>
      <c r="E24" s="31" t="str">
        <f aca="false">IF(ISBLANK(Values!E23),"","EAN")</f>
        <v>EAN</v>
      </c>
      <c r="F24" s="28" t="str">
        <f aca="false">IF(ISBLANK(Values!E23),"",IF(Values!J23,Values!H23 &amp;" "&amp;  Values!$B$1 &amp; " " &amp;Values!$B$3,Values!G23 &amp;" "&amp;  Values!$B$2 &amp; " " &amp;Values!$B$3))</f>
        <v>US Origineel niet-verlicht toetsenbord voor Lenovo Thinkpad T520 T520i T420S T420 T420i T400S T410S T410 T410I T510 T510i W510 W520 X220T X220s X220i X220</v>
      </c>
      <c r="G24" s="38" t="s">
        <v>350</v>
      </c>
      <c r="H24" s="27" t="str">
        <f aca="false">IF(ISBLANK(Values!E23),"",Values!$B$16)</f>
        <v>laptop-computer-replacement-parts</v>
      </c>
      <c r="I24" s="27" t="str">
        <f aca="false">IF(ISBLANK(Values!E23),"","4730574031")</f>
        <v>4730574031</v>
      </c>
      <c r="J24" s="39" t="str">
        <f aca="false">IF(ISBLANK(Values!E23),"",Values!F23 )</f>
        <v>Lenovo T510 - US</v>
      </c>
      <c r="K24" s="28" t="n">
        <f aca="false">IF(ISBLANK(Values!E23),"",IF(Values!J23, Values!$B$4, Values!$B$5))</f>
        <v>54.99</v>
      </c>
      <c r="L24" s="40" t="n">
        <f aca="false">IF(ISBLANK(Values!E23),"",Values!$B$18)</f>
        <v>5</v>
      </c>
      <c r="M24" s="28" t="str">
        <f aca="false">IF(ISBLANK(Values!E23),"",Values!$M23)</f>
        <v>https://raw.githubusercontent.com/PatrickVibild/TellusAmazonPictures/master/pictures/Lenovo/T510%20/RG/US/1.jpg</v>
      </c>
      <c r="N24" s="28" t="str">
        <f aca="false">IF(ISBLANK(Values!$F23),"",Values!N23)</f>
        <v>https://raw.githubusercontent.com/PatrickVibild/TellusAmazonPictures/master/pictures/Lenovo/T510%20/RG/US/2.jpg</v>
      </c>
      <c r="O24" s="28" t="str">
        <f aca="false">IF(ISBLANK(Values!$F23),"",Values!O23)</f>
        <v>https://raw.githubusercontent.com/PatrickVibild/TellusAmazonPictures/master/pictures/Lenovo/T510%20/RG/US/3.jpg</v>
      </c>
      <c r="P24" s="28" t="str">
        <f aca="false">IF(ISBLANK(Values!$F23),"",Values!P23)</f>
        <v>https://raw.githubusercontent.com/PatrickVibild/TellusAmazonPictures/master/pictures/Lenovo/T510%20/RG/US/4.jpg</v>
      </c>
      <c r="Q24" s="28" t="str">
        <f aca="false">IF(ISBLANK(Values!$F23),"",Values!Q23)</f>
        <v>https://raw.githubusercontent.com/PatrickVibild/TellusAmazonPictures/master/pictures/Lenovo/T510%20/RG/US/5.jpg</v>
      </c>
      <c r="R24" s="28" t="str">
        <f aca="false">IF(ISBLANK(Values!$F23),"",Values!R23)</f>
        <v>https://raw.githubusercontent.com/PatrickVibild/TellusAmazonPictures/master/pictures/Lenovo/T510%20/RG/US/6.jpg</v>
      </c>
      <c r="S24" s="28" t="str">
        <f aca="false">IF(ISBLANK(Values!$F23),"",Values!S23)</f>
        <v>https://raw.githubusercontent.com/PatrickVibild/TellusAmazonPictures/master/pictures/Lenovo/T510%20/RG/US/7.jpg</v>
      </c>
      <c r="T24" s="28" t="str">
        <f aca="false">IF(ISBLANK(Values!$F23),"",Values!T23)</f>
        <v>https://raw.githubusercontent.com/PatrickVibild/TellusAmazonPictures/master/pictures/Lenovo/T510%20/RG/US/8.jpg</v>
      </c>
      <c r="U24" s="28" t="str">
        <f aca="false">IF(ISBLANK(Values!$F23),"",Values!U23)</f>
        <v>https://raw.githubusercontent.com/PatrickVibild/TellusAmazonPictures/master/pictures/Lenovo/T510%20/RG/US/9.jpg</v>
      </c>
      <c r="V24" s="1"/>
      <c r="W24" s="32" t="str">
        <f aca="false">IF(ISBLANK(Values!E23),"","Child")</f>
        <v>Child</v>
      </c>
      <c r="X24" s="32" t="str">
        <f aca="false">IF(ISBLANK(Values!E23),"",Values!$B$13)</f>
        <v>Lenovo T510 parent</v>
      </c>
      <c r="Y24" s="39" t="str">
        <f aca="false">IF(ISBLANK(Values!E23),"","Size-Color")</f>
        <v>Size-Color</v>
      </c>
      <c r="Z24" s="32" t="str">
        <f aca="false">IF(ISBLANK(Values!E23),"","variation")</f>
        <v>variation</v>
      </c>
      <c r="AA24" s="36" t="str">
        <f aca="false">IF(ISBLANK(Values!E23),"",Values!$B$20)</f>
        <v>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 aca="false">IF(ISBLANK(Values!E23),"",IF(Values!I23,Values!$B$23,Values!$B$33))</f>
        <v>👉 TEVREDEN KLANTEN WERELDWIJD: Wereldwijd meer dan 10.000 tevreden klanten. Toetsenbord hersteld in Europa</v>
      </c>
      <c r="AJ24" s="42" t="str">
        <f aca="false">IF(ISBLANK(Values!E23),"","👉 "&amp;Values!H23&amp; " "&amp;Values!$B$24 &amp;" "&amp;Values!$B$3)</f>
        <v>👉 US Compatibel met Lenovo T520 T520i T420S T420 T420i T400S T410S T410 T410I T510 T510i W510 W520 X220T X220s X220i X220</v>
      </c>
      <c r="AK24" s="1" t="str">
        <f aca="false">IF(ISBLANK(Values!E23),"",Values!$B$25)</f>
        <v>COMMUNICATIE EN TECHNISCHE ONDERSTEUNING: snel en soepel 24 uur</v>
      </c>
      <c r="AL24" s="1" t="str">
        <f aca="false">IF(ISBLANK(Values!E23),"",Values!$B$26)</f>
        <v>6 MAAND GARANTIE INBEGREPEN: relax, is gedekt</v>
      </c>
      <c r="AM24" s="1" t="str">
        <f aca="false">IF(ISBLANK(Values!E23),"",Values!$B$27)</f>
        <v>♻️ Be green!  ♻️ Bespaar met dit toetsenbord tot 80% CO2!</v>
      </c>
      <c r="AN24" s="1"/>
      <c r="AO24" s="1"/>
      <c r="AP24" s="1"/>
      <c r="AQ24" s="1"/>
      <c r="AR24" s="1"/>
      <c r="AS24" s="1"/>
      <c r="AT24" s="28" t="str">
        <f aca="false">IF(ISBLANK(Values!E23),"",Values!H23)</f>
        <v>US</v>
      </c>
      <c r="AU24" s="0"/>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n">
        <f aca="false">IF(ISBLANK(Values!E23),"",Values!$B$7)</f>
        <v>41</v>
      </c>
      <c r="CJ24" s="1" t="n">
        <f aca="false">IF(ISBLANK(Values!E23),"",Values!$B$8)</f>
        <v>17</v>
      </c>
      <c r="CK24" s="1" t="str">
        <f aca="false">IF(ISBLANK(Values!E23),"",Values!$B$9)</f>
        <v>5</v>
      </c>
      <c r="CL24" s="1" t="str">
        <f aca="false">IF(ISBLANK(Values!E23),"","CM")</f>
        <v>CM</v>
      </c>
      <c r="CM24" s="1"/>
      <c r="CN24" s="1"/>
      <c r="CO24" s="1"/>
      <c r="CP24" s="36" t="n">
        <f aca="false">IF(ISBLANK(Values!E23),"",Values!$B$7)</f>
        <v>41</v>
      </c>
      <c r="CQ24" s="36" t="n">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31"/>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IF(ISBLANK(Values!E24),"",IF(Values!J24,Values!H24 &amp;" "&amp;  Values!$B$1 &amp; " " &amp;Values!$B$3,Values!G24 &amp;" "&amp;  Values!$B$2 &amp; " " &amp;Values!$B$3))</f>
        <v/>
      </c>
      <c r="G25" s="38"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 "&amp;Values!H24&amp; " "&amp;Values!$B$24 &amp;" "&amp;Values!$B$3)</f>
        <v/>
      </c>
      <c r="AK25" s="1" t="str">
        <f aca="false">IF(ISBLANK(Values!E24),"",Values!$B$25)</f>
        <v/>
      </c>
      <c r="AL25" s="1" t="str">
        <f aca="false">IF(ISBLANK(Values!E24),"",Values!$B$26)</f>
        <v/>
      </c>
      <c r="AM25" s="1" t="str">
        <f aca="false">IF(ISBLANK(Values!E24),"",Values!$B$27)</f>
        <v/>
      </c>
      <c r="AN25" s="1"/>
      <c r="AO25" s="1"/>
      <c r="AP25" s="1"/>
      <c r="AQ25" s="1"/>
      <c r="AR25" s="1"/>
      <c r="AS25" s="1"/>
      <c r="AT25" s="28" t="str">
        <f aca="false">IF(ISBLANK(Values!E24),"",Values!H24)</f>
        <v/>
      </c>
      <c r="AU25" s="0"/>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IF(ISBLANK(Values!E25),"",IF(Values!J25,Values!H25 &amp;" "&amp;  Values!$B$1 &amp; " " &amp;Values!$B$3,Values!G25 &amp;" "&amp;  Values!$B$2 &amp; " " &amp;Values!$B$3))</f>
        <v/>
      </c>
      <c r="G26" s="38"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 "&amp;Values!H25&amp; " "&amp;Values!$B$24 &amp;" "&amp;Values!$B$3)</f>
        <v/>
      </c>
      <c r="AK26" s="1" t="str">
        <f aca="false">IF(ISBLANK(Values!E25),"",Values!$B$25)</f>
        <v/>
      </c>
      <c r="AL26" s="1" t="str">
        <f aca="false">IF(ISBLANK(Values!E25),"",Values!$B$26)</f>
        <v/>
      </c>
      <c r="AM26" s="1" t="str">
        <f aca="false">IF(ISBLANK(Values!E25),"",Values!$B$27)</f>
        <v/>
      </c>
      <c r="AN26" s="1"/>
      <c r="AO26" s="1"/>
      <c r="AP26" s="1"/>
      <c r="AQ26" s="1"/>
      <c r="AR26" s="1"/>
      <c r="AS26" s="1"/>
      <c r="AT26" s="28" t="str">
        <f aca="false">IF(ISBLANK(Values!E25),"",Values!H25)</f>
        <v/>
      </c>
      <c r="AU26" s="0"/>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IF(ISBLANK(Values!E26),"",IF(Values!J26,Values!H26 &amp;" "&amp;  Values!$B$1 &amp; " " &amp;Values!$B$3,Values!G26 &amp;" "&amp;  Values!$B$2 &amp; " " &amp;Values!$B$3))</f>
        <v/>
      </c>
      <c r="G27" s="38"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 "&amp;Values!H26&amp; " "&amp;Values!$B$24 &amp;" "&amp;Values!$B$3)</f>
        <v/>
      </c>
      <c r="AK27" s="1" t="str">
        <f aca="false">IF(ISBLANK(Values!E26),"",Values!$B$25)</f>
        <v/>
      </c>
      <c r="AL27" s="1" t="str">
        <f aca="false">IF(ISBLANK(Values!E26),"",Values!$B$26)</f>
        <v/>
      </c>
      <c r="AM27" s="1" t="str">
        <f aca="false">IF(ISBLANK(Values!E26),"",Values!$B$27)</f>
        <v/>
      </c>
      <c r="AN27" s="1"/>
      <c r="AO27" s="1"/>
      <c r="AP27" s="1"/>
      <c r="AQ27" s="1"/>
      <c r="AR27" s="1"/>
      <c r="AS27" s="1"/>
      <c r="AT27" s="28" t="str">
        <f aca="false">IF(ISBLANK(Values!E26),"",Values!H26)</f>
        <v/>
      </c>
      <c r="AU27" s="0"/>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IF(ISBLANK(Values!E27),"",IF(Values!J27,Values!H27 &amp;" "&amp;  Values!$B$1 &amp; " " &amp;Values!$B$3,Values!G27 &amp;" "&amp;  Values!$B$2 &amp; " " &amp;Values!$B$3))</f>
        <v/>
      </c>
      <c r="G28" s="38"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 "&amp;Values!H27&amp; " "&amp;Values!$B$24 &amp;" "&amp;Values!$B$3)</f>
        <v/>
      </c>
      <c r="AK28" s="1" t="str">
        <f aca="false">IF(ISBLANK(Values!E27),"",Values!$B$25)</f>
        <v/>
      </c>
      <c r="AL28" s="1" t="str">
        <f aca="false">IF(ISBLANK(Values!E27),"",Values!$B$26)</f>
        <v/>
      </c>
      <c r="AM28" s="1" t="str">
        <f aca="false">IF(ISBLANK(Values!E27),"",Values!$B$27)</f>
        <v/>
      </c>
      <c r="AN28" s="1"/>
      <c r="AO28" s="1"/>
      <c r="AP28" s="1"/>
      <c r="AQ28" s="1"/>
      <c r="AR28" s="1"/>
      <c r="AS28" s="1"/>
      <c r="AT28" s="28" t="str">
        <f aca="false">IF(ISBLANK(Values!E27),"",Values!H27)</f>
        <v/>
      </c>
      <c r="AU28" s="0"/>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IF(ISBLANK(Values!E28),"",IF(Values!J28,Values!H28 &amp;" "&amp;  Values!$B$1 &amp; " " &amp;Values!$B$3,Values!G28 &amp;" "&amp;  Values!$B$2 &amp; " " &amp;Values!$B$3))</f>
        <v/>
      </c>
      <c r="G29" s="38"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 "&amp;Values!H28&amp; " "&amp;Values!$B$24 &amp;" "&amp;Values!$B$3)</f>
        <v/>
      </c>
      <c r="AK29" s="1" t="str">
        <f aca="false">IF(ISBLANK(Values!E28),"",Values!$B$25)</f>
        <v/>
      </c>
      <c r="AL29" s="1" t="str">
        <f aca="false">IF(ISBLANK(Values!E28),"",Values!$B$26)</f>
        <v/>
      </c>
      <c r="AM29" s="1" t="str">
        <f aca="false">IF(ISBLANK(Values!E28),"",Values!$B$27)</f>
        <v/>
      </c>
      <c r="AN29" s="1"/>
      <c r="AO29" s="1"/>
      <c r="AP29" s="1"/>
      <c r="AQ29" s="1"/>
      <c r="AR29" s="1"/>
      <c r="AS29" s="1"/>
      <c r="AT29" s="28" t="str">
        <f aca="false">IF(ISBLANK(Values!E28),"",Values!H28)</f>
        <v/>
      </c>
      <c r="AU29" s="0"/>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IF(ISBLANK(Values!E29),"",IF(Values!J29,Values!H29 &amp;" "&amp;  Values!$B$1 &amp; " " &amp;Values!$B$3,Values!G29 &amp;" "&amp;  Values!$B$2 &amp; " " &amp;Values!$B$3))</f>
        <v/>
      </c>
      <c r="G30" s="38"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 "&amp;Values!H29&amp; " "&amp;Values!$B$24 &amp;" "&amp;Values!$B$3)</f>
        <v/>
      </c>
      <c r="AK30" s="1" t="str">
        <f aca="false">IF(ISBLANK(Values!E29),"",Values!$B$25)</f>
        <v/>
      </c>
      <c r="AL30" s="1" t="str">
        <f aca="false">IF(ISBLANK(Values!E29),"",Values!$B$26)</f>
        <v/>
      </c>
      <c r="AM30" s="1" t="str">
        <f aca="false">IF(ISBLANK(Values!E29),"",Values!$B$27)</f>
        <v/>
      </c>
      <c r="AN30" s="1"/>
      <c r="AO30" s="1"/>
      <c r="AP30" s="1"/>
      <c r="AQ30" s="1"/>
      <c r="AR30" s="1"/>
      <c r="AS30" s="1"/>
      <c r="AT30" s="28" t="str">
        <f aca="false">IF(ISBLANK(Values!E29),"",Values!H29)</f>
        <v/>
      </c>
      <c r="AU30" s="0"/>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IF(ISBLANK(Values!E30),"",IF(Values!J30,Values!H30 &amp;" "&amp;  Values!$B$1 &amp; " " &amp;Values!$B$3,Values!G30 &amp;" "&amp;  Values!$B$2 &amp; " " &amp;Values!$B$3))</f>
        <v/>
      </c>
      <c r="G31" s="38"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 "&amp;Values!H30&amp; " "&amp;Values!$B$24 &amp;" "&amp;Values!$B$3)</f>
        <v/>
      </c>
      <c r="AK31" s="1" t="str">
        <f aca="false">IF(ISBLANK(Values!E30),"",Values!$B$25)</f>
        <v/>
      </c>
      <c r="AL31" s="1" t="str">
        <f aca="false">IF(ISBLANK(Values!E30),"",Values!$B$26)</f>
        <v/>
      </c>
      <c r="AM31" s="1" t="str">
        <f aca="false">IF(ISBLANK(Values!E30),"",Values!$B$27)</f>
        <v/>
      </c>
      <c r="AN31" s="1"/>
      <c r="AO31" s="1"/>
      <c r="AP31" s="1"/>
      <c r="AQ31" s="1"/>
      <c r="AR31" s="1"/>
      <c r="AS31" s="1"/>
      <c r="AT31" s="28" t="str">
        <f aca="false">IF(ISBLANK(Values!E30),"",Values!H30)</f>
        <v/>
      </c>
      <c r="AU31" s="0"/>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IF(ISBLANK(Values!E31),"",IF(Values!J31,Values!H31 &amp;" "&amp;  Values!$B$1 &amp; " " &amp;Values!$B$3,Values!G31 &amp;" "&amp;  Values!$B$2 &amp; " " &amp;Values!$B$3))</f>
        <v/>
      </c>
      <c r="G32" s="38"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 "&amp;Values!H31&amp; " "&amp;Values!$B$24 &amp;" "&amp;Values!$B$3)</f>
        <v/>
      </c>
      <c r="AK32" s="1" t="str">
        <f aca="false">IF(ISBLANK(Values!E31),"",Values!$B$25)</f>
        <v/>
      </c>
      <c r="AL32" s="1" t="str">
        <f aca="false">IF(ISBLANK(Values!E31),"",Values!$B$26)</f>
        <v/>
      </c>
      <c r="AM32" s="1" t="str">
        <f aca="false">IF(ISBLANK(Values!E31),"",Values!$B$27)</f>
        <v/>
      </c>
      <c r="AN32" s="1"/>
      <c r="AO32" s="1"/>
      <c r="AP32" s="1"/>
      <c r="AQ32" s="1"/>
      <c r="AR32" s="1"/>
      <c r="AS32" s="1"/>
      <c r="AT32" s="28" t="str">
        <f aca="false">IF(ISBLANK(Values!E31),"",Values!H31)</f>
        <v/>
      </c>
      <c r="AU32" s="0"/>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IF(ISBLANK(Values!E32),"",IF(Values!J32,Values!H32 &amp;" "&amp;  Values!$B$1 &amp; " " &amp;Values!$B$3,Values!G32 &amp;" "&amp;  Values!$B$2 &amp; " " &amp;Values!$B$3))</f>
        <v/>
      </c>
      <c r="G33" s="38"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 "&amp;Values!H32&amp; " "&amp;Values!$B$24 &amp;" "&amp;Values!$B$3)</f>
        <v/>
      </c>
      <c r="AK33" s="1" t="str">
        <f aca="false">IF(ISBLANK(Values!E32),"",Values!$B$25)</f>
        <v/>
      </c>
      <c r="AL33" s="1" t="str">
        <f aca="false">IF(ISBLANK(Values!E32),"",Values!$B$26)</f>
        <v/>
      </c>
      <c r="AM33" s="1" t="str">
        <f aca="false">IF(ISBLANK(Values!E32),"",Values!$B$27)</f>
        <v/>
      </c>
      <c r="AN33" s="1"/>
      <c r="AO33" s="1"/>
      <c r="AP33" s="1"/>
      <c r="AQ33" s="1"/>
      <c r="AR33" s="1"/>
      <c r="AS33" s="1"/>
      <c r="AT33" s="28" t="str">
        <f aca="false">IF(ISBLANK(Values!E32),"",Values!H32)</f>
        <v/>
      </c>
      <c r="AU33" s="0"/>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IF(ISBLANK(Values!E33),"",IF(Values!J33,Values!H33 &amp;" "&amp;  Values!$B$1 &amp; " " &amp;Values!$B$3,Values!G33 &amp;" "&amp;  Values!$B$2 &amp; " " &amp;Values!$B$3))</f>
        <v/>
      </c>
      <c r="G34" s="38"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 "&amp;Values!H33&amp; " "&amp;Values!$B$24 &amp;" "&amp;Values!$B$3)</f>
        <v/>
      </c>
      <c r="AK34" s="1" t="str">
        <f aca="false">IF(ISBLANK(Values!E33),"",Values!$B$25)</f>
        <v/>
      </c>
      <c r="AL34" s="1" t="str">
        <f aca="false">IF(ISBLANK(Values!E33),"",Values!$B$26)</f>
        <v/>
      </c>
      <c r="AM34" s="1" t="str">
        <f aca="false">IF(ISBLANK(Values!E33),"",Values!$B$27)</f>
        <v/>
      </c>
      <c r="AN34" s="1"/>
      <c r="AO34" s="1"/>
      <c r="AP34" s="1"/>
      <c r="AQ34" s="1"/>
      <c r="AR34" s="1"/>
      <c r="AS34" s="1"/>
      <c r="AT34" s="28" t="str">
        <f aca="false">IF(ISBLANK(Values!E33),"",Values!H33)</f>
        <v/>
      </c>
      <c r="AU34" s="0"/>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IF(ISBLANK(Values!E34),"",IF(Values!J34,Values!H34 &amp;" "&amp;  Values!$B$1 &amp; " " &amp;Values!$B$3,Values!G34 &amp;" "&amp;  Values!$B$2 &amp; " " &amp;Values!$B$3))</f>
        <v/>
      </c>
      <c r="G35" s="38"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 "&amp;Values!H34&amp; " "&amp;Values!$B$24 &amp;" "&amp;Values!$B$3)</f>
        <v/>
      </c>
      <c r="AK35" s="1" t="str">
        <f aca="false">IF(ISBLANK(Values!E34),"",Values!$B$25)</f>
        <v/>
      </c>
      <c r="AL35" s="1" t="str">
        <f aca="false">IF(ISBLANK(Values!E34),"",Values!$B$26)</f>
        <v/>
      </c>
      <c r="AM35" s="1" t="str">
        <f aca="false">IF(ISBLANK(Values!E34),"",Values!$B$27)</f>
        <v/>
      </c>
      <c r="AN35" s="1"/>
      <c r="AO35" s="1"/>
      <c r="AP35" s="1"/>
      <c r="AQ35" s="1"/>
      <c r="AR35" s="1"/>
      <c r="AS35" s="1"/>
      <c r="AT35" s="28" t="str">
        <f aca="false">IF(ISBLANK(Values!E34),"",Values!H34)</f>
        <v/>
      </c>
      <c r="AU35" s="0"/>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IF(ISBLANK(Values!E35),"",IF(Values!J35,Values!H35 &amp;" "&amp;  Values!$B$1 &amp; " " &amp;Values!$B$3,Values!G35 &amp;" "&amp;  Values!$B$2 &amp; " " &amp;Values!$B$3))</f>
        <v/>
      </c>
      <c r="G36" s="38"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 "&amp;Values!H35&amp; " "&amp;Values!$B$24 &amp;" "&amp;Values!$B$3)</f>
        <v/>
      </c>
      <c r="AK36" s="1" t="str">
        <f aca="false">IF(ISBLANK(Values!E35),"",Values!$B$25)</f>
        <v/>
      </c>
      <c r="AL36" s="1" t="str">
        <f aca="false">IF(ISBLANK(Values!E35),"",Values!$B$26)</f>
        <v/>
      </c>
      <c r="AM36" s="1" t="str">
        <f aca="false">IF(ISBLANK(Values!E35),"",Values!$B$27)</f>
        <v/>
      </c>
      <c r="AN36" s="1"/>
      <c r="AO36" s="1"/>
      <c r="AP36" s="1"/>
      <c r="AQ36" s="1"/>
      <c r="AR36" s="1"/>
      <c r="AS36" s="1"/>
      <c r="AT36" s="28" t="str">
        <f aca="false">IF(ISBLANK(Values!E35),"",Values!H35)</f>
        <v/>
      </c>
      <c r="AU36" s="0"/>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IF(ISBLANK(Values!E36),"",IF(Values!J36,Values!H36 &amp;" "&amp;  Values!$B$1 &amp; " " &amp;Values!$B$3,Values!G36 &amp;" "&amp;  Values!$B$2 &amp; " " &amp;Values!$B$3))</f>
        <v/>
      </c>
      <c r="G37" s="38"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 "&amp;Values!H36&amp; " "&amp;Values!$B$24 &amp;" "&amp;Values!$B$3)</f>
        <v/>
      </c>
      <c r="AK37" s="1" t="str">
        <f aca="false">IF(ISBLANK(Values!E36),"",Values!$B$25)</f>
        <v/>
      </c>
      <c r="AL37" s="1" t="str">
        <f aca="false">IF(ISBLANK(Values!E36),"",Values!$B$26)</f>
        <v/>
      </c>
      <c r="AM37" s="1" t="str">
        <f aca="false">IF(ISBLANK(Values!E36),"",Values!$B$27)</f>
        <v/>
      </c>
      <c r="AN37" s="1"/>
      <c r="AO37" s="1"/>
      <c r="AP37" s="1"/>
      <c r="AQ37" s="1"/>
      <c r="AR37" s="1"/>
      <c r="AS37" s="1"/>
      <c r="AT37" s="28" t="str">
        <f aca="false">IF(ISBLANK(Values!E36),"",Values!H36)</f>
        <v/>
      </c>
      <c r="AU37" s="0"/>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IF(ISBLANK(Values!E37),"",IF(Values!J37,Values!H37 &amp;" "&amp;  Values!$B$1 &amp; " " &amp;Values!$B$3,Values!G37 &amp;" "&amp;  Values!$B$2 &amp; " " &amp;Values!$B$3))</f>
        <v/>
      </c>
      <c r="G38" s="38"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 "&amp;Values!H37&amp; " "&amp;Values!$B$24 &amp;" "&amp;Values!$B$3)</f>
        <v/>
      </c>
      <c r="AK38" s="1" t="str">
        <f aca="false">IF(ISBLANK(Values!E37),"",Values!$B$25)</f>
        <v/>
      </c>
      <c r="AL38" s="1" t="str">
        <f aca="false">IF(ISBLANK(Values!E37),"",Values!$B$26)</f>
        <v/>
      </c>
      <c r="AM38" s="1" t="str">
        <f aca="false">IF(ISBLANK(Values!E37),"",Values!$B$27)</f>
        <v/>
      </c>
      <c r="AN38" s="1"/>
      <c r="AO38" s="1"/>
      <c r="AP38" s="1"/>
      <c r="AQ38" s="1"/>
      <c r="AR38" s="1"/>
      <c r="AS38" s="1"/>
      <c r="AT38" s="28" t="str">
        <f aca="false">IF(ISBLANK(Values!E37),"",Values!H37)</f>
        <v/>
      </c>
      <c r="AU38" s="0"/>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IF(ISBLANK(Values!E38),"",IF(Values!J38,Values!H38 &amp;" "&amp;  Values!$B$1 &amp; " " &amp;Values!$B$3,Values!G38 &amp;" "&amp;  Values!$B$2 &amp; " " &amp;Values!$B$3))</f>
        <v/>
      </c>
      <c r="G39" s="38"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 "&amp;Values!H38&amp; " "&amp;Values!$B$24 &amp;" "&amp;Values!$B$3)</f>
        <v/>
      </c>
      <c r="AK39" s="1" t="str">
        <f aca="false">IF(ISBLANK(Values!E38),"",Values!$B$25)</f>
        <v/>
      </c>
      <c r="AL39" s="1" t="str">
        <f aca="false">IF(ISBLANK(Values!E38),"",Values!$B$26)</f>
        <v/>
      </c>
      <c r="AM39" s="1" t="str">
        <f aca="false">IF(ISBLANK(Values!E38),"",Values!$B$27)</f>
        <v/>
      </c>
      <c r="AN39" s="1"/>
      <c r="AO39" s="1"/>
      <c r="AP39" s="1"/>
      <c r="AQ39" s="1"/>
      <c r="AR39" s="1"/>
      <c r="AS39" s="1"/>
      <c r="AT39" s="28" t="str">
        <f aca="false">IF(ISBLANK(Values!E38),"",Values!H38)</f>
        <v/>
      </c>
      <c r="AU39" s="0"/>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IF(ISBLANK(Values!E39),"",IF(Values!J39,Values!H39 &amp;" "&amp;  Values!$B$1 &amp; " " &amp;Values!$B$3,Values!G39 &amp;" "&amp;  Values!$B$2 &amp; " " &amp;Values!$B$3))</f>
        <v/>
      </c>
      <c r="G40" s="38"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 "&amp;Values!H39&amp; " "&amp;Values!$B$24 &amp;" "&amp;Values!$B$3)</f>
        <v/>
      </c>
      <c r="AK40" s="1" t="str">
        <f aca="false">IF(ISBLANK(Values!E39),"",Values!$B$25)</f>
        <v/>
      </c>
      <c r="AL40" s="1" t="str">
        <f aca="false">IF(ISBLANK(Values!E39),"",Values!$B$26)</f>
        <v/>
      </c>
      <c r="AM40" s="1" t="str">
        <f aca="false">IF(ISBLANK(Values!E39),"",Values!$B$27)</f>
        <v/>
      </c>
      <c r="AN40" s="1"/>
      <c r="AO40" s="1"/>
      <c r="AP40" s="1"/>
      <c r="AQ40" s="1"/>
      <c r="AR40" s="1"/>
      <c r="AS40" s="1"/>
      <c r="AT40" s="28" t="str">
        <f aca="false">IF(ISBLANK(Values!E39),"",Values!H39)</f>
        <v/>
      </c>
      <c r="AU40" s="0"/>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IF(ISBLANK(Values!E40),"",IF(Values!J40,Values!H40 &amp;" "&amp;  Values!$B$1 &amp; " " &amp;Values!$B$3,Values!G40 &amp;" "&amp;  Values!$B$2 &amp; " " &amp;Values!$B$3))</f>
        <v/>
      </c>
      <c r="G41" s="38"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 "&amp;Values!H40&amp; " "&amp;Values!$B$24 &amp;" "&amp;Values!$B$3)</f>
        <v/>
      </c>
      <c r="AK41" s="1" t="str">
        <f aca="false">IF(ISBLANK(Values!E40),"",Values!$B$25)</f>
        <v/>
      </c>
      <c r="AL41" s="1" t="str">
        <f aca="false">IF(ISBLANK(Values!E40),"",Values!$B$26)</f>
        <v/>
      </c>
      <c r="AM41" s="1" t="str">
        <f aca="false">IF(ISBLANK(Values!E40),"",Values!$B$27)</f>
        <v/>
      </c>
      <c r="AN41" s="1"/>
      <c r="AO41" s="1"/>
      <c r="AP41" s="1"/>
      <c r="AQ41" s="1"/>
      <c r="AR41" s="1"/>
      <c r="AS41" s="1"/>
      <c r="AT41" s="28" t="str">
        <f aca="false">IF(ISBLANK(Values!E40),"",Values!H40)</f>
        <v/>
      </c>
      <c r="AU41" s="0"/>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IF(ISBLANK(Values!E41),"",IF(Values!J41,Values!H41 &amp;" "&amp;  Values!$B$1 &amp; " " &amp;Values!$B$3,Values!G41 &amp;" "&amp;  Values!$B$2 &amp; " " &amp;Values!$B$3))</f>
        <v/>
      </c>
      <c r="G42" s="38"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 "&amp;Values!H41&amp; " "&amp;Values!$B$24 &amp;" "&amp;Values!$B$3)</f>
        <v/>
      </c>
      <c r="AK42" s="1" t="str">
        <f aca="false">IF(ISBLANK(Values!E41),"",Values!$B$25)</f>
        <v/>
      </c>
      <c r="AL42" s="1" t="str">
        <f aca="false">IF(ISBLANK(Values!E41),"",Values!$B$26)</f>
        <v/>
      </c>
      <c r="AM42" s="1" t="str">
        <f aca="false">IF(ISBLANK(Values!E41),"",Values!$B$27)</f>
        <v/>
      </c>
      <c r="AT42" s="28" t="str">
        <f aca="false">IF(ISBLANK(Values!E41),"",Values!H41)</f>
        <v/>
      </c>
      <c r="AU42" s="0"/>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28.3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IF(ISBLANK(Values!E42),"",IF(Values!J42,Values!H42 &amp;" "&amp;  Values!$B$1 &amp; " " &amp;Values!$B$3,Values!G42 &amp;" "&amp;  Values!$B$2 &amp; " " &amp;Values!$B$3))</f>
        <v/>
      </c>
      <c r="G43" s="38"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 "&amp;Values!H42&amp; " "&amp;Values!$B$24 &amp;" "&amp;Values!$B$3)</f>
        <v/>
      </c>
      <c r="AK43" s="1" t="str">
        <f aca="false">IF(ISBLANK(Values!E42),"",Values!$B$25)</f>
        <v/>
      </c>
      <c r="AL43" s="1" t="str">
        <f aca="false">IF(ISBLANK(Values!E42),"",Values!$B$26)</f>
        <v/>
      </c>
      <c r="AM43" s="1" t="str">
        <f aca="false">IF(ISBLANK(Values!E42),"",Values!$B$27)</f>
        <v/>
      </c>
      <c r="AT43" s="28" t="str">
        <f aca="false">IF(ISBLANK(Values!E42),"",Values!H42)</f>
        <v/>
      </c>
      <c r="AU43" s="0"/>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41.7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IF(ISBLANK(Values!E43),"",IF(Values!J43,Values!H43 &amp;" "&amp;  Values!$B$1 &amp; " " &amp;Values!$B$3,Values!G43 &amp;" "&amp;  Values!$B$2 &amp; " " &amp;Values!$B$3))</f>
        <v/>
      </c>
      <c r="G44" s="38" t="s">
        <v>350</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 "&amp;Values!H43&amp; " "&amp;Values!$B$24 &amp;" "&amp;Values!$B$3)</f>
        <v/>
      </c>
      <c r="AK44" s="1" t="str">
        <f aca="false">IF(ISBLANK(Values!E43),"",Values!$B$25)</f>
        <v/>
      </c>
      <c r="AL44" s="1" t="str">
        <f aca="false">IF(ISBLANK(Values!E43),"",Values!$B$26)</f>
        <v/>
      </c>
      <c r="AM44" s="1" t="str">
        <f aca="false">IF(ISBLANK(Values!E43),"",Values!$B$27)</f>
        <v/>
      </c>
      <c r="AT44" s="28" t="str">
        <f aca="false">IF(ISBLANK(Values!E43),"",Values!H43)</f>
        <v/>
      </c>
      <c r="AU44" s="0"/>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8"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28" t="str">
        <f aca="false">IF(ISBLANK(Values!E44),"",Values!H44)</f>
        <v/>
      </c>
      <c r="AU45" s="0"/>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8"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28" t="str">
        <f aca="false">IF(ISBLANK(Values!E45),"",Values!H45)</f>
        <v/>
      </c>
      <c r="AU46" s="0"/>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8"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28" t="str">
        <f aca="false">IF(ISBLANK(Values!E46),"",Values!H46)</f>
        <v/>
      </c>
      <c r="AU47" s="0"/>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8"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28" t="str">
        <f aca="false">IF(ISBLANK(Values!E47),"",Values!H47)</f>
        <v/>
      </c>
      <c r="AU48" s="0"/>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8"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28" t="str">
        <f aca="false">IF(ISBLANK(Values!E48),"",Values!H48)</f>
        <v/>
      </c>
      <c r="AU49" s="0"/>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8"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28" t="str">
        <f aca="false">IF(ISBLANK(Values!E49),"",Values!H49)</f>
        <v/>
      </c>
      <c r="AU50" s="0"/>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8"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28" t="str">
        <f aca="false">IF(ISBLANK(Values!E50),"",Values!H50)</f>
        <v/>
      </c>
      <c r="AU51" s="0"/>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8"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28" t="str">
        <f aca="false">IF(ISBLANK(Values!E51),"",Values!H51)</f>
        <v/>
      </c>
      <c r="AU52" s="0"/>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8"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28" t="str">
        <f aca="false">IF(ISBLANK(Values!E52),"",Values!H52)</f>
        <v/>
      </c>
      <c r="AU53" s="0"/>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8"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28" t="str">
        <f aca="false">IF(ISBLANK(Values!E53),"",Values!H53)</f>
        <v/>
      </c>
      <c r="AU54" s="0"/>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8"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28" t="str">
        <f aca="false">IF(ISBLANK(Values!E54),"",Values!H54)</f>
        <v/>
      </c>
      <c r="AU55" s="0"/>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8"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28" t="str">
        <f aca="false">IF(ISBLANK(Values!E55),"",Values!H55)</f>
        <v/>
      </c>
      <c r="AU56" s="0"/>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8"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28" t="str">
        <f aca="false">IF(ISBLANK(Values!E56),"",Values!H56)</f>
        <v/>
      </c>
      <c r="AU57" s="0"/>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8"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28" t="str">
        <f aca="false">IF(ISBLANK(Values!E57),"",Values!H57)</f>
        <v/>
      </c>
      <c r="AU58" s="0"/>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8"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28" t="str">
        <f aca="false">IF(ISBLANK(Values!E58),"",Values!H58)</f>
        <v/>
      </c>
      <c r="AU59" s="0"/>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8"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28" t="str">
        <f aca="false">IF(ISBLANK(Values!E59),"",Values!H59)</f>
        <v/>
      </c>
      <c r="AU60" s="0"/>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8"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28" t="str">
        <f aca="false">IF(ISBLANK(Values!E60),"",Values!H60)</f>
        <v/>
      </c>
      <c r="AU61" s="0"/>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8"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28" t="str">
        <f aca="false">IF(ISBLANK(Values!E61),"",Values!H61)</f>
        <v/>
      </c>
      <c r="AU62" s="0"/>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8"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28" t="str">
        <f aca="false">IF(ISBLANK(Values!E62),"",Values!H62)</f>
        <v/>
      </c>
      <c r="AU63" s="0"/>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8"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28" t="str">
        <f aca="false">IF(ISBLANK(Values!E63),"",Values!H63)</f>
        <v/>
      </c>
      <c r="AU64" s="0"/>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8"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28" t="str">
        <f aca="false">IF(ISBLANK(Values!E64),"",Values!H64)</f>
        <v/>
      </c>
      <c r="AU65" s="0"/>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8"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28" t="str">
        <f aca="false">IF(ISBLANK(Values!E65),"",Values!H65)</f>
        <v/>
      </c>
      <c r="AU66" s="0"/>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8"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28" t="str">
        <f aca="false">IF(ISBLANK(Values!E66),"",Values!H66)</f>
        <v/>
      </c>
      <c r="AU67" s="0"/>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8"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28" t="str">
        <f aca="false">IF(ISBLANK(Values!E67),"",Values!H67)</f>
        <v/>
      </c>
      <c r="AU68" s="0"/>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8"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28" t="str">
        <f aca="false">IF(ISBLANK(Values!E68),"",Values!H68)</f>
        <v/>
      </c>
      <c r="AU69" s="0"/>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8"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28" t="str">
        <f aca="false">IF(ISBLANK(Values!E69),"",Values!H69)</f>
        <v/>
      </c>
      <c r="AU70" s="0"/>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8"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28" t="str">
        <f aca="false">IF(ISBLANK(Values!E70),"",Values!H70)</f>
        <v/>
      </c>
      <c r="AU71" s="0"/>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8"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28" t="str">
        <f aca="false">IF(ISBLANK(Values!E71),"",Values!H71)</f>
        <v/>
      </c>
      <c r="AU72" s="0"/>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8"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28" t="str">
        <f aca="false">IF(ISBLANK(Values!E72),"",Values!H72)</f>
        <v/>
      </c>
      <c r="AU73" s="0"/>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8"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28" t="str">
        <f aca="false">IF(ISBLANK(Values!E73),"",Values!H73)</f>
        <v/>
      </c>
      <c r="AU74" s="0"/>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8"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28" t="str">
        <f aca="false">IF(ISBLANK(Values!E74),"",Values!H74)</f>
        <v/>
      </c>
      <c r="AU75" s="0"/>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8"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28" t="str">
        <f aca="false">IF(ISBLANK(Values!E75),"",Values!H75)</f>
        <v/>
      </c>
      <c r="AU76" s="0"/>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8"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28" t="str">
        <f aca="false">IF(ISBLANK(Values!E76),"",Values!H76)</f>
        <v/>
      </c>
      <c r="AU77" s="0"/>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8"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28" t="str">
        <f aca="false">IF(ISBLANK(Values!E77),"",Values!H77)</f>
        <v/>
      </c>
      <c r="AU78" s="0"/>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8"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28" t="str">
        <f aca="false">IF(ISBLANK(Values!E78),"",Values!H78)</f>
        <v/>
      </c>
      <c r="AU79" s="0"/>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8"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28" t="str">
        <f aca="false">IF(ISBLANK(Values!E79),"",Values!H79)</f>
        <v/>
      </c>
      <c r="AU80" s="0"/>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8"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28" t="str">
        <f aca="false">IF(ISBLANK(Values!E80),"",Values!H80)</f>
        <v/>
      </c>
      <c r="AU81" s="0"/>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8"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28" t="str">
        <f aca="false">IF(ISBLANK(Values!E81),"",Values!H81)</f>
        <v/>
      </c>
      <c r="AU82" s="0"/>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8"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28" t="str">
        <f aca="false">IF(ISBLANK(Values!E82),"",Values!H82)</f>
        <v/>
      </c>
      <c r="AU83" s="0"/>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8"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28" t="str">
        <f aca="false">IF(ISBLANK(Values!E83),"",Values!H83)</f>
        <v/>
      </c>
      <c r="AU84" s="0"/>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8"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28" t="str">
        <f aca="false">IF(ISBLANK(Values!E84),"",Values!H84)</f>
        <v/>
      </c>
      <c r="AU85" s="0"/>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8"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28" t="str">
        <f aca="false">IF(ISBLANK(Values!E85),"",Values!H85)</f>
        <v/>
      </c>
      <c r="AU86" s="0"/>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8"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28" t="str">
        <f aca="false">IF(ISBLANK(Values!E86),"",Values!H86)</f>
        <v/>
      </c>
      <c r="AU87" s="0"/>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8"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28" t="str">
        <f aca="false">IF(ISBLANK(Values!E87),"",Values!H87)</f>
        <v/>
      </c>
      <c r="AU88" s="0"/>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8"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28" t="str">
        <f aca="false">IF(ISBLANK(Values!E88),"",Values!H88)</f>
        <v/>
      </c>
      <c r="AU89" s="0"/>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8"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28" t="str">
        <f aca="false">IF(ISBLANK(Values!E89),"",Values!H89)</f>
        <v/>
      </c>
      <c r="AU90" s="0"/>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8"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28" t="str">
        <f aca="false">IF(ISBLANK(Values!E90),"",Values!H90)</f>
        <v/>
      </c>
      <c r="AU91" s="0"/>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8"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28" t="str">
        <f aca="false">IF(ISBLANK(Values!E91),"",Values!H91)</f>
        <v/>
      </c>
      <c r="AU92" s="0"/>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8"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28" t="str">
        <f aca="false">IF(ISBLANK(Values!E92),"",Values!H92)</f>
        <v/>
      </c>
      <c r="AU93" s="0"/>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8"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28" t="str">
        <f aca="false">IF(ISBLANK(Values!E93),"",Values!H93)</f>
        <v/>
      </c>
      <c r="AU94" s="0"/>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8"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28" t="str">
        <f aca="false">IF(ISBLANK(Values!E94),"",Values!H94)</f>
        <v/>
      </c>
      <c r="AU95" s="0"/>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8"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28" t="str">
        <f aca="false">IF(ISBLANK(Values!E95),"",Values!H95)</f>
        <v/>
      </c>
      <c r="AU96" s="0"/>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8"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28" t="str">
        <f aca="false">IF(ISBLANK(Values!E96),"",Values!H96)</f>
        <v/>
      </c>
      <c r="AU97" s="0"/>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8"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28" t="str">
        <f aca="false">IF(ISBLANK(Values!E97),"",Values!H97)</f>
        <v/>
      </c>
      <c r="AU98" s="0"/>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8"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28" t="str">
        <f aca="false">IF(ISBLANK(Values!E98),"",Values!H98)</f>
        <v/>
      </c>
      <c r="AU99" s="0"/>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8"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28" t="str">
        <f aca="false">IF(ISBLANK(Values!E99),"",Values!H99)</f>
        <v/>
      </c>
      <c r="AU100" s="0"/>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8"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28" t="str">
        <f aca="false">IF(ISBLANK(Values!E100),"",Values!H100)</f>
        <v/>
      </c>
      <c r="AU101" s="0"/>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8"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28" t="str">
        <f aca="false">IF(ISBLANK(Values!E101),"",Values!H101)</f>
        <v/>
      </c>
      <c r="AU102" s="0"/>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8"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28" t="str">
        <f aca="false">IF(ISBLANK(Values!E102),"",Values!H102)</f>
        <v/>
      </c>
      <c r="AU103" s="0"/>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8"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28" t="str">
        <f aca="false">IF(ISBLANK(Values!E103),"",Values!H103)</f>
        <v/>
      </c>
      <c r="AU104" s="0"/>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8"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28" t="str">
        <f aca="false">IF(ISBLANK(Values!E104),"",Values!H104)</f>
        <v/>
      </c>
      <c r="AU105" s="0"/>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8"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28" t="str">
        <f aca="false">IF(ISBLANK(Values!E105),"",Values!H105)</f>
        <v/>
      </c>
      <c r="AU106" s="0"/>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8"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28" t="str">
        <f aca="false">IF(ISBLANK(Values!E106),"",Values!H106)</f>
        <v/>
      </c>
      <c r="AU107" s="0"/>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8"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28" t="str">
        <f aca="false">IF(ISBLANK(Values!E107),"",Values!H107)</f>
        <v/>
      </c>
      <c r="AU108" s="0"/>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8"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28" t="str">
        <f aca="false">IF(ISBLANK(Values!E108),"",Values!H108)</f>
        <v/>
      </c>
      <c r="AU109" s="0"/>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8"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28" t="str">
        <f aca="false">IF(ISBLANK(Values!E109),"",Values!H109)</f>
        <v/>
      </c>
      <c r="AU110" s="0"/>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8"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28" t="str">
        <f aca="false">IF(ISBLANK(Values!E110),"",Values!H110)</f>
        <v/>
      </c>
      <c r="AU111" s="0"/>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8"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28" t="str">
        <f aca="false">IF(ISBLANK(Values!E111),"",Values!H111)</f>
        <v/>
      </c>
      <c r="AU112" s="0"/>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8"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28" t="str">
        <f aca="false">IF(ISBLANK(Values!E112),"",Values!H112)</f>
        <v/>
      </c>
      <c r="AU113" s="0"/>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8"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28" t="str">
        <f aca="false">IF(ISBLANK(Values!E113),"",Values!H113)</f>
        <v/>
      </c>
      <c r="AU114" s="0"/>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8"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28" t="str">
        <f aca="false">IF(ISBLANK(Values!E114),"",Values!H114)</f>
        <v/>
      </c>
      <c r="AU115" s="0"/>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8"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28" t="str">
        <f aca="false">IF(ISBLANK(Values!E115),"",Values!H115)</f>
        <v/>
      </c>
      <c r="AU116" s="0"/>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8"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28" t="str">
        <f aca="false">IF(ISBLANK(Values!E116),"",Values!H116)</f>
        <v/>
      </c>
      <c r="AU117" s="0"/>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8"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8"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8"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8"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8"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8"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8"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8"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8"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8"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8"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8"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8"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8"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8"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8"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8"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8"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8"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8"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8"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8"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8"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8"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8"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8"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8"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8"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8"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8"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8"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8"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8"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8"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8"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8"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8"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8"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8"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8"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8"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8"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8"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8"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8"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8"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8"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8"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8"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8"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8"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8"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8"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8"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8"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8"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8"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8"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8"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8"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8"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8"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8"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8"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8"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8"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8"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8"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8"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8"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8"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8"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8"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8"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8"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8"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8"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8"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8"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8"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8"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8"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8"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8"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8"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8"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8"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2"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2"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2"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2"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2"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2"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2"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2"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2"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2"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2"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2"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2"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2"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2"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2"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2"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17">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7:AU1048576 AU4">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17 AX4:AZ1041 BC4:BD1041 CF4:CG1041 CI4:CK1041 CP4:CS1041 CW4:CW1041 DE4:DH1041 DJ4:DN1041 DQ4:DQ1041 DT4:DU1041 ED4:EF1041 EH4:EH1041 ET4:EU1041 EW4:FA1041 FC4:FI1041 FK4:FO4 FQ4:FZ1041 GB4:GE1041 GG4:GJ1041 C5:C1041 K5:M204 AB5:AB1041 AI5:AI1041 AK5:AS221 DP5:DP1041 FJ5:FO204 AT118:AT1041 N132:V204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 AU118: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ColWidth="11.8046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Origineel verlicht toetsenbord voor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Origineel niet-verlicht toetsenbord voor Lenovo Thinkpad</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V3" s="0" t="s">
        <v>367</v>
      </c>
    </row>
    <row r="4" customFormat="false" ht="35.05" hidden="false" customHeight="false" outlineLevel="0" collapsed="false">
      <c r="A4" s="44" t="s">
        <v>368</v>
      </c>
      <c r="B4" s="48" t="n">
        <v>59.75</v>
      </c>
      <c r="E4" s="49" t="n">
        <v>5714401510017</v>
      </c>
      <c r="F4" s="49" t="s">
        <v>369</v>
      </c>
      <c r="G4" s="50" t="s">
        <v>370</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1" t="n">
        <f aca="false">TRUE()</f>
        <v>1</v>
      </c>
      <c r="J4" s="52" t="n">
        <f aca="false">FALSE()</f>
        <v>0</v>
      </c>
      <c r="K4" s="49" t="s">
        <v>371</v>
      </c>
      <c r="L4" s="53" t="n">
        <f aca="false">TRUE()</f>
        <v>1</v>
      </c>
      <c r="M4" s="54" t="str">
        <f aca="false">IF(ISBLANK(K4),"",IF(L4, "https://raw.githubusercontent.com/PatrickVibild/TellusAmazonPictures/master/pictures/"&amp;K4&amp;"/1.jpg","https://download.lenovo.com/Images/Parts/"&amp;K4&amp;"/"&amp;K4&amp;"_A.jpg"))</f>
        <v>https://raw.githubusercontent.com/PatrickVibild/TellusAmazonPictures/master/pictures/Lenovo/T510%20/RG/DE/1.jpg</v>
      </c>
      <c r="N4" s="54" t="str">
        <f aca="false">IF(ISBLANK(K4),"",IF(L4, "https://raw.githubusercontent.com/PatrickVibild/TellusAmazonPictures/master/pictures/"&amp;K4&amp;"/2.jpg","https://download.lenovo.com/Images/Parts/"&amp;K4&amp;"/"&amp;K4&amp;"_B.jpg"))</f>
        <v>https://raw.githubusercontent.com/PatrickVibild/TellusAmazonPictures/master/pictures/Lenovo/T510%20/RG/DE/2.jpg</v>
      </c>
      <c r="O4" s="55" t="str">
        <f aca="false">IF(ISBLANK(K4),"",IF(L4, "https://raw.githubusercontent.com/PatrickVibild/TellusAmazonPictures/master/pictures/"&amp;K4&amp;"/3.jpg","https://download.lenovo.com/Images/Parts/"&amp;K4&amp;"/"&amp;K4&amp;"_details.jpg"))</f>
        <v>https://raw.githubusercontent.com/PatrickVibild/TellusAmazonPictures/master/pictures/Lenovo/T510%20/RG/DE/3.jpg</v>
      </c>
      <c r="P4" s="0" t="str">
        <f aca="false">IF(ISBLANK(K4),"",IF(L4, "https://raw.githubusercontent.com/PatrickVibild/TellusAmazonPictures/master/pictures/"&amp;K4&amp;"/4.jpg", ""))</f>
        <v>https://raw.githubusercontent.com/PatrickVibild/TellusAmazonPictures/master/pictures/Lenovo/T510%20/RG/DE/4.jpg</v>
      </c>
      <c r="Q4" s="0" t="str">
        <f aca="false">IF(ISBLANK(K4),"",IF(L4, "https://raw.githubusercontent.com/PatrickVibild/TellusAmazonPictures/master/pictures/"&amp;K4&amp;"/5.jpg", ""))</f>
        <v>https://raw.githubusercontent.com/PatrickVibild/TellusAmazonPictures/master/pictures/Lenovo/T510%20/RG/DE/5.jpg</v>
      </c>
      <c r="R4" s="0" t="str">
        <f aca="false">IF(ISBLANK(K4),"",IF(L4, "https://raw.githubusercontent.com/PatrickVibild/TellusAmazonPictures/master/pictures/"&amp;K4&amp;"/6.jpg", ""))</f>
        <v>https://raw.githubusercontent.com/PatrickVibild/TellusAmazonPictures/master/pictures/Lenovo/T510%20/RG/DE/6.jpg</v>
      </c>
      <c r="S4" s="0" t="str">
        <f aca="false">IF(ISBLANK(K4),"",IF(L4, "https://raw.githubusercontent.com/PatrickVibild/TellusAmazonPictures/master/pictures/"&amp;K4&amp;"/7.jpg", ""))</f>
        <v>https://raw.githubusercontent.com/PatrickVibild/TellusAmazonPictures/master/pictures/Lenovo/T510%20/RG/DE/7.jpg</v>
      </c>
      <c r="T4" s="0" t="str">
        <f aca="false">IF(ISBLANK(K4),"",IF(L4, "https://raw.githubusercontent.com/PatrickVibild/TellusAmazonPictures/master/pictures/"&amp;K4&amp;"/8.jpg",""))</f>
        <v>https://raw.githubusercontent.com/PatrickVibild/TellusAmazonPictures/master/pictures/Lenovo/T510%20/RG/DE/8.jpg</v>
      </c>
      <c r="U4" s="0" t="str">
        <f aca="false">IF(ISBLANK(K4),"",IF(L4, "https://raw.githubusercontent.com/PatrickVibild/TellusAmazonPictures/master/pictures/"&amp;K4&amp;"/9.jpg", ""))</f>
        <v>https://raw.githubusercontent.com/PatrickVibild/TellusAmazonPictures/master/pictures/Lenovo/T510%20/RG/DE/9.jpg</v>
      </c>
      <c r="V4" s="56" t="n">
        <f aca="false">MATCH(G4,options!$D$1:$D$20,0)</f>
        <v>1</v>
      </c>
    </row>
    <row r="5" customFormat="false" ht="35.05" hidden="false" customHeight="false" outlineLevel="0" collapsed="false">
      <c r="A5" s="44" t="s">
        <v>372</v>
      </c>
      <c r="B5" s="48" t="n">
        <v>54.99</v>
      </c>
      <c r="E5" s="49" t="n">
        <v>5714401510024</v>
      </c>
      <c r="F5" s="49" t="s">
        <v>373</v>
      </c>
      <c r="G5" s="50" t="s">
        <v>374</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1" t="n">
        <f aca="false">TRUE()</f>
        <v>1</v>
      </c>
      <c r="J5" s="52" t="n">
        <f aca="false">FALSE()</f>
        <v>0</v>
      </c>
      <c r="K5" s="49" t="s">
        <v>375</v>
      </c>
      <c r="L5" s="53" t="n">
        <f aca="false">TRUE()</f>
        <v>1</v>
      </c>
      <c r="M5" s="54" t="str">
        <f aca="false">IF(ISBLANK(K5),"",IF(L5, "https://raw.githubusercontent.com/PatrickVibild/TellusAmazonPictures/master/pictures/"&amp;K5&amp;"/1.jpg","https://download.lenovo.com/Images/Parts/"&amp;K5&amp;"/"&amp;K5&amp;"_A.jpg"))</f>
        <v>https://raw.githubusercontent.com/PatrickVibild/TellusAmazonPictures/master/pictures/Lenovo/T510%20/RG/FR/1.jpg</v>
      </c>
      <c r="N5" s="54" t="str">
        <f aca="false">IF(ISBLANK(K5),"",IF(L5, "https://raw.githubusercontent.com/PatrickVibild/TellusAmazonPictures/master/pictures/"&amp;K5&amp;"/2.jpg","https://download.lenovo.com/Images/Parts/"&amp;K5&amp;"/"&amp;K5&amp;"_B.jpg"))</f>
        <v>https://raw.githubusercontent.com/PatrickVibild/TellusAmazonPictures/master/pictures/Lenovo/T510%20/RG/FR/2.jpg</v>
      </c>
      <c r="O5" s="55" t="str">
        <f aca="false">IF(ISBLANK(K5),"",IF(L5, "https://raw.githubusercontent.com/PatrickVibild/TellusAmazonPictures/master/pictures/"&amp;K5&amp;"/3.jpg","https://download.lenovo.com/Images/Parts/"&amp;K5&amp;"/"&amp;K5&amp;"_details.jpg"))</f>
        <v>https://raw.githubusercontent.com/PatrickVibild/TellusAmazonPictures/master/pictures/Lenovo/T510%20/RG/FR/3.jpg</v>
      </c>
      <c r="P5" s="0" t="str">
        <f aca="false">IF(ISBLANK(K5),"",IF(L5, "https://raw.githubusercontent.com/PatrickVibild/TellusAmazonPictures/master/pictures/"&amp;K5&amp;"/4.jpg", ""))</f>
        <v>https://raw.githubusercontent.com/PatrickVibild/TellusAmazonPictures/master/pictures/Lenovo/T510%20/RG/FR/4.jpg</v>
      </c>
      <c r="Q5" s="0" t="str">
        <f aca="false">IF(ISBLANK(K5),"",IF(L5, "https://raw.githubusercontent.com/PatrickVibild/TellusAmazonPictures/master/pictures/"&amp;K5&amp;"/5.jpg", ""))</f>
        <v>https://raw.githubusercontent.com/PatrickVibild/TellusAmazonPictures/master/pictures/Lenovo/T510%20/RG/FR/5.jpg</v>
      </c>
      <c r="R5" s="0" t="str">
        <f aca="false">IF(ISBLANK(K5),"",IF(L5, "https://raw.githubusercontent.com/PatrickVibild/TellusAmazonPictures/master/pictures/"&amp;K5&amp;"/6.jpg", ""))</f>
        <v>https://raw.githubusercontent.com/PatrickVibild/TellusAmazonPictures/master/pictures/Lenovo/T510%20/RG/FR/6.jpg</v>
      </c>
      <c r="S5" s="0" t="str">
        <f aca="false">IF(ISBLANK(K5),"",IF(L5, "https://raw.githubusercontent.com/PatrickVibild/TellusAmazonPictures/master/pictures/"&amp;K5&amp;"/7.jpg", ""))</f>
        <v>https://raw.githubusercontent.com/PatrickVibild/TellusAmazonPictures/master/pictures/Lenovo/T510%20/RG/FR/7.jpg</v>
      </c>
      <c r="T5" s="0" t="str">
        <f aca="false">IF(ISBLANK(K5),"",IF(L5, "https://raw.githubusercontent.com/PatrickVibild/TellusAmazonPictures/master/pictures/"&amp;K5&amp;"/8.jpg",""))</f>
        <v>https://raw.githubusercontent.com/PatrickVibild/TellusAmazonPictures/master/pictures/Lenovo/T510%20/RG/FR/8.jpg</v>
      </c>
      <c r="U5" s="0" t="str">
        <f aca="false">IF(ISBLANK(K5),"",IF(L5, "https://raw.githubusercontent.com/PatrickVibild/TellusAmazonPictures/master/pictures/"&amp;K5&amp;"/9.jpg", ""))</f>
        <v>https://raw.githubusercontent.com/PatrickVibild/TellusAmazonPictures/master/pictures/Lenovo/T510%20/RG/FR/9.jpg</v>
      </c>
      <c r="V5" s="56" t="n">
        <f aca="false">MATCH(G5,options!$D$1:$D$20,0)</f>
        <v>2</v>
      </c>
    </row>
    <row r="6" customFormat="false" ht="35.05" hidden="false" customHeight="false" outlineLevel="0" collapsed="false">
      <c r="A6" s="44" t="s">
        <v>376</v>
      </c>
      <c r="B6" s="57" t="s">
        <v>377</v>
      </c>
      <c r="E6" s="49" t="n">
        <v>5714401510031</v>
      </c>
      <c r="F6" s="49" t="s">
        <v>378</v>
      </c>
      <c r="G6" s="50" t="s">
        <v>379</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1" t="n">
        <f aca="false">TRUE()</f>
        <v>1</v>
      </c>
      <c r="J6" s="52" t="n">
        <f aca="false">FALSE()</f>
        <v>0</v>
      </c>
      <c r="K6" s="49" t="s">
        <v>380</v>
      </c>
      <c r="L6" s="53" t="n">
        <f aca="false">TRUE()</f>
        <v>1</v>
      </c>
      <c r="M6" s="54" t="str">
        <f aca="false">IF(ISBLANK(K6),"",IF(L6, "https://raw.githubusercontent.com/PatrickVibild/TellusAmazonPictures/master/pictures/"&amp;K6&amp;"/1.jpg","https://download.lenovo.com/Images/Parts/"&amp;K6&amp;"/"&amp;K6&amp;"_A.jpg"))</f>
        <v>https://raw.githubusercontent.com/PatrickVibild/TellusAmazonPictures/master/pictures/Lenovo/T510%20/RG/IT/1.jpg</v>
      </c>
      <c r="N6" s="54" t="str">
        <f aca="false">IF(ISBLANK(K6),"",IF(L6, "https://raw.githubusercontent.com/PatrickVibild/TellusAmazonPictures/master/pictures/"&amp;K6&amp;"/2.jpg","https://download.lenovo.com/Images/Parts/"&amp;K6&amp;"/"&amp;K6&amp;"_B.jpg"))</f>
        <v>https://raw.githubusercontent.com/PatrickVibild/TellusAmazonPictures/master/pictures/Lenovo/T510%20/RG/IT/2.jpg</v>
      </c>
      <c r="O6" s="55" t="str">
        <f aca="false">IF(ISBLANK(K6),"",IF(L6, "https://raw.githubusercontent.com/PatrickVibild/TellusAmazonPictures/master/pictures/"&amp;K6&amp;"/3.jpg","https://download.lenovo.com/Images/Parts/"&amp;K6&amp;"/"&amp;K6&amp;"_details.jpg"))</f>
        <v>https://raw.githubusercontent.com/PatrickVibild/TellusAmazonPictures/master/pictures/Lenovo/T510%20/RG/IT/3.jpg</v>
      </c>
      <c r="P6" s="0" t="str">
        <f aca="false">IF(ISBLANK(K6),"",IF(L6, "https://raw.githubusercontent.com/PatrickVibild/TellusAmazonPictures/master/pictures/"&amp;K6&amp;"/4.jpg", ""))</f>
        <v>https://raw.githubusercontent.com/PatrickVibild/TellusAmazonPictures/master/pictures/Lenovo/T510%20/RG/IT/4.jpg</v>
      </c>
      <c r="Q6" s="0" t="str">
        <f aca="false">IF(ISBLANK(K6),"",IF(L6, "https://raw.githubusercontent.com/PatrickVibild/TellusAmazonPictures/master/pictures/"&amp;K6&amp;"/5.jpg", ""))</f>
        <v>https://raw.githubusercontent.com/PatrickVibild/TellusAmazonPictures/master/pictures/Lenovo/T510%20/RG/IT/5.jpg</v>
      </c>
      <c r="R6" s="0" t="str">
        <f aca="false">IF(ISBLANK(K6),"",IF(L6, "https://raw.githubusercontent.com/PatrickVibild/TellusAmazonPictures/master/pictures/"&amp;K6&amp;"/6.jpg", ""))</f>
        <v>https://raw.githubusercontent.com/PatrickVibild/TellusAmazonPictures/master/pictures/Lenovo/T510%20/RG/IT/6.jpg</v>
      </c>
      <c r="S6" s="0" t="str">
        <f aca="false">IF(ISBLANK(K6),"",IF(L6, "https://raw.githubusercontent.com/PatrickVibild/TellusAmazonPictures/master/pictures/"&amp;K6&amp;"/7.jpg", ""))</f>
        <v>https://raw.githubusercontent.com/PatrickVibild/TellusAmazonPictures/master/pictures/Lenovo/T510%20/RG/IT/7.jpg</v>
      </c>
      <c r="T6" s="0" t="str">
        <f aca="false">IF(ISBLANK(K6),"",IF(L6, "https://raw.githubusercontent.com/PatrickVibild/TellusAmazonPictures/master/pictures/"&amp;K6&amp;"/8.jpg",""))</f>
        <v>https://raw.githubusercontent.com/PatrickVibild/TellusAmazonPictures/master/pictures/Lenovo/T510%20/RG/IT/8.jpg</v>
      </c>
      <c r="U6" s="0" t="str">
        <f aca="false">IF(ISBLANK(K6),"",IF(L6, "https://raw.githubusercontent.com/PatrickVibild/TellusAmazonPictures/master/pictures/"&amp;K6&amp;"/9.jpg", ""))</f>
        <v>https://raw.githubusercontent.com/PatrickVibild/TellusAmazonPictures/master/pictures/Lenovo/T510%20/RG/IT/9.jpg</v>
      </c>
      <c r="V6" s="56" t="n">
        <f aca="false">MATCH(G6,options!$D$1:$D$20,0)</f>
        <v>3</v>
      </c>
      <c r="AK6" s="0" t="s">
        <v>381</v>
      </c>
    </row>
    <row r="7" customFormat="false" ht="35.05" hidden="false" customHeight="false" outlineLevel="0" collapsed="false">
      <c r="A7" s="44" t="s">
        <v>382</v>
      </c>
      <c r="B7" s="58" t="n">
        <v>41</v>
      </c>
      <c r="E7" s="49" t="n">
        <v>5714401510048</v>
      </c>
      <c r="F7" s="49" t="s">
        <v>383</v>
      </c>
      <c r="G7" s="50" t="s">
        <v>384</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1" t="n">
        <f aca="false">TRUE()</f>
        <v>1</v>
      </c>
      <c r="J7" s="52" t="n">
        <f aca="false">FALSE()</f>
        <v>0</v>
      </c>
      <c r="K7" s="49" t="s">
        <v>385</v>
      </c>
      <c r="L7" s="53" t="n">
        <f aca="false">TRUE()</f>
        <v>1</v>
      </c>
      <c r="M7" s="54" t="str">
        <f aca="false">IF(ISBLANK(K7),"",IF(L7, "https://raw.githubusercontent.com/PatrickVibild/TellusAmazonPictures/master/pictures/"&amp;K7&amp;"/1.jpg","https://download.lenovo.com/Images/Parts/"&amp;K7&amp;"/"&amp;K7&amp;"_A.jpg"))</f>
        <v>https://raw.githubusercontent.com/PatrickVibild/TellusAmazonPictures/master/pictures/Lenovo/T510%20/RG/ES/1.jpg</v>
      </c>
      <c r="N7" s="54" t="str">
        <f aca="false">IF(ISBLANK(K7),"",IF(L7, "https://raw.githubusercontent.com/PatrickVibild/TellusAmazonPictures/master/pictures/"&amp;K7&amp;"/2.jpg","https://download.lenovo.com/Images/Parts/"&amp;K7&amp;"/"&amp;K7&amp;"_B.jpg"))</f>
        <v>https://raw.githubusercontent.com/PatrickVibild/TellusAmazonPictures/master/pictures/Lenovo/T510%20/RG/ES/2.jpg</v>
      </c>
      <c r="O7" s="55" t="str">
        <f aca="false">IF(ISBLANK(K7),"",IF(L7, "https://raw.githubusercontent.com/PatrickVibild/TellusAmazonPictures/master/pictures/"&amp;K7&amp;"/3.jpg","https://download.lenovo.com/Images/Parts/"&amp;K7&amp;"/"&amp;K7&amp;"_details.jpg"))</f>
        <v>https://raw.githubusercontent.com/PatrickVibild/TellusAmazonPictures/master/pictures/Lenovo/T510%20/RG/ES/3.jpg</v>
      </c>
      <c r="P7" s="0" t="str">
        <f aca="false">IF(ISBLANK(K7),"",IF(L7, "https://raw.githubusercontent.com/PatrickVibild/TellusAmazonPictures/master/pictures/"&amp;K7&amp;"/4.jpg", ""))</f>
        <v>https://raw.githubusercontent.com/PatrickVibild/TellusAmazonPictures/master/pictures/Lenovo/T510%20/RG/ES/4.jpg</v>
      </c>
      <c r="Q7" s="0" t="str">
        <f aca="false">IF(ISBLANK(K7),"",IF(L7, "https://raw.githubusercontent.com/PatrickVibild/TellusAmazonPictures/master/pictures/"&amp;K7&amp;"/5.jpg", ""))</f>
        <v>https://raw.githubusercontent.com/PatrickVibild/TellusAmazonPictures/master/pictures/Lenovo/T510%20/RG/ES/5.jpg</v>
      </c>
      <c r="R7" s="0" t="str">
        <f aca="false">IF(ISBLANK(K7),"",IF(L7, "https://raw.githubusercontent.com/PatrickVibild/TellusAmazonPictures/master/pictures/"&amp;K7&amp;"/6.jpg", ""))</f>
        <v>https://raw.githubusercontent.com/PatrickVibild/TellusAmazonPictures/master/pictures/Lenovo/T510%20/RG/ES/6.jpg</v>
      </c>
      <c r="S7" s="0" t="str">
        <f aca="false">IF(ISBLANK(K7),"",IF(L7, "https://raw.githubusercontent.com/PatrickVibild/TellusAmazonPictures/master/pictures/"&amp;K7&amp;"/7.jpg", ""))</f>
        <v>https://raw.githubusercontent.com/PatrickVibild/TellusAmazonPictures/master/pictures/Lenovo/T510%20/RG/ES/7.jpg</v>
      </c>
      <c r="T7" s="0" t="str">
        <f aca="false">IF(ISBLANK(K7),"",IF(L7, "https://raw.githubusercontent.com/PatrickVibild/TellusAmazonPictures/master/pictures/"&amp;K7&amp;"/8.jpg",""))</f>
        <v>https://raw.githubusercontent.com/PatrickVibild/TellusAmazonPictures/master/pictures/Lenovo/T510%20/RG/ES/8.jpg</v>
      </c>
      <c r="U7" s="0" t="str">
        <f aca="false">IF(ISBLANK(K7),"",IF(L7, "https://raw.githubusercontent.com/PatrickVibild/TellusAmazonPictures/master/pictures/"&amp;K7&amp;"/9.jpg", ""))</f>
        <v>https://raw.githubusercontent.com/PatrickVibild/TellusAmazonPictures/master/pictures/Lenovo/T510%20/RG/ES/9.jpg</v>
      </c>
      <c r="V7" s="56" t="n">
        <f aca="false">MATCH(G7,options!$D$1:$D$20,0)</f>
        <v>4</v>
      </c>
    </row>
    <row r="8" customFormat="false" ht="35.05" hidden="false" customHeight="false" outlineLevel="0" collapsed="false">
      <c r="A8" s="44" t="s">
        <v>386</v>
      </c>
      <c r="B8" s="58" t="n">
        <v>17</v>
      </c>
      <c r="E8" s="49" t="n">
        <v>5714401510055</v>
      </c>
      <c r="F8" s="49" t="s">
        <v>387</v>
      </c>
      <c r="G8" s="50" t="s">
        <v>388</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389</v>
      </c>
      <c r="L8" s="53" t="n">
        <f aca="false">TRUE()</f>
        <v>1</v>
      </c>
      <c r="M8" s="54" t="str">
        <f aca="false">IF(ISBLANK(K8),"",IF(L8, "https://raw.githubusercontent.com/PatrickVibild/TellusAmazonPictures/master/pictures/"&amp;K8&amp;"/1.jpg","https://download.lenovo.com/Images/Parts/"&amp;K8&amp;"/"&amp;K8&amp;"_A.jpg"))</f>
        <v>https://raw.githubusercontent.com/PatrickVibild/TellusAmazonPictures/master/pictures/Lenovo/T510%20/RG/UK/1.jpg</v>
      </c>
      <c r="N8" s="54" t="str">
        <f aca="false">IF(ISBLANK(K8),"",IF(L8, "https://raw.githubusercontent.com/PatrickVibild/TellusAmazonPictures/master/pictures/"&amp;K8&amp;"/2.jpg","https://download.lenovo.com/Images/Parts/"&amp;K8&amp;"/"&amp;K8&amp;"_B.jpg"))</f>
        <v>https://raw.githubusercontent.com/PatrickVibild/TellusAmazonPictures/master/pictures/Lenovo/T510%20/RG/UK/2.jpg</v>
      </c>
      <c r="O8" s="55" t="str">
        <f aca="false">IF(ISBLANK(K8),"",IF(L8, "https://raw.githubusercontent.com/PatrickVibild/TellusAmazonPictures/master/pictures/"&amp;K8&amp;"/3.jpg","https://download.lenovo.com/Images/Parts/"&amp;K8&amp;"/"&amp;K8&amp;"_details.jpg"))</f>
        <v>https://raw.githubusercontent.com/PatrickVibild/TellusAmazonPictures/master/pictures/Lenovo/T510%20/RG/UK/3.jpg</v>
      </c>
      <c r="P8" s="0" t="str">
        <f aca="false">IF(ISBLANK(K8),"",IF(L8, "https://raw.githubusercontent.com/PatrickVibild/TellusAmazonPictures/master/pictures/"&amp;K8&amp;"/4.jpg", ""))</f>
        <v>https://raw.githubusercontent.com/PatrickVibild/TellusAmazonPictures/master/pictures/Lenovo/T510%20/RG/UK/4.jpg</v>
      </c>
      <c r="Q8" s="0" t="str">
        <f aca="false">IF(ISBLANK(K8),"",IF(L8, "https://raw.githubusercontent.com/PatrickVibild/TellusAmazonPictures/master/pictures/"&amp;K8&amp;"/5.jpg", ""))</f>
        <v>https://raw.githubusercontent.com/PatrickVibild/TellusAmazonPictures/master/pictures/Lenovo/T510%20/RG/UK/5.jpg</v>
      </c>
      <c r="R8" s="0" t="str">
        <f aca="false">IF(ISBLANK(K8),"",IF(L8, "https://raw.githubusercontent.com/PatrickVibild/TellusAmazonPictures/master/pictures/"&amp;K8&amp;"/6.jpg", ""))</f>
        <v>https://raw.githubusercontent.com/PatrickVibild/TellusAmazonPictures/master/pictures/Lenovo/T510%20/RG/UK/6.jpg</v>
      </c>
      <c r="S8" s="0" t="str">
        <f aca="false">IF(ISBLANK(K8),"",IF(L8, "https://raw.githubusercontent.com/PatrickVibild/TellusAmazonPictures/master/pictures/"&amp;K8&amp;"/7.jpg", ""))</f>
        <v>https://raw.githubusercontent.com/PatrickVibild/TellusAmazonPictures/master/pictures/Lenovo/T510%20/RG/UK/7.jpg</v>
      </c>
      <c r="T8" s="0" t="str">
        <f aca="false">IF(ISBLANK(K8),"",IF(L8, "https://raw.githubusercontent.com/PatrickVibild/TellusAmazonPictures/master/pictures/"&amp;K8&amp;"/8.jpg",""))</f>
        <v>https://raw.githubusercontent.com/PatrickVibild/TellusAmazonPictures/master/pictures/Lenovo/T510%20/RG/UK/8.jpg</v>
      </c>
      <c r="U8" s="0" t="str">
        <f aca="false">IF(ISBLANK(K8),"",IF(L8, "https://raw.githubusercontent.com/PatrickVibild/TellusAmazonPictures/master/pictures/"&amp;K8&amp;"/9.jpg", ""))</f>
        <v>https://raw.githubusercontent.com/PatrickVibild/TellusAmazonPictures/master/pictures/Lenovo/T510%20/RG/UK/9.jpg</v>
      </c>
      <c r="V8" s="56" t="n">
        <f aca="false">MATCH(G8,options!$D$1:$D$20,0)</f>
        <v>5</v>
      </c>
    </row>
    <row r="9" customFormat="false" ht="12.8" hidden="false" customHeight="false" outlineLevel="0" collapsed="false">
      <c r="A9" s="44" t="s">
        <v>390</v>
      </c>
      <c r="B9" s="58" t="str">
        <f aca="false">IF(B6=options!C1,"5","3")</f>
        <v>5</v>
      </c>
      <c r="E9" s="49" t="n">
        <v>5714401510062</v>
      </c>
      <c r="F9" s="49" t="s">
        <v>391</v>
      </c>
      <c r="G9" s="50"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1" t="n">
        <f aca="false">TRUE()</f>
        <v>1</v>
      </c>
      <c r="J9" s="52" t="n">
        <f aca="false">FALSE()</f>
        <v>0</v>
      </c>
      <c r="K9" s="4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393</v>
      </c>
      <c r="B10" s="59"/>
      <c r="E10" s="49" t="n">
        <v>5714401510079</v>
      </c>
      <c r="F10" s="49" t="s">
        <v>394</v>
      </c>
      <c r="G10" s="50" t="s">
        <v>395</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1" t="n">
        <f aca="false">TRUE()</f>
        <v>1</v>
      </c>
      <c r="J10" s="52" t="n">
        <f aca="false">FALSE()</f>
        <v>0</v>
      </c>
      <c r="K10" s="49"/>
      <c r="L10" s="53" t="n">
        <f aca="false">FALSE()</f>
        <v>0</v>
      </c>
      <c r="M10" s="54" t="str">
        <f aca="false">IF(ISBLANK(K10),"",IF(L10, "https://raw.githubusercontent.com/PatrickVibild/TellusAmazonPictures/master/pictures/"&amp;K10&amp;"/1.jpg","https://download.lenovo.com/Images/Parts/"&amp;K10&amp;"/"&amp;K10&amp;"_A.jpg"))</f>
        <v/>
      </c>
      <c r="N10" s="54" t="str">
        <f aca="false">IF(ISBLANK(K10),"",IF(L10, "https://raw.githubusercontent.com/PatrickVibild/TellusAmazonPictures/master/pictures/"&amp;K10&amp;"/2.jpg","https://download.lenovo.com/Images/Parts/"&amp;K10&amp;"/"&amp;K10&amp;"_B.jpg"))</f>
        <v/>
      </c>
      <c r="O10" s="55" t="str">
        <f aca="false">IF(ISBLANK(K10),"",IF(L10, "https://raw.githubusercontent.com/PatrickVibild/TellusAmazonPictures/master/pictures/"&amp;K10&amp;"/3.jpg","https://download.lenovo.com/Images/Parts/"&amp;K10&amp;"/"&amp;K10&amp;"_details.jpg"))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4" t="s">
        <v>396</v>
      </c>
      <c r="B11" s="60" t="n">
        <v>150</v>
      </c>
      <c r="E11" s="49" t="n">
        <v>5714401510086</v>
      </c>
      <c r="F11" s="49" t="s">
        <v>397</v>
      </c>
      <c r="G11" s="50" t="s">
        <v>398</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1" t="n">
        <f aca="false">TRUE()</f>
        <v>1</v>
      </c>
      <c r="J11" s="52" t="n">
        <f aca="false">FALSE()</f>
        <v>0</v>
      </c>
      <c r="K11" s="49"/>
      <c r="L11" s="53" t="n">
        <f aca="false">FALSE()</f>
        <v>0</v>
      </c>
      <c r="M11" s="54" t="str">
        <f aca="false">IF(ISBLANK(K11),"",IF(L11, "https://raw.githubusercontent.com/PatrickVibild/TellusAmazonPictures/master/pictures/"&amp;K11&amp;"/1.jpg","https://download.lenovo.com/Images/Parts/"&amp;K11&amp;"/"&amp;K11&amp;"_A.jpg"))</f>
        <v/>
      </c>
      <c r="N11" s="54" t="str">
        <f aca="false">IF(ISBLANK(K11),"",IF(L11, "https://raw.githubusercontent.com/PatrickVibild/TellusAmazonPictures/master/pictures/"&amp;K11&amp;"/2.jpg","https://download.lenovo.com/Images/Parts/"&amp;K11&amp;"/"&amp;K11&amp;"_B.jpg"))</f>
        <v/>
      </c>
      <c r="O11" s="55"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5714401510093</v>
      </c>
      <c r="F12" s="49" t="s">
        <v>399</v>
      </c>
      <c r="G12" s="50"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1" t="n">
        <f aca="false">TRUE()</f>
        <v>1</v>
      </c>
      <c r="J12" s="52" t="n">
        <f aca="false">FALSE()</f>
        <v>0</v>
      </c>
      <c r="K12" s="49"/>
      <c r="L12" s="53" t="n">
        <f aca="false">FALSE()</f>
        <v>0</v>
      </c>
      <c r="M12" s="54" t="str">
        <f aca="false">IF(ISBLANK(K12),"",IF(L12, "https://raw.githubusercontent.com/PatrickVibild/TellusAmazonPictures/master/pictures/"&amp;K12&amp;"/1.jpg","https://download.lenovo.com/Images/Parts/"&amp;K12&amp;"/"&amp;K12&amp;"_A.jpg"))</f>
        <v/>
      </c>
      <c r="N12" s="54" t="str">
        <f aca="false">IF(ISBLANK(K12),"",IF(L12, "https://raw.githubusercontent.com/PatrickVibild/TellusAmazonPictures/master/pictures/"&amp;K12&amp;"/2.jpg","https://download.lenovo.com/Images/Parts/"&amp;K12&amp;"/"&amp;K12&amp;"_B.jpg"))</f>
        <v/>
      </c>
      <c r="O12" s="55"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4" t="s">
        <v>401</v>
      </c>
      <c r="B13" s="49" t="s">
        <v>402</v>
      </c>
      <c r="E13" s="49" t="n">
        <v>5714401510109</v>
      </c>
      <c r="F13" s="49" t="s">
        <v>403</v>
      </c>
      <c r="G13" s="50" t="s">
        <v>404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1" t="n">
        <f aca="false">TRUE()</f>
        <v>1</v>
      </c>
      <c r="J13" s="52" t="n">
        <f aca="false">FALSE()</f>
        <v>0</v>
      </c>
      <c r="K13" s="49"/>
      <c r="L13" s="53" t="n">
        <f aca="false">FALSE()</f>
        <v>0</v>
      </c>
      <c r="M13" s="54" t="str">
        <f aca="false">IF(ISBLANK(K13),"",IF(L13, "https://raw.githubusercontent.com/PatrickVibild/TellusAmazonPictures/master/pictures/"&amp;K13&amp;"/1.jpg","https://download.lenovo.com/Images/Parts/"&amp;K13&amp;"/"&amp;K13&amp;"_A.jpg"))</f>
        <v/>
      </c>
      <c r="N13" s="54" t="str">
        <f aca="false">IF(ISBLANK(K13),"",IF(L13, "https://raw.githubusercontent.com/PatrickVibild/TellusAmazonPictures/master/pictures/"&amp;K13&amp;"/2.jpg","https://download.lenovo.com/Images/Parts/"&amp;K13&amp;"/"&amp;K13&amp;"_B.jpg"))</f>
        <v/>
      </c>
      <c r="O13" s="55"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4" t="s">
        <v>405</v>
      </c>
      <c r="B14" s="49" t="n">
        <v>5714401510222</v>
      </c>
      <c r="E14" s="49" t="n">
        <v>5714401510116</v>
      </c>
      <c r="F14" s="49" t="s">
        <v>406</v>
      </c>
      <c r="G14" s="50"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1" t="n">
        <f aca="false">TRUE()</f>
        <v>1</v>
      </c>
      <c r="J14" s="52" t="n">
        <f aca="false">FALSE()</f>
        <v>0</v>
      </c>
      <c r="K14" s="49"/>
      <c r="L14" s="53" t="n">
        <f aca="false">FALSE()</f>
        <v>0</v>
      </c>
      <c r="M14" s="54" t="str">
        <f aca="false">IF(ISBLANK(K14),"",IF(L14, "https://raw.githubusercontent.com/PatrickVibild/TellusAmazonPictures/master/pictures/"&amp;K14&amp;"/1.jpg","https://download.lenovo.com/Images/Parts/"&amp;K14&amp;"/"&amp;K14&amp;"_A.jpg"))</f>
        <v/>
      </c>
      <c r="N14" s="54" t="str">
        <f aca="false">IF(ISBLANK(K14),"",IF(L14, "https://raw.githubusercontent.com/PatrickVibild/TellusAmazonPictures/master/pictures/"&amp;K14&amp;"/2.jpg","https://download.lenovo.com/Images/Parts/"&amp;K14&amp;"/"&amp;K14&amp;"_B.jpg"))</f>
        <v/>
      </c>
      <c r="O14" s="55"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5714401510123</v>
      </c>
      <c r="F15" s="49" t="s">
        <v>408</v>
      </c>
      <c r="G15" s="50" t="s">
        <v>409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1" t="n">
        <f aca="false">TRUE()</f>
        <v>1</v>
      </c>
      <c r="J15" s="52" t="n">
        <f aca="false">FALSE()</f>
        <v>0</v>
      </c>
      <c r="K15" s="49"/>
      <c r="L15" s="53" t="n">
        <f aca="false">FALSE()</f>
        <v>0</v>
      </c>
      <c r="M15" s="54" t="str">
        <f aca="false">IF(ISBLANK(K15),"",IF(L15, "https://raw.githubusercontent.com/PatrickVibild/TellusAmazonPictures/master/pictures/"&amp;K15&amp;"/1.jpg","https://download.lenovo.com/Images/Parts/"&amp;K15&amp;"/"&amp;K15&amp;"_A.jpg"))</f>
        <v/>
      </c>
      <c r="N15" s="54" t="str">
        <f aca="false">IF(ISBLANK(K15),"",IF(L15, "https://raw.githubusercontent.com/PatrickVibild/TellusAmazonPictures/master/pictures/"&amp;K15&amp;"/2.jpg","https://download.lenovo.com/Images/Parts/"&amp;K15&amp;"/"&amp;K15&amp;"_B.jpg"))</f>
        <v/>
      </c>
      <c r="O15" s="55"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4" t="s">
        <v>410</v>
      </c>
      <c r="B16" s="45" t="s">
        <v>411</v>
      </c>
      <c r="E16" s="49" t="n">
        <v>5714401510130</v>
      </c>
      <c r="F16" s="49" t="s">
        <v>412</v>
      </c>
      <c r="G16" s="50" t="s">
        <v>413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1" t="n">
        <f aca="false">TRUE()</f>
        <v>1</v>
      </c>
      <c r="J16" s="52" t="n">
        <f aca="false">FALSE()</f>
        <v>0</v>
      </c>
      <c r="K16" s="49"/>
      <c r="L16" s="53" t="n">
        <f aca="false">FALSE()</f>
        <v>0</v>
      </c>
      <c r="M16" s="54" t="str">
        <f aca="false">IF(ISBLANK(K16),"",IF(L16, "https://raw.githubusercontent.com/PatrickVibild/TellusAmazonPictures/master/pictures/"&amp;K16&amp;"/1.jpg","https://download.lenovo.com/Images/Parts/"&amp;K16&amp;"/"&amp;K16&amp;"_A.jpg"))</f>
        <v/>
      </c>
      <c r="N16" s="54" t="str">
        <f aca="false">IF(ISBLANK(K16),"",IF(L16, "https://raw.githubusercontent.com/PatrickVibild/TellusAmazonPictures/master/pictures/"&amp;K16&amp;"/2.jpg","https://download.lenovo.com/Images/Parts/"&amp;K16&amp;"/"&amp;K16&amp;"_B.jpg"))</f>
        <v/>
      </c>
      <c r="O16" s="55"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5714401510147</v>
      </c>
      <c r="F17" s="49" t="s">
        <v>414</v>
      </c>
      <c r="G17" s="50" t="s">
        <v>415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1" t="n">
        <f aca="false">TRUE()</f>
        <v>1</v>
      </c>
      <c r="J17" s="52" t="n">
        <f aca="false">FALSE()</f>
        <v>0</v>
      </c>
      <c r="K17" s="49"/>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4" t="s">
        <v>416</v>
      </c>
      <c r="B18" s="60" t="n">
        <v>5</v>
      </c>
      <c r="E18" s="49" t="n">
        <v>5714401510154</v>
      </c>
      <c r="F18" s="49" t="s">
        <v>417</v>
      </c>
      <c r="G18" s="50" t="s">
        <v>418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1" t="n">
        <f aca="false">TRUE()</f>
        <v>1</v>
      </c>
      <c r="J18" s="52" t="n">
        <f aca="false">FALSE()</f>
        <v>0</v>
      </c>
      <c r="K18" s="49"/>
      <c r="L18" s="53" t="n">
        <f aca="false">FALSE()</f>
        <v>0</v>
      </c>
      <c r="M18" s="54" t="str">
        <f aca="false">IF(ISBLANK(K18),"",IF(L18, "https://raw.githubusercontent.com/PatrickVibild/TellusAmazonPictures/master/pictures/"&amp;K18&amp;"/1.jpg","https://download.lenovo.com/Images/Parts/"&amp;K18&amp;"/"&amp;K18&amp;"_A.jpg"))</f>
        <v/>
      </c>
      <c r="N18" s="54" t="str">
        <f aca="false">IF(ISBLANK(K18),"",IF(L18, "https://raw.githubusercontent.com/PatrickVibild/TellusAmazonPictures/master/pictures/"&amp;K18&amp;"/2.jpg","https://download.lenovo.com/Images/Parts/"&amp;K18&amp;"/"&amp;K18&amp;"_B.jpg"))</f>
        <v/>
      </c>
      <c r="O18" s="55"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5714401510161</v>
      </c>
      <c r="F19" s="49" t="s">
        <v>419</v>
      </c>
      <c r="G19" s="50" t="s">
        <v>420</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1" t="n">
        <f aca="false">TRUE()</f>
        <v>1</v>
      </c>
      <c r="J19" s="52" t="n">
        <f aca="false">FALSE()</f>
        <v>0</v>
      </c>
      <c r="K19" s="49"/>
      <c r="L19" s="53" t="n">
        <f aca="false">FALSE()</f>
        <v>0</v>
      </c>
      <c r="M19" s="54" t="str">
        <f aca="false">IF(ISBLANK(K19),"",IF(L19, "https://raw.githubusercontent.com/PatrickVibild/TellusAmazonPictures/master/pictures/"&amp;K19&amp;"/1.jpg","https://download.lenovo.com/Images/Parts/"&amp;K19&amp;"/"&amp;K19&amp;"_A.jpg"))</f>
        <v/>
      </c>
      <c r="N19" s="54" t="str">
        <f aca="false">IF(ISBLANK(K19),"",IF(L19, "https://raw.githubusercontent.com/PatrickVibild/TellusAmazonPictures/master/pictures/"&amp;K19&amp;"/2.jpg","https://download.lenovo.com/Images/Parts/"&amp;K19&amp;"/"&amp;K19&amp;"_B.jpg"))</f>
        <v/>
      </c>
      <c r="O19" s="55"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4" t="s">
        <v>421</v>
      </c>
      <c r="B20" s="61" t="s">
        <v>422</v>
      </c>
      <c r="E20" s="49" t="n">
        <v>5714401510178</v>
      </c>
      <c r="F20" s="49" t="s">
        <v>423</v>
      </c>
      <c r="G20" s="50" t="s">
        <v>424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1" t="n">
        <f aca="false">TRUE()</f>
        <v>1</v>
      </c>
      <c r="J20" s="52" t="n">
        <f aca="false">FALSE()</f>
        <v>0</v>
      </c>
      <c r="K20" s="49"/>
      <c r="L20" s="53" t="n">
        <f aca="false">FALSE()</f>
        <v>0</v>
      </c>
      <c r="M20" s="54" t="str">
        <f aca="false">IF(ISBLANK(K20),"",IF(L20, "https://raw.githubusercontent.com/PatrickVibild/TellusAmazonPictures/master/pictures/"&amp;K20&amp;"/1.jpg","https://download.lenovo.com/Images/Parts/"&amp;K20&amp;"/"&amp;K20&amp;"_A.jpg"))</f>
        <v/>
      </c>
      <c r="N20" s="54" t="str">
        <f aca="false">IF(ISBLANK(K20),"",IF(L20, "https://raw.githubusercontent.com/PatrickVibild/TellusAmazonPictures/master/pictures/"&amp;K20&amp;"/2.jpg","https://download.lenovo.com/Images/Parts/"&amp;K20&amp;"/"&amp;K20&amp;"_B.jpg"))</f>
        <v/>
      </c>
      <c r="O20" s="55"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35.05" hidden="false" customHeight="false" outlineLevel="0" collapsed="false">
      <c r="B21" s="59"/>
      <c r="E21" s="49" t="n">
        <v>5714401510185</v>
      </c>
      <c r="F21" s="49" t="s">
        <v>425</v>
      </c>
      <c r="G21" s="50" t="s">
        <v>426</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1" t="n">
        <f aca="false">TRUE()</f>
        <v>1</v>
      </c>
      <c r="J21" s="52" t="n">
        <f aca="false">FALSE()</f>
        <v>0</v>
      </c>
      <c r="K21" s="49" t="s">
        <v>427</v>
      </c>
      <c r="L21" s="53" t="n">
        <f aca="false">TRUE()</f>
        <v>1</v>
      </c>
      <c r="M21" s="54" t="str">
        <f aca="false">IF(ISBLANK(K21),"",IF(L21, "https://raw.githubusercontent.com/PatrickVibild/TellusAmazonPictures/master/pictures/"&amp;K21&amp;"/1.jpg","https://download.lenovo.com/Images/Parts/"&amp;K21&amp;"/"&amp;K21&amp;"_A.jpg"))</f>
        <v>https://raw.githubusercontent.com/PatrickVibild/TellusAmazonPictures/master/pictures/Lenovo/T510%20/RG/USI/1.jpg</v>
      </c>
      <c r="N21" s="54" t="str">
        <f aca="false">IF(ISBLANK(K21),"",IF(L21, "https://raw.githubusercontent.com/PatrickVibild/TellusAmazonPictures/master/pictures/"&amp;K21&amp;"/2.jpg","https://download.lenovo.com/Images/Parts/"&amp;K21&amp;"/"&amp;K21&amp;"_B.jpg"))</f>
        <v>https://raw.githubusercontent.com/PatrickVibild/TellusAmazonPictures/master/pictures/Lenovo/T510%20/RG/USI/2.jpg</v>
      </c>
      <c r="O21" s="55" t="str">
        <f aca="false">IF(ISBLANK(K21),"",IF(L21, "https://raw.githubusercontent.com/PatrickVibild/TellusAmazonPictures/master/pictures/"&amp;K21&amp;"/3.jpg","https://download.lenovo.com/Images/Parts/"&amp;K21&amp;"/"&amp;K21&amp;"_details.jpg"))</f>
        <v>https://raw.githubusercontent.com/PatrickVibild/TellusAmazonPictures/master/pictures/Lenovo/T510%20/RG/USI/3.jpg</v>
      </c>
      <c r="P21" s="0" t="str">
        <f aca="false">IF(ISBLANK(K21),"",IF(L21, "https://raw.githubusercontent.com/PatrickVibild/TellusAmazonPictures/master/pictures/"&amp;K21&amp;"/4.jpg", ""))</f>
        <v>https://raw.githubusercontent.com/PatrickVibild/TellusAmazonPictures/master/pictures/Lenovo/T510%20/RG/USI/4.jpg</v>
      </c>
      <c r="Q21" s="0" t="str">
        <f aca="false">IF(ISBLANK(K21),"",IF(L21, "https://raw.githubusercontent.com/PatrickVibild/TellusAmazonPictures/master/pictures/"&amp;K21&amp;"/5.jpg", ""))</f>
        <v>https://raw.githubusercontent.com/PatrickVibild/TellusAmazonPictures/master/pictures/Lenovo/T510%20/RG/USI/5.jpg</v>
      </c>
      <c r="R21" s="0" t="str">
        <f aca="false">IF(ISBLANK(K21),"",IF(L21, "https://raw.githubusercontent.com/PatrickVibild/TellusAmazonPictures/master/pictures/"&amp;K21&amp;"/6.jpg", ""))</f>
        <v>https://raw.githubusercontent.com/PatrickVibild/TellusAmazonPictures/master/pictures/Lenovo/T510%20/RG/USI/6.jpg</v>
      </c>
      <c r="S21" s="0" t="str">
        <f aca="false">IF(ISBLANK(K21),"",IF(L21, "https://raw.githubusercontent.com/PatrickVibild/TellusAmazonPictures/master/pictures/"&amp;K21&amp;"/7.jpg", ""))</f>
        <v>https://raw.githubusercontent.com/PatrickVibild/TellusAmazonPictures/master/pictures/Lenovo/T510%20/RG/USI/7.jpg</v>
      </c>
      <c r="T21" s="0" t="str">
        <f aca="false">IF(ISBLANK(K21),"",IF(L21, "https://raw.githubusercontent.com/PatrickVibild/TellusAmazonPictures/master/pictures/"&amp;K21&amp;"/8.jpg",""))</f>
        <v>https://raw.githubusercontent.com/PatrickVibild/TellusAmazonPictures/master/pictures/Lenovo/T510%20/RG/USI/8.jpg</v>
      </c>
      <c r="U21" s="0" t="str">
        <f aca="false">IF(ISBLANK(K21),"",IF(L21, "https://raw.githubusercontent.com/PatrickVibild/TellusAmazonPictures/master/pictures/"&amp;K21&amp;"/9.jpg", ""))</f>
        <v>https://raw.githubusercontent.com/PatrickVibild/TellusAmazonPictures/master/pictures/Lenovo/T510%20/RG/USI/9.jpg</v>
      </c>
      <c r="V21" s="56" t="n">
        <f aca="false">MATCH(G21,options!$D$1:$D$20,0)</f>
        <v>16</v>
      </c>
    </row>
    <row r="22" customFormat="false" ht="12.8" hidden="false" customHeight="false" outlineLevel="0" collapsed="false">
      <c r="B22" s="59"/>
      <c r="E22" s="49" t="n">
        <v>5714401510192</v>
      </c>
      <c r="F22" s="49" t="s">
        <v>428</v>
      </c>
      <c r="G22" s="50" t="s">
        <v>429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1" t="n">
        <f aca="false">TRUE()</f>
        <v>1</v>
      </c>
      <c r="J22" s="52" t="n">
        <f aca="false">FALSE()</f>
        <v>0</v>
      </c>
      <c r="K22" s="49"/>
      <c r="L22" s="53" t="n">
        <f aca="false">FALSE()</f>
        <v>0</v>
      </c>
      <c r="M22" s="54" t="str">
        <f aca="false">IF(ISBLANK(K22),"",IF(L22, "https://raw.githubusercontent.com/PatrickVibild/TellusAmazonPictures/master/pictures/"&amp;K22&amp;"/1.jpg","https://download.lenovo.com/Images/Parts/"&amp;K22&amp;"/"&amp;K22&amp;"_A.jpg"))</f>
        <v/>
      </c>
      <c r="N22" s="54" t="str">
        <f aca="false">IF(ISBLANK(K22),"",IF(L22, "https://raw.githubusercontent.com/PatrickVibild/TellusAmazonPictures/master/pictures/"&amp;K22&amp;"/2.jpg","https://download.lenovo.com/Images/Parts/"&amp;K22&amp;"/"&amp;K22&amp;"_B.jpg"))</f>
        <v/>
      </c>
      <c r="O22" s="55"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35.05" hidden="false" customHeight="false" outlineLevel="0" collapsed="false">
      <c r="A23" s="44" t="s">
        <v>430</v>
      </c>
      <c r="B23" s="45" t="str">
        <f aca="false">IF(Values!$B$36=English!$B$2,English!B3, IF(Values!$B$36=German!$B$2,German!B3, IF(Values!$B$36=Italian!$B$2,Italian!B3, IF(Values!$B$36=Spanish!$B$2, Spanish!B3, IF(Values!$B$36=French!$B$2, French!B3, IF(Values!$B$36=Dutch!$B$2,Dutch!B3, IF(Values!$B$36=English!$D$32, English!B14, 0)))))))</f>
        <v>👉 TEVREDEN KLANTEN WERELDWIJD: Wereldwijd meer dan 10.000 tevreden klanten. Toetsenbord hersteld in Europa</v>
      </c>
      <c r="E23" s="49" t="n">
        <v>5714401510208</v>
      </c>
      <c r="F23" s="49" t="s">
        <v>431</v>
      </c>
      <c r="G23" s="50" t="s">
        <v>432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TRUE()</f>
        <v>1</v>
      </c>
      <c r="J23" s="52" t="n">
        <f aca="false">FALSE()</f>
        <v>0</v>
      </c>
      <c r="K23" s="49" t="s">
        <v>433</v>
      </c>
      <c r="L23" s="53" t="n">
        <f aca="false">TRUE()</f>
        <v>1</v>
      </c>
      <c r="M23" s="54" t="str">
        <f aca="false">IF(ISBLANK(K23),"",IF(L23, "https://raw.githubusercontent.com/PatrickVibild/TellusAmazonPictures/master/pictures/"&amp;K23&amp;"/1.jpg","https://download.lenovo.com/Images/Parts/"&amp;K23&amp;"/"&amp;K23&amp;"_A.jpg"))</f>
        <v>https://raw.githubusercontent.com/PatrickVibild/TellusAmazonPictures/master/pictures/Lenovo/T510%20/RG/US/1.jpg</v>
      </c>
      <c r="N23" s="54" t="str">
        <f aca="false">IF(ISBLANK(K23),"",IF(L23, "https://raw.githubusercontent.com/PatrickVibild/TellusAmazonPictures/master/pictures/"&amp;K23&amp;"/2.jpg","https://download.lenovo.com/Images/Parts/"&amp;K23&amp;"/"&amp;K23&amp;"_B.jpg"))</f>
        <v>https://raw.githubusercontent.com/PatrickVibild/TellusAmazonPictures/master/pictures/Lenovo/T510%20/RG/US/2.jpg</v>
      </c>
      <c r="O23" s="55" t="str">
        <f aca="false">IF(ISBLANK(K23),"",IF(L23, "https://raw.githubusercontent.com/PatrickVibild/TellusAmazonPictures/master/pictures/"&amp;K23&amp;"/3.jpg","https://download.lenovo.com/Images/Parts/"&amp;K23&amp;"/"&amp;K23&amp;"_details.jpg"))</f>
        <v>https://raw.githubusercontent.com/PatrickVibild/TellusAmazonPictures/master/pictures/Lenovo/T510%20/RG/US/3.jpg</v>
      </c>
      <c r="P23" s="0" t="str">
        <f aca="false">IF(ISBLANK(K23),"",IF(L23, "https://raw.githubusercontent.com/PatrickVibild/TellusAmazonPictures/master/pictures/"&amp;K23&amp;"/4.jpg", ""))</f>
        <v>https://raw.githubusercontent.com/PatrickVibild/TellusAmazonPictures/master/pictures/Lenovo/T510%20/RG/US/4.jpg</v>
      </c>
      <c r="Q23" s="0" t="str">
        <f aca="false">IF(ISBLANK(K23),"",IF(L23, "https://raw.githubusercontent.com/PatrickVibild/TellusAmazonPictures/master/pictures/"&amp;K23&amp;"/5.jpg", ""))</f>
        <v>https://raw.githubusercontent.com/PatrickVibild/TellusAmazonPictures/master/pictures/Lenovo/T510%20/RG/US/5.jpg</v>
      </c>
      <c r="R23" s="0" t="str">
        <f aca="false">IF(ISBLANK(K23),"",IF(L23, "https://raw.githubusercontent.com/PatrickVibild/TellusAmazonPictures/master/pictures/"&amp;K23&amp;"/6.jpg", ""))</f>
        <v>https://raw.githubusercontent.com/PatrickVibild/TellusAmazonPictures/master/pictures/Lenovo/T510%20/RG/US/6.jpg</v>
      </c>
      <c r="S23" s="0" t="str">
        <f aca="false">IF(ISBLANK(K23),"",IF(L23, "https://raw.githubusercontent.com/PatrickVibild/TellusAmazonPictures/master/pictures/"&amp;K23&amp;"/7.jpg", ""))</f>
        <v>https://raw.githubusercontent.com/PatrickVibild/TellusAmazonPictures/master/pictures/Lenovo/T510%20/RG/US/7.jpg</v>
      </c>
      <c r="T23" s="0" t="str">
        <f aca="false">IF(ISBLANK(K23),"",IF(L23, "https://raw.githubusercontent.com/PatrickVibild/TellusAmazonPictures/master/pictures/"&amp;K23&amp;"/8.jpg",""))</f>
        <v>https://raw.githubusercontent.com/PatrickVibild/TellusAmazonPictures/master/pictures/Lenovo/T510%20/RG/US/8.jpg</v>
      </c>
      <c r="U23" s="0" t="str">
        <f aca="false">IF(ISBLANK(K23),"",IF(L23, "https://raw.githubusercontent.com/PatrickVibild/TellusAmazonPictures/master/pictures/"&amp;K23&amp;"/9.jpg", ""))</f>
        <v>https://raw.githubusercontent.com/PatrickVibild/TellusAmazonPictures/master/pictures/Lenovo/T510%20/RG/US/9.jpg</v>
      </c>
      <c r="V23" s="56" t="n">
        <f aca="false">MATCH(G23,options!$D$1:$D$20,0)</f>
        <v>18</v>
      </c>
    </row>
    <row r="24" customFormat="false" ht="12.8" hidden="false" customHeight="false" outlineLevel="0" collapsed="false">
      <c r="A24" s="44" t="s">
        <v>434</v>
      </c>
      <c r="B24" s="45" t="str">
        <f aca="false">IF(Values!$B$36=English!$B$2,English!B4, IF(Values!$B$36=German!$B$2,German!B4, IF(Values!$B$36=Italian!$B$2,Italian!B4, IF(Values!$B$36=Spanish!$B$2, Spanish!B4, IF(Values!$B$36=French!$B$2, French!B4, IF(Values!$B$36=Dutch!$B$2,Dutch!B4, IF(Values!$B$36=English!$D$32, English!D34, 0)))))))</f>
        <v>Compatibel met Lenovo</v>
      </c>
      <c r="E24" s="49"/>
      <c r="F24" s="49"/>
      <c r="G24" s="50"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1" t="n">
        <f aca="false">TRUE()</f>
        <v>1</v>
      </c>
      <c r="J24" s="52" t="n">
        <f aca="false">TRUE()</f>
        <v>1</v>
      </c>
      <c r="K24" s="49"/>
      <c r="L24" s="53" t="n">
        <f aca="false">TRUE()</f>
        <v>1</v>
      </c>
      <c r="M24" s="54" t="str">
        <f aca="false">IF(ISBLANK(K24),"",IF(L24, "https://raw.githubusercontent.com/PatrickVibild/TellusAmazonPictures/master/pictures/"&amp;K24&amp;"/1.jpg","https://download.lenovo.com/Images/Parts/"&amp;K24&amp;"/"&amp;K24&amp;"_A.jpg"))</f>
        <v/>
      </c>
      <c r="N24" s="54" t="str">
        <f aca="false">IF(ISBLANK(K24),"",IF(L24, "https://raw.githubusercontent.com/PatrickVibild/TellusAmazonPictures/master/pictures/"&amp;K24&amp;"/2.jpg","https://download.lenovo.com/Images/Parts/"&amp;K24&amp;"/"&amp;K24&amp;"_B.jpg"))</f>
        <v/>
      </c>
      <c r="O24" s="55"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MATCH(G24,options!$D$1:$D$20,0)</f>
        <v>1</v>
      </c>
    </row>
    <row r="25" customFormat="false" ht="12.8" hidden="false" customHeight="false" outlineLevel="0" collapsed="false">
      <c r="A25" s="44" t="s">
        <v>435</v>
      </c>
      <c r="B25" s="45" t="str">
        <f aca="false">IF(Values!$B$36=English!$B$2,English!B5, IF(Values!$B$36=German!$B$2,German!B5, IF(Values!$B$36=Italian!$B$2,Italian!B5, IF(Values!$B$36=Spanish!$B$2, Spanish!B5, IF(Values!$B$36=French!$B$2, French!B5, IF(Values!$B$36=Dutch!$B$2,Dutch!B5, IF(Values!$B$36=English!$D$32, English!D35, 0)))))))</f>
        <v>COMMUNICATIE EN TECHNISCHE ONDERSTEUNING: snel en soepel 24 uur</v>
      </c>
      <c r="E25" s="49"/>
      <c r="F25" s="49"/>
      <c r="G25" s="50" t="s">
        <v>374</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1" t="n">
        <f aca="false">TRUE()</f>
        <v>1</v>
      </c>
      <c r="J25" s="52" t="n">
        <f aca="false">TRUE()</f>
        <v>1</v>
      </c>
      <c r="K25" s="49"/>
      <c r="L25" s="53" t="n">
        <f aca="false">TRUE()</f>
        <v>1</v>
      </c>
      <c r="M25" s="54" t="str">
        <f aca="false">IF(ISBLANK(K25),"",IF(L25, "https://raw.githubusercontent.com/PatrickVibild/TellusAmazonPictures/master/pictures/"&amp;K25&amp;"/1.jpg","https://download.lenovo.com/Images/Parts/"&amp;K25&amp;"/"&amp;K25&amp;"_A.jpg"))</f>
        <v/>
      </c>
      <c r="N25" s="54" t="str">
        <f aca="false">IF(ISBLANK(K25),"",IF(L25, "https://raw.githubusercontent.com/PatrickVibild/TellusAmazonPictures/master/pictures/"&amp;K25&amp;"/2.jpg","https://download.lenovo.com/Images/Parts/"&amp;K25&amp;"/"&amp;K25&amp;"_B.jpg"))</f>
        <v/>
      </c>
      <c r="O25" s="55"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MATCH(G25,options!$D$1:$D$20,0)</f>
        <v>2</v>
      </c>
    </row>
    <row r="26" customFormat="false" ht="12.8" hidden="false" customHeight="false" outlineLevel="0" collapsed="false">
      <c r="A26" s="44" t="s">
        <v>436</v>
      </c>
      <c r="B26" s="45" t="str">
        <f aca="false">IF(Values!$B$36=English!$B$2,English!B6, IF(Values!$B$36=German!$B$2,German!B6, IF(Values!$B$36=Italian!$B$2,Italian!B6, IF(Values!$B$36=Spanish!$B$2, Spanish!B6, IF(Values!$B$36=French!$B$2, French!B6, IF(Values!$B$36=Dutch!$B$2,Dutch!B6, IF(Values!$B$36=English!$D$32, English!D36, 0)))))))</f>
        <v>6 MAAND GARANTIE INBEGREPEN: relax, is gedekt</v>
      </c>
      <c r="E26" s="49"/>
      <c r="F26" s="49"/>
      <c r="G26" s="50"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1" t="n">
        <f aca="false">TRUE()</f>
        <v>1</v>
      </c>
      <c r="J26" s="52" t="n">
        <f aca="false">TRUE()</f>
        <v>1</v>
      </c>
      <c r="K26" s="49"/>
      <c r="L26" s="53" t="n">
        <f aca="false">TRUE()</f>
        <v>1</v>
      </c>
      <c r="M26" s="54" t="str">
        <f aca="false">IF(ISBLANK(K26),"",IF(L26, "https://raw.githubusercontent.com/PatrickVibild/TellusAmazonPictures/master/pictures/"&amp;K26&amp;"/1.jpg","https://download.lenovo.com/Images/Parts/"&amp;K26&amp;"/"&amp;K26&amp;"_A.jpg"))</f>
        <v/>
      </c>
      <c r="N26" s="54" t="str">
        <f aca="false">IF(ISBLANK(K26),"",IF(L26, "https://raw.githubusercontent.com/PatrickVibild/TellusAmazonPictures/master/pictures/"&amp;K26&amp;"/2.jpg","https://download.lenovo.com/Images/Parts/"&amp;K26&amp;"/"&amp;K26&amp;"_B.jpg"))</f>
        <v/>
      </c>
      <c r="O26" s="55"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MATCH(G26,options!$D$1:$D$20,0)</f>
        <v>3</v>
      </c>
    </row>
    <row r="27" customFormat="false" ht="12.8" hidden="false" customHeight="false" outlineLevel="0" collapsed="false">
      <c r="A27" s="44" t="s">
        <v>435</v>
      </c>
      <c r="B27" s="45" t="str">
        <f aca="false">IF(Values!$B$36=English!$B$2,English!B7, IF(Values!$B$36=German!$B$2,German!B7, IF(Values!$B$36=Italian!$B$2,Italian!B7, IF(Values!$B$36=Spanish!$B$2, Spanish!B7, IF(Values!$B$36=French!$B$2, French!B7, IF(Values!$B$36=Dutch!$B$2,Dutch!B7, IF(Values!$B$36=English!$D$32, English!D37, 0)))))))</f>
        <v>♻️ Be green!  ♻️ Bespaar met dit toetsenbord tot 80% CO2!</v>
      </c>
      <c r="E27" s="49"/>
      <c r="F27" s="49"/>
      <c r="G27" s="50" t="s">
        <v>384</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1" t="n">
        <f aca="false">TRUE()</f>
        <v>1</v>
      </c>
      <c r="J27" s="52" t="n">
        <f aca="false">TRUE()</f>
        <v>1</v>
      </c>
      <c r="K27" s="49"/>
      <c r="L27" s="53" t="n">
        <f aca="false">TRUE()</f>
        <v>1</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MATCH(G27,options!$D$1:$D$20,0)</f>
        <v>4</v>
      </c>
    </row>
    <row r="28" customFormat="false" ht="12.8" hidden="false" customHeight="false" outlineLevel="0" collapsed="false">
      <c r="B28" s="62"/>
      <c r="E28" s="49"/>
      <c r="F28" s="49"/>
      <c r="G28" s="50" t="s">
        <v>388</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n">
        <f aca="false">TRUE()</f>
        <v>1</v>
      </c>
      <c r="K28" s="49"/>
      <c r="L28" s="53" t="n">
        <f aca="false">TRUE()</f>
        <v>1</v>
      </c>
      <c r="M28" s="54" t="str">
        <f aca="false">IF(ISBLANK(K28),"",IF(L28, "https://raw.githubusercontent.com/PatrickVibild/TellusAmazonPictures/master/pictures/"&amp;K28&amp;"/1.jpg","https://download.lenovo.com/Images/Parts/"&amp;K28&amp;"/"&amp;K28&amp;"_A.jpg"))</f>
        <v/>
      </c>
      <c r="N28" s="54" t="str">
        <f aca="false">IF(ISBLANK(K28),"",IF(L28, "https://raw.githubusercontent.com/PatrickVibild/TellusAmazonPictures/master/pictures/"&amp;K28&amp;"/2.jpg","https://download.lenovo.com/Images/Parts/"&amp;K28&amp;"/"&amp;K28&amp;"_B.jpg"))</f>
        <v/>
      </c>
      <c r="O28" s="55"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MATCH(G28,options!$D$1:$D$20,0)</f>
        <v>5</v>
      </c>
    </row>
    <row r="29" customFormat="false" ht="12.8" hidden="false" customHeight="false" outlineLevel="0" collapsed="false">
      <c r="A29" s="44" t="s">
        <v>437</v>
      </c>
      <c r="B29" s="45"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49"/>
      <c r="F29" s="49"/>
      <c r="G29" s="50" t="s">
        <v>392</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1" t="n">
        <f aca="false">TRUE()</f>
        <v>1</v>
      </c>
      <c r="J29" s="52" t="n">
        <f aca="false">TRUE()</f>
        <v>1</v>
      </c>
      <c r="K29" s="4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2"/>
      <c r="E30" s="49"/>
      <c r="F30" s="49"/>
      <c r="G30" s="50" t="s">
        <v>395</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1" t="n">
        <f aca="false">TRUE()</f>
        <v>1</v>
      </c>
      <c r="J30" s="52" t="n">
        <f aca="false">TRUE()</f>
        <v>1</v>
      </c>
      <c r="K30" s="49"/>
      <c r="L30" s="53" t="n">
        <f aca="false">FALSE()</f>
        <v>0</v>
      </c>
      <c r="M30" s="54" t="str">
        <f aca="false">IF(ISBLANK(K30),"",IF(L30, "https://raw.githubusercontent.com/PatrickVibild/TellusAmazonPictures/master/pictures/"&amp;K30&amp;"/1.jpg","https://download.lenovo.com/Images/Parts/"&amp;K30&amp;"/"&amp;K30&amp;"_A.jpg"))</f>
        <v/>
      </c>
      <c r="N30" s="54" t="str">
        <f aca="false">IF(ISBLANK(K30),"",IF(L30, "https://raw.githubusercontent.com/PatrickVibild/TellusAmazonPictures/master/pictures/"&amp;K30&amp;"/2.jpg","https://download.lenovo.com/Images/Parts/"&amp;K30&amp;"/"&amp;K30&amp;"_B.jpg"))</f>
        <v/>
      </c>
      <c r="O30" s="55"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438</v>
      </c>
      <c r="B31" s="45"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49"/>
      <c r="F31" s="49"/>
      <c r="G31" s="50" t="s">
        <v>398</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1" t="n">
        <f aca="false">TRUE()</f>
        <v>1</v>
      </c>
      <c r="J31" s="52" t="n">
        <f aca="false">TRUE()</f>
        <v>1</v>
      </c>
      <c r="K31" s="49"/>
      <c r="L31" s="53" t="n">
        <f aca="false">FALSE()</f>
        <v>0</v>
      </c>
      <c r="M31" s="54" t="str">
        <f aca="false">IF(ISBLANK(K31),"",IF(L31, "https://raw.githubusercontent.com/PatrickVibild/TellusAmazonPictures/master/pictures/"&amp;K31&amp;"/1.jpg","https://download.lenovo.com/Images/Parts/"&amp;K31&amp;"/"&amp;K31&amp;"_A.jpg"))</f>
        <v/>
      </c>
      <c r="N31" s="54" t="str">
        <f aca="false">IF(ISBLANK(K31),"",IF(L31, "https://raw.githubusercontent.com/PatrickVibild/TellusAmazonPictures/master/pictures/"&amp;K31&amp;"/2.jpg","https://download.lenovo.com/Images/Parts/"&amp;K31&amp;"/"&amp;K31&amp;"_B.jpg"))</f>
        <v/>
      </c>
      <c r="O31" s="55"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c r="F32" s="49"/>
      <c r="G32" s="50" t="s">
        <v>400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1" t="n">
        <f aca="false">TRUE()</f>
        <v>1</v>
      </c>
      <c r="J32" s="52" t="n">
        <f aca="false">TRUE()</f>
        <v>1</v>
      </c>
      <c r="K32" s="49"/>
      <c r="L32" s="53" t="n">
        <f aca="false">FALSE()</f>
        <v>0</v>
      </c>
      <c r="M32" s="54" t="str">
        <f aca="false">IF(ISBLANK(K32),"",IF(L32, "https://raw.githubusercontent.com/PatrickVibild/TellusAmazonPictures/master/pictures/"&amp;K32&amp;"/1.jpg","https://download.lenovo.com/Images/Parts/"&amp;K32&amp;"/"&amp;K32&amp;"_A.jpg"))</f>
        <v/>
      </c>
      <c r="N32" s="54" t="str">
        <f aca="false">IF(ISBLANK(K32),"",IF(L32, "https://raw.githubusercontent.com/PatrickVibild/TellusAmazonPictures/master/pictures/"&amp;K32&amp;"/2.jpg","https://download.lenovo.com/Images/Parts/"&amp;K32&amp;"/"&amp;K32&amp;"_B.jpg"))</f>
        <v/>
      </c>
      <c r="O32" s="55"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439</v>
      </c>
      <c r="B33" s="45" t="str">
        <f aca="false">IF(Values!$B$36=English!$B$2,English!B14, IF(Values!$B$36=German!$B$2,German!B14, IF(Values!$B$36=Italian!$B$2,Italian!B14, IF(Values!$B$36=Spanish!$B$2, Spanish!B14, IF(Values!$B$36=French!$B$2, French!B14, IF(Values!$B$36=Dutch!$B$2,Dutch!B14, IF(Values!$B$36=English!$D$32, English!B14, 0)))))))</f>
        <v>👉 TEVREDEN KLANTEN WERELDWIJD: Wereldwijd meer dan 10.000 tevreden klanten. Gloednieuw van open doos, vervangend Lenovo verlicht toetsenbord.</v>
      </c>
      <c r="E33" s="49"/>
      <c r="F33" s="49"/>
      <c r="G33" s="50" t="s">
        <v>404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1" t="n">
        <f aca="false">TRUE()</f>
        <v>1</v>
      </c>
      <c r="J33" s="52" t="n">
        <f aca="false">TRUE()</f>
        <v>1</v>
      </c>
      <c r="K33" s="49"/>
      <c r="L33" s="53" t="n">
        <f aca="false">FALSE()</f>
        <v>0</v>
      </c>
      <c r="M33" s="54" t="str">
        <f aca="false">IF(ISBLANK(K33),"",IF(L33, "https://raw.githubusercontent.com/PatrickVibild/TellusAmazonPictures/master/pictures/"&amp;K33&amp;"/1.jpg","https://download.lenovo.com/Images/Parts/"&amp;K33&amp;"/"&amp;K33&amp;"_A.jpg"))</f>
        <v/>
      </c>
      <c r="N33" s="54" t="str">
        <f aca="false">IF(ISBLANK(K33),"",IF(L33, "https://raw.githubusercontent.com/PatrickVibild/TellusAmazonPictures/master/pictures/"&amp;K33&amp;"/2.jpg","https://download.lenovo.com/Images/Parts/"&amp;K33&amp;"/"&amp;K33&amp;"_B.jpg"))</f>
        <v/>
      </c>
      <c r="O33" s="55"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c r="F34" s="49"/>
      <c r="G34" s="50"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1" t="n">
        <f aca="false">TRUE()</f>
        <v>1</v>
      </c>
      <c r="J34" s="52" t="n">
        <f aca="false">TRUE()</f>
        <v>1</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c r="F35" s="49"/>
      <c r="G35" s="50"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1" t="n">
        <f aca="false">TRUE()</f>
        <v>1</v>
      </c>
      <c r="J35" s="52" t="n">
        <f aca="false">TRUE()</f>
        <v>1</v>
      </c>
      <c r="K35" s="49"/>
      <c r="L35" s="53" t="n">
        <f aca="false">FALSE()</f>
        <v>0</v>
      </c>
      <c r="M35" s="54" t="str">
        <f aca="false">IF(ISBLANK(K35),"",IF(L35, "https://raw.githubusercontent.com/PatrickVibild/TellusAmazonPictures/master/pictures/"&amp;K35&amp;"/1.jpg","https://download.lenovo.com/Images/Parts/"&amp;K35&amp;"/"&amp;K35&amp;"_A.jpg"))</f>
        <v/>
      </c>
      <c r="N35" s="54" t="str">
        <f aca="false">IF(ISBLANK(K35),"",IF(L35, "https://raw.githubusercontent.com/PatrickVibild/TellusAmazonPictures/master/pictures/"&amp;K35&amp;"/2.jpg","https://download.lenovo.com/Images/Parts/"&amp;K35&amp;"/"&amp;K35&amp;"_B.jpg"))</f>
        <v/>
      </c>
      <c r="O35" s="55"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440</v>
      </c>
      <c r="B36" s="61" t="s">
        <v>409</v>
      </c>
      <c r="E36" s="49"/>
      <c r="F36" s="49"/>
      <c r="G36" s="50" t="s">
        <v>413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1" t="n">
        <f aca="false">TRUE()</f>
        <v>1</v>
      </c>
      <c r="J36" s="52" t="n">
        <f aca="false">TRUE()</f>
        <v>1</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441</v>
      </c>
      <c r="B37" s="61" t="s">
        <v>442</v>
      </c>
      <c r="E37" s="49"/>
      <c r="F37" s="49"/>
      <c r="G37" s="50" t="s">
        <v>415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1" t="n">
        <f aca="false">TRUE()</f>
        <v>1</v>
      </c>
      <c r="J37" s="52" t="n">
        <f aca="false">TRUE()</f>
        <v>1</v>
      </c>
      <c r="K37" s="49"/>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c r="F38" s="49"/>
      <c r="G38" s="50" t="s">
        <v>418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1" t="n">
        <f aca="false">TRUE()</f>
        <v>1</v>
      </c>
      <c r="J38" s="52" t="n">
        <f aca="false">TRUE()</f>
        <v>1</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c r="F39" s="49"/>
      <c r="G39" s="50" t="s">
        <v>420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1" t="n">
        <f aca="false">TRUE()</f>
        <v>1</v>
      </c>
      <c r="J39" s="52" t="n">
        <f aca="false">TRUE()</f>
        <v>1</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c r="F40" s="49"/>
      <c r="G40" s="50" t="s">
        <v>424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1" t="n">
        <f aca="false">TRUE()</f>
        <v>1</v>
      </c>
      <c r="J40" s="52" t="n">
        <f aca="false">TRUE()</f>
        <v>1</v>
      </c>
      <c r="K40" s="49"/>
      <c r="L40" s="53" t="n">
        <f aca="false">FALSE()</f>
        <v>0</v>
      </c>
      <c r="M40" s="54" t="str">
        <f aca="false">IF(ISBLANK(K40),"",IF(L40, "https://raw.githubusercontent.com/PatrickVibild/TellusAmazonPictures/master/pictures/"&amp;K40&amp;"/1.jpg","https://download.lenovo.com/Images/Parts/"&amp;K40&amp;"/"&amp;K40&amp;"_A.jpg"))</f>
        <v/>
      </c>
      <c r="N40" s="54" t="str">
        <f aca="false">IF(ISBLANK(K40),"",IF(L40, "https://raw.githubusercontent.com/PatrickVibild/TellusAmazonPictures/master/pictures/"&amp;K40&amp;"/2.jpg","https://download.lenovo.com/Images/Parts/"&amp;K40&amp;"/"&amp;K40&amp;"_B.jpg"))</f>
        <v/>
      </c>
      <c r="O40" s="55"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12.8" hidden="false" customHeight="false" outlineLevel="0" collapsed="false">
      <c r="E41" s="49"/>
      <c r="F41" s="49"/>
      <c r="G41" s="50" t="s">
        <v>426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1" t="n">
        <f aca="false">TRUE()</f>
        <v>1</v>
      </c>
      <c r="J41" s="52" t="n">
        <f aca="false">TRUE()</f>
        <v>1</v>
      </c>
      <c r="K41" s="49"/>
      <c r="L41" s="53" t="n">
        <f aca="false">TRUE()</f>
        <v>1</v>
      </c>
      <c r="M41" s="54" t="str">
        <f aca="false">IF(ISBLANK(K41),"",IF(L41, "https://raw.githubusercontent.com/PatrickVibild/TellusAmazonPictures/master/pictures/"&amp;K41&amp;"/1.jpg","https://download.lenovo.com/Images/Parts/"&amp;K41&amp;"/"&amp;K41&amp;"_A.jpg"))</f>
        <v/>
      </c>
      <c r="N41" s="54" t="str">
        <f aca="false">IF(ISBLANK(K41),"",IF(L41, "https://raw.githubusercontent.com/PatrickVibild/TellusAmazonPictures/master/pictures/"&amp;K41&amp;"/2.jpg","https://download.lenovo.com/Images/Parts/"&amp;K41&amp;"/"&amp;K41&amp;"_B.jpg"))</f>
        <v/>
      </c>
      <c r="O41" s="55"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MATCH(G41,options!$D$1:$D$20,0)</f>
        <v>16</v>
      </c>
    </row>
    <row r="42" customFormat="false" ht="12.8" hidden="false" customHeight="false" outlineLevel="0" collapsed="false">
      <c r="E42" s="49"/>
      <c r="F42" s="49"/>
      <c r="G42" s="50"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1" t="n">
        <f aca="false">TRUE()</f>
        <v>1</v>
      </c>
      <c r="J42" s="52" t="n">
        <f aca="false">TRUE()</f>
        <v>1</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12.8" hidden="false" customHeight="false" outlineLevel="0" collapsed="false">
      <c r="E43" s="49"/>
      <c r="F43" s="49"/>
      <c r="G43" s="50" t="s">
        <v>432</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TRUE()</f>
        <v>1</v>
      </c>
      <c r="J43" s="52" t="n">
        <f aca="false">TRUE()</f>
        <v>1</v>
      </c>
      <c r="K43" s="49"/>
      <c r="L43" s="53" t="n">
        <f aca="false">TRUE()</f>
        <v>1</v>
      </c>
      <c r="M43" s="54" t="str">
        <f aca="false">IF(ISBLANK(K43),"",IF(L43, "https://raw.githubusercontent.com/PatrickVibild/TellusAmazonPictures/master/pictures/"&amp;K43&amp;"/1.jpg","https://download.lenovo.com/Images/Parts/"&amp;K43&amp;"/"&amp;K43&amp;"_A.jpg"))</f>
        <v/>
      </c>
      <c r="N43" s="54" t="str">
        <f aca="false">IF(ISBLANK(K43),"",IF(L43, "https://raw.githubusercontent.com/PatrickVibild/TellusAmazonPictures/master/pictures/"&amp;K43&amp;"/2.jpg","https://download.lenovo.com/Images/Parts/"&amp;K43&amp;"/"&amp;K43&amp;"_B.jpg"))</f>
        <v/>
      </c>
      <c r="O43" s="55"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MATCH(G43,options!$D$1:$D$20,0)</f>
        <v>18</v>
      </c>
    </row>
    <row r="44" customFormat="false" ht="12.8" hidden="false" customHeight="false" outlineLevel="0" collapsed="false">
      <c r="E44" s="63"/>
      <c r="F44" s="64"/>
      <c r="G44" s="64"/>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3"/>
      <c r="F45" s="64"/>
      <c r="G45" s="64"/>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3"/>
      <c r="F46" s="64"/>
      <c r="G46" s="64"/>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3"/>
      <c r="F47" s="64"/>
      <c r="G47" s="64"/>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3"/>
      <c r="F48" s="64"/>
      <c r="G48" s="64"/>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3"/>
      <c r="F49" s="64"/>
      <c r="G49" s="64"/>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3"/>
      <c r="F50" s="64"/>
      <c r="G50" s="64"/>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3"/>
      <c r="F51" s="64"/>
      <c r="G51" s="64"/>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3"/>
      <c r="F52" s="64"/>
      <c r="G52" s="64"/>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3"/>
      <c r="F53" s="64"/>
      <c r="G53" s="64"/>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3"/>
      <c r="F54" s="64"/>
      <c r="G54" s="64"/>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3"/>
      <c r="F55" s="64"/>
      <c r="G55" s="64"/>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3"/>
      <c r="F56" s="64"/>
      <c r="G56" s="64"/>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3"/>
      <c r="F57" s="64"/>
      <c r="G57" s="64"/>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3"/>
      <c r="F58" s="64"/>
      <c r="G58" s="64"/>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3"/>
      <c r="F59" s="64"/>
      <c r="G59" s="64"/>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3"/>
      <c r="F60" s="64"/>
      <c r="G60" s="64"/>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3"/>
      <c r="F61" s="64"/>
      <c r="G61" s="64"/>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3"/>
      <c r="F62" s="64"/>
      <c r="G62" s="64"/>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3"/>
      <c r="F63" s="64"/>
      <c r="G63" s="64"/>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3"/>
      <c r="F64" s="64"/>
      <c r="G64" s="64"/>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3"/>
      <c r="F65" s="64"/>
      <c r="G65" s="64"/>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3"/>
      <c r="F66" s="64"/>
      <c r="G66" s="64"/>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3"/>
      <c r="F67" s="64"/>
      <c r="G67" s="64"/>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3"/>
      <c r="F68" s="64"/>
      <c r="G68" s="64"/>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3"/>
      <c r="F69" s="64"/>
      <c r="G69" s="64"/>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3"/>
      <c r="F70" s="64"/>
      <c r="G70" s="64"/>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3"/>
      <c r="F71" s="64"/>
      <c r="G71" s="64"/>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3"/>
      <c r="F72" s="64"/>
      <c r="G72" s="64"/>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3"/>
      <c r="F73" s="64"/>
      <c r="G73" s="64"/>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3"/>
      <c r="F74" s="64"/>
      <c r="G74" s="64"/>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3"/>
      <c r="F75" s="64"/>
      <c r="G75" s="64"/>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3"/>
      <c r="F76" s="64"/>
      <c r="G76" s="64"/>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3"/>
      <c r="F77" s="64"/>
      <c r="G77" s="64"/>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3"/>
      <c r="F78" s="64"/>
      <c r="G78" s="64"/>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3"/>
      <c r="F79" s="64"/>
      <c r="G79" s="64"/>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3"/>
      <c r="F80" s="64"/>
      <c r="G80" s="64"/>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3"/>
      <c r="F81" s="64"/>
      <c r="G81" s="64"/>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3"/>
      <c r="F82" s="64"/>
      <c r="G82" s="64"/>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3"/>
      <c r="F83" s="64"/>
      <c r="G83" s="64"/>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3"/>
      <c r="F84" s="64"/>
      <c r="G84" s="64"/>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3"/>
      <c r="F85" s="64"/>
      <c r="G85" s="64"/>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3"/>
      <c r="F86" s="64"/>
      <c r="G86" s="64"/>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3"/>
      <c r="F87" s="64"/>
      <c r="G87" s="64"/>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3"/>
      <c r="F88" s="64"/>
      <c r="G88" s="64"/>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3"/>
      <c r="F89" s="64"/>
      <c r="G89" s="64"/>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3"/>
      <c r="F90" s="64"/>
      <c r="G90" s="64"/>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3"/>
      <c r="F91" s="64"/>
      <c r="G91" s="64"/>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3"/>
      <c r="F92" s="64"/>
      <c r="G92" s="64"/>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3"/>
      <c r="F93" s="64"/>
      <c r="G93" s="64"/>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3"/>
      <c r="F94" s="64"/>
      <c r="G94" s="64"/>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3"/>
      <c r="F95" s="64"/>
      <c r="G95" s="64"/>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3"/>
      <c r="F96" s="64"/>
      <c r="G96" s="64"/>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3"/>
      <c r="F97" s="64"/>
      <c r="G97" s="64"/>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3"/>
      <c r="F98" s="64"/>
      <c r="G98" s="64"/>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3"/>
      <c r="F99" s="64"/>
      <c r="G99" s="64"/>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3"/>
      <c r="F100" s="64"/>
      <c r="G100" s="64"/>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3"/>
      <c r="F101" s="64"/>
      <c r="G101" s="64"/>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3"/>
      <c r="F102" s="64"/>
      <c r="G102" s="64"/>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3"/>
      <c r="F103" s="64"/>
      <c r="G103" s="64"/>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3"/>
      <c r="F104" s="64"/>
      <c r="G104" s="64"/>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804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422</v>
      </c>
      <c r="B1" s="66" t="n">
        <f aca="false">TRUE()</f>
        <v>1</v>
      </c>
      <c r="C1" s="0" t="s">
        <v>377</v>
      </c>
      <c r="D1" s="50" t="s">
        <v>370</v>
      </c>
      <c r="F1" s="0" t="s">
        <v>443</v>
      </c>
      <c r="G1" s="0" t="s">
        <v>442</v>
      </c>
    </row>
    <row r="2" customFormat="false" ht="12.8" hidden="false" customHeight="false" outlineLevel="0" collapsed="false">
      <c r="A2" s="0" t="s">
        <v>444</v>
      </c>
      <c r="B2" s="66" t="n">
        <f aca="false">FALSE()</f>
        <v>0</v>
      </c>
      <c r="C2" s="0" t="s">
        <v>445</v>
      </c>
      <c r="D2" s="50" t="s">
        <v>374</v>
      </c>
      <c r="F2" s="0" t="s">
        <v>374</v>
      </c>
      <c r="G2" s="0" t="s">
        <v>432</v>
      </c>
    </row>
    <row r="3" customFormat="false" ht="12.8" hidden="false" customHeight="false" outlineLevel="0" collapsed="false">
      <c r="A3" s="0" t="s">
        <v>446</v>
      </c>
      <c r="C3" s="0" t="s">
        <v>447</v>
      </c>
      <c r="D3" s="50" t="s">
        <v>379</v>
      </c>
      <c r="F3" s="0" t="s">
        <v>370</v>
      </c>
    </row>
    <row r="4" customFormat="false" ht="12.8" hidden="false" customHeight="false" outlineLevel="0" collapsed="false">
      <c r="D4" s="50" t="s">
        <v>384</v>
      </c>
      <c r="F4" s="0" t="s">
        <v>379</v>
      </c>
    </row>
    <row r="5" customFormat="false" ht="12.8" hidden="false" customHeight="false" outlineLevel="0" collapsed="false">
      <c r="D5" s="50" t="s">
        <v>388</v>
      </c>
      <c r="F5" s="0" t="s">
        <v>384</v>
      </c>
    </row>
    <row r="6" customFormat="false" ht="12.8" hidden="false" customHeight="false" outlineLevel="0" collapsed="false">
      <c r="D6" s="50" t="s">
        <v>392</v>
      </c>
      <c r="F6" s="0" t="s">
        <v>409</v>
      </c>
    </row>
    <row r="7" customFormat="false" ht="12.8" hidden="false" customHeight="false" outlineLevel="0" collapsed="false">
      <c r="D7" s="50" t="s">
        <v>395</v>
      </c>
    </row>
    <row r="8" customFormat="false" ht="12.8" hidden="false" customHeight="false" outlineLevel="0" collapsed="false">
      <c r="D8" s="50" t="s">
        <v>398</v>
      </c>
    </row>
    <row r="9" customFormat="false" ht="12.8" hidden="false" customHeight="false" outlineLevel="0" collapsed="false">
      <c r="D9" s="50" t="s">
        <v>404</v>
      </c>
    </row>
    <row r="10" customFormat="false" ht="12.8" hidden="false" customHeight="false" outlineLevel="0" collapsed="false">
      <c r="D10" s="50" t="s">
        <v>409</v>
      </c>
    </row>
    <row r="11" customFormat="false" ht="12.8" hidden="false" customHeight="false" outlineLevel="0" collapsed="false">
      <c r="D11" s="50" t="s">
        <v>413</v>
      </c>
    </row>
    <row r="12" customFormat="false" ht="12.8" hidden="false" customHeight="false" outlineLevel="0" collapsed="false">
      <c r="D12" s="50" t="s">
        <v>415</v>
      </c>
    </row>
    <row r="13" customFormat="false" ht="12.8" hidden="false" customHeight="false" outlineLevel="0" collapsed="false">
      <c r="D13" s="50" t="s">
        <v>418</v>
      </c>
    </row>
    <row r="14" customFormat="false" ht="12.8" hidden="false" customHeight="false" outlineLevel="0" collapsed="false">
      <c r="D14" s="50" t="s">
        <v>420</v>
      </c>
    </row>
    <row r="15" customFormat="false" ht="12.8" hidden="false" customHeight="false" outlineLevel="0" collapsed="false">
      <c r="D15" s="50" t="s">
        <v>424</v>
      </c>
    </row>
    <row r="16" customFormat="false" ht="12.8" hidden="false" customHeight="false" outlineLevel="0" collapsed="false">
      <c r="D16" s="50" t="s">
        <v>426</v>
      </c>
    </row>
    <row r="17" customFormat="false" ht="12.8" hidden="false" customHeight="false" outlineLevel="0" collapsed="false">
      <c r="D17" s="50" t="s">
        <v>429</v>
      </c>
    </row>
    <row r="18" customFormat="false" ht="12.8" hidden="false" customHeight="false" outlineLevel="0" collapsed="false">
      <c r="D18" s="50" t="s">
        <v>432</v>
      </c>
    </row>
    <row r="19" customFormat="false" ht="12.8" hidden="false" customHeight="false" outlineLevel="0" collapsed="false">
      <c r="D19" s="50" t="s">
        <v>407</v>
      </c>
    </row>
    <row r="20" customFormat="false" ht="12.8" hidden="false" customHeight="false" outlineLevel="0" collapsed="false">
      <c r="D20" s="50" t="s">
        <v>400</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2421875" defaultRowHeight="12.8" zeroHeight="false" outlineLevelRow="0" outlineLevelCol="0"/>
  <sheetData>
    <row r="2" customFormat="false" ht="12.8" hidden="false" customHeight="false" outlineLevel="0" collapsed="false">
      <c r="B2" s="0" t="s">
        <v>443</v>
      </c>
    </row>
    <row r="3" customFormat="false" ht="14.9" hidden="false" customHeight="false" outlineLevel="0" collapsed="false">
      <c r="B3" s="68" t="s">
        <v>448</v>
      </c>
    </row>
    <row r="4" customFormat="false" ht="12.8" hidden="false" customHeight="false" outlineLevel="0" collapsed="false">
      <c r="B4" s="45" t="s">
        <v>449</v>
      </c>
    </row>
    <row r="5" customFormat="false" ht="12.8" hidden="false" customHeight="false" outlineLevel="0" collapsed="false">
      <c r="B5" s="45" t="s">
        <v>450</v>
      </c>
    </row>
    <row r="6" customFormat="false" ht="12.8" hidden="false" customHeight="false" outlineLevel="0" collapsed="false">
      <c r="B6" s="45" t="s">
        <v>451</v>
      </c>
    </row>
    <row r="7" customFormat="false" ht="12.8" hidden="false" customHeight="false" outlineLevel="0" collapsed="false">
      <c r="B7" s="45" t="s">
        <v>452</v>
      </c>
    </row>
    <row r="8" customFormat="false" ht="12.8" hidden="false" customHeight="false" outlineLevel="0" collapsed="false">
      <c r="B8" s="45" t="s">
        <v>453</v>
      </c>
    </row>
    <row r="9" customFormat="false" ht="12.8" hidden="false" customHeight="false" outlineLevel="0" collapsed="false">
      <c r="B9" s="45" t="s">
        <v>454</v>
      </c>
    </row>
    <row r="10" customFormat="false" ht="12.8" hidden="false" customHeight="false" outlineLevel="0" collapsed="false">
      <c r="B10" s="0" t="s">
        <v>455</v>
      </c>
    </row>
    <row r="11" customFormat="false" ht="12.8" hidden="false" customHeight="false" outlineLevel="0" collapsed="false">
      <c r="B11" s="0" t="s">
        <v>456</v>
      </c>
    </row>
    <row r="14" customFormat="false" ht="12.8" hidden="false" customHeight="false" outlineLevel="0" collapsed="false">
      <c r="B14" s="68" t="s">
        <v>457</v>
      </c>
    </row>
    <row r="20" customFormat="false" ht="12.8" hidden="false" customHeight="false" outlineLevel="0" collapsed="false">
      <c r="B20" s="50" t="s">
        <v>370</v>
      </c>
    </row>
    <row r="21" customFormat="false" ht="12.8" hidden="false" customHeight="false" outlineLevel="0" collapsed="false">
      <c r="B21" s="50" t="s">
        <v>374</v>
      </c>
    </row>
    <row r="22" customFormat="false" ht="12.8" hidden="false" customHeight="false" outlineLevel="0" collapsed="false">
      <c r="B22" s="50" t="s">
        <v>379</v>
      </c>
    </row>
    <row r="23" customFormat="false" ht="12.8" hidden="false" customHeight="false" outlineLevel="0" collapsed="false">
      <c r="B23" s="50" t="s">
        <v>384</v>
      </c>
    </row>
    <row r="24" customFormat="false" ht="12.8" hidden="false" customHeight="false" outlineLevel="0" collapsed="false">
      <c r="B24" s="50" t="s">
        <v>388</v>
      </c>
    </row>
    <row r="25" customFormat="false" ht="12.8" hidden="false" customHeight="false" outlineLevel="0" collapsed="false">
      <c r="B25" s="50" t="s">
        <v>392</v>
      </c>
    </row>
    <row r="26" customFormat="false" ht="12.8" hidden="false" customHeight="false" outlineLevel="0" collapsed="false">
      <c r="B26" s="50" t="s">
        <v>395</v>
      </c>
    </row>
    <row r="27" customFormat="false" ht="12.8" hidden="false" customHeight="false" outlineLevel="0" collapsed="false">
      <c r="B27" s="50" t="s">
        <v>398</v>
      </c>
    </row>
    <row r="28" customFormat="false" ht="12.8" hidden="false" customHeight="false" outlineLevel="0" collapsed="false">
      <c r="B28" s="50" t="s">
        <v>404</v>
      </c>
    </row>
    <row r="29" customFormat="false" ht="12.8" hidden="false" customHeight="false" outlineLevel="0" collapsed="false">
      <c r="B29" s="50" t="s">
        <v>409</v>
      </c>
    </row>
    <row r="30" customFormat="false" ht="12.8" hidden="false" customHeight="false" outlineLevel="0" collapsed="false">
      <c r="B30" s="50" t="s">
        <v>413</v>
      </c>
    </row>
    <row r="31" customFormat="false" ht="12.8" hidden="false" customHeight="false" outlineLevel="0" collapsed="false">
      <c r="B31" s="50" t="s">
        <v>415</v>
      </c>
    </row>
    <row r="32" customFormat="false" ht="12.8" hidden="false" customHeight="false" outlineLevel="0" collapsed="false">
      <c r="B32" s="50" t="s">
        <v>418</v>
      </c>
    </row>
    <row r="33" customFormat="false" ht="12.8" hidden="false" customHeight="false" outlineLevel="0" collapsed="false">
      <c r="B33" s="50" t="s">
        <v>420</v>
      </c>
    </row>
    <row r="34" customFormat="false" ht="12.8" hidden="false" customHeight="false" outlineLevel="0" collapsed="false">
      <c r="B34" s="50" t="s">
        <v>424</v>
      </c>
      <c r="D34" s="45"/>
    </row>
    <row r="35" customFormat="false" ht="12.8" hidden="false" customHeight="false" outlineLevel="0" collapsed="false">
      <c r="B35" s="50" t="s">
        <v>426</v>
      </c>
      <c r="D35" s="45"/>
    </row>
    <row r="36" customFormat="false" ht="12.8" hidden="false" customHeight="false" outlineLevel="0" collapsed="false">
      <c r="B36" s="50" t="s">
        <v>429</v>
      </c>
      <c r="D36" s="45"/>
    </row>
    <row r="37" customFormat="false" ht="12.8" hidden="false" customHeight="false" outlineLevel="0" collapsed="false">
      <c r="B37" s="50" t="s">
        <v>432</v>
      </c>
      <c r="D37" s="45"/>
    </row>
    <row r="38" customFormat="false" ht="12.8" hidden="false" customHeight="false" outlineLevel="0" collapsed="false">
      <c r="B38" s="50" t="s">
        <v>407</v>
      </c>
      <c r="D38" s="45"/>
    </row>
    <row r="39" customFormat="false" ht="12.8" hidden="false" customHeight="false" outlineLevel="0" collapsed="false">
      <c r="B39" s="50" t="s">
        <v>400</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2421875" defaultRowHeight="12.8" zeroHeight="false" outlineLevelRow="0" outlineLevelCol="0"/>
  <sheetData>
    <row r="2" customFormat="false" ht="12.8" hidden="false" customHeight="false" outlineLevel="0" collapsed="false">
      <c r="B2" s="0" t="s">
        <v>370</v>
      </c>
    </row>
    <row r="3" customFormat="false" ht="15" hidden="false" customHeight="false" outlineLevel="0" collapsed="false">
      <c r="B3" s="67" t="s">
        <v>458</v>
      </c>
    </row>
    <row r="4" customFormat="false" ht="15" hidden="false" customHeight="false" outlineLevel="0" collapsed="false">
      <c r="B4" s="67" t="s">
        <v>459</v>
      </c>
    </row>
    <row r="5" customFormat="false" ht="15" hidden="false" customHeight="false" outlineLevel="0" collapsed="false">
      <c r="B5" s="67" t="s">
        <v>460</v>
      </c>
    </row>
    <row r="6" customFormat="false" ht="15" hidden="false" customHeight="false" outlineLevel="0" collapsed="false">
      <c r="B6" s="67" t="s">
        <v>461</v>
      </c>
    </row>
    <row r="7" customFormat="false" ht="15" hidden="false" customHeight="false" outlineLevel="0" collapsed="false">
      <c r="B7" s="67" t="s">
        <v>462</v>
      </c>
    </row>
    <row r="8" customFormat="false" ht="12.8" hidden="false" customHeight="false" outlineLevel="0" collapsed="false">
      <c r="B8" s="0" t="s">
        <v>463</v>
      </c>
    </row>
    <row r="9" customFormat="false" ht="12.8" hidden="false" customHeight="false" outlineLevel="0" collapsed="false">
      <c r="B9" s="0" t="s">
        <v>464</v>
      </c>
    </row>
    <row r="10" customFormat="false" ht="12.8" hidden="false" customHeight="false" outlineLevel="0" collapsed="false">
      <c r="B10" s="0" t="s">
        <v>465</v>
      </c>
    </row>
    <row r="11" customFormat="false" ht="12.8" hidden="false" customHeight="false" outlineLevel="0" collapsed="false">
      <c r="B11" s="0" t="s">
        <v>466</v>
      </c>
    </row>
    <row r="14" customFormat="false" ht="12.8" hidden="false" customHeight="false" outlineLevel="0" collapsed="false">
      <c r="B14" s="0" t="s">
        <v>467</v>
      </c>
    </row>
    <row r="20" customFormat="false" ht="12.8" hidden="false" customHeight="false" outlineLevel="0" collapsed="false">
      <c r="B20" s="0" t="s">
        <v>468</v>
      </c>
    </row>
    <row r="21" customFormat="false" ht="12.8" hidden="false" customHeight="false" outlineLevel="0" collapsed="false">
      <c r="B21" s="0" t="s">
        <v>469</v>
      </c>
    </row>
    <row r="22" customFormat="false" ht="12.8" hidden="false" customHeight="false" outlineLevel="0" collapsed="false">
      <c r="B22" s="0" t="s">
        <v>470</v>
      </c>
    </row>
    <row r="23" customFormat="false" ht="12.8" hidden="false" customHeight="false" outlineLevel="0" collapsed="false">
      <c r="B23" s="0" t="s">
        <v>471</v>
      </c>
    </row>
    <row r="24" customFormat="false" ht="12.8" hidden="false" customHeight="false" outlineLevel="0" collapsed="false">
      <c r="B24" s="0" t="s">
        <v>388</v>
      </c>
    </row>
    <row r="25" customFormat="false" ht="12.8" hidden="false" customHeight="false" outlineLevel="0" collapsed="false">
      <c r="B25" s="0" t="s">
        <v>472</v>
      </c>
    </row>
    <row r="26" customFormat="false" ht="12.8" hidden="false" customHeight="false" outlineLevel="0" collapsed="false">
      <c r="B26" s="0" t="s">
        <v>473</v>
      </c>
    </row>
    <row r="27" customFormat="false" ht="12.8" hidden="false" customHeight="false" outlineLevel="0" collapsed="false">
      <c r="B27" s="0" t="s">
        <v>474</v>
      </c>
    </row>
    <row r="28" customFormat="false" ht="12.8" hidden="false" customHeight="false" outlineLevel="0" collapsed="false">
      <c r="B28" s="0" t="s">
        <v>475</v>
      </c>
    </row>
    <row r="29" customFormat="false" ht="12.8" hidden="false" customHeight="false" outlineLevel="0" collapsed="false">
      <c r="B29" s="0" t="s">
        <v>476</v>
      </c>
    </row>
    <row r="30" customFormat="false" ht="12.8" hidden="false" customHeight="false" outlineLevel="0" collapsed="false">
      <c r="B30" s="0" t="s">
        <v>477</v>
      </c>
    </row>
    <row r="31" customFormat="false" ht="12.8" hidden="false" customHeight="false" outlineLevel="0" collapsed="false">
      <c r="B31" s="0" t="s">
        <v>478</v>
      </c>
    </row>
    <row r="32" customFormat="false" ht="12.8" hidden="false" customHeight="false" outlineLevel="0" collapsed="false">
      <c r="B32" s="0" t="s">
        <v>479</v>
      </c>
    </row>
    <row r="33" customFormat="false" ht="12.8" hidden="false" customHeight="false" outlineLevel="0" collapsed="false">
      <c r="B33" s="0" t="s">
        <v>480</v>
      </c>
    </row>
    <row r="34" customFormat="false" ht="12.8" hidden="false" customHeight="false" outlineLevel="0" collapsed="false">
      <c r="B34" s="0" t="s">
        <v>481</v>
      </c>
    </row>
    <row r="35" customFormat="false" ht="12.8" hidden="false" customHeight="false" outlineLevel="0" collapsed="false">
      <c r="B35" s="0" t="s">
        <v>426</v>
      </c>
    </row>
    <row r="36" customFormat="false" ht="12.8" hidden="false" customHeight="false" outlineLevel="0" collapsed="false">
      <c r="B36" s="0" t="s">
        <v>482</v>
      </c>
    </row>
    <row r="37" customFormat="false" ht="12.8" hidden="false" customHeight="false" outlineLevel="0" collapsed="false">
      <c r="B37" s="0" t="s">
        <v>483</v>
      </c>
    </row>
    <row r="38" customFormat="false" ht="12.8" hidden="false" customHeight="false" outlineLevel="0" collapsed="false">
      <c r="B38" s="0" t="s">
        <v>484</v>
      </c>
    </row>
    <row r="39" customFormat="false" ht="12.8" hidden="false" customHeight="false" outlineLevel="0" collapsed="false">
      <c r="B39" s="0" t="s">
        <v>485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2421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7" t="s">
        <v>486</v>
      </c>
    </row>
    <row r="4" customFormat="false" ht="15" hidden="false" customHeight="false" outlineLevel="0" collapsed="false">
      <c r="B4" s="67" t="s">
        <v>487</v>
      </c>
    </row>
    <row r="5" customFormat="false" ht="15" hidden="false" customHeight="false" outlineLevel="0" collapsed="false">
      <c r="B5" s="67" t="s">
        <v>488</v>
      </c>
    </row>
    <row r="6" customFormat="false" ht="15" hidden="false" customHeight="false" outlineLevel="0" collapsed="false">
      <c r="B6" s="67" t="s">
        <v>489</v>
      </c>
    </row>
    <row r="7" customFormat="false" ht="12.8" hidden="false" customHeight="false" outlineLevel="0" collapsed="false">
      <c r="B7" s="0" t="s">
        <v>490</v>
      </c>
    </row>
    <row r="8" customFormat="false" ht="12.8" hidden="false" customHeight="false" outlineLevel="0" collapsed="false">
      <c r="B8" s="0" t="s">
        <v>491</v>
      </c>
    </row>
    <row r="9" customFormat="false" ht="12.8" hidden="false" customHeight="false" outlineLevel="0" collapsed="false">
      <c r="B9" s="0" t="s">
        <v>492</v>
      </c>
    </row>
    <row r="10" customFormat="false" ht="12.8" hidden="false" customHeight="false" outlineLevel="0" collapsed="false">
      <c r="B10" s="0" t="s">
        <v>493</v>
      </c>
    </row>
    <row r="11" customFormat="false" ht="12.8" hidden="false" customHeight="false" outlineLevel="0" collapsed="false">
      <c r="B11" s="0" t="s">
        <v>494</v>
      </c>
    </row>
    <row r="14" customFormat="false" ht="12.8" hidden="false" customHeight="false" outlineLevel="0" collapsed="false">
      <c r="B14" s="0" t="s">
        <v>495</v>
      </c>
    </row>
    <row r="20" customFormat="false" ht="12.8" hidden="false" customHeight="false" outlineLevel="0" collapsed="false">
      <c r="B20" s="0" t="s">
        <v>496</v>
      </c>
    </row>
    <row r="21" customFormat="false" ht="12.8" hidden="false" customHeight="false" outlineLevel="0" collapsed="false">
      <c r="B21" s="0" t="s">
        <v>497</v>
      </c>
    </row>
    <row r="22" customFormat="false" ht="12.8" hidden="false" customHeight="false" outlineLevel="0" collapsed="false">
      <c r="B22" s="0" t="s">
        <v>498</v>
      </c>
    </row>
    <row r="23" customFormat="false" ht="12.8" hidden="false" customHeight="false" outlineLevel="0" collapsed="false">
      <c r="B23" s="0" t="s">
        <v>499</v>
      </c>
    </row>
    <row r="24" customFormat="false" ht="12.8" hidden="false" customHeight="false" outlineLevel="0" collapsed="false">
      <c r="B24" s="0" t="s">
        <v>500</v>
      </c>
    </row>
    <row r="25" customFormat="false" ht="12.8" hidden="false" customHeight="false" outlineLevel="0" collapsed="false">
      <c r="B25" s="0" t="s">
        <v>501</v>
      </c>
    </row>
    <row r="26" customFormat="false" ht="12.8" hidden="false" customHeight="false" outlineLevel="0" collapsed="false">
      <c r="B26" s="0" t="s">
        <v>502</v>
      </c>
    </row>
    <row r="27" customFormat="false" ht="12.8" hidden="false" customHeight="false" outlineLevel="0" collapsed="false">
      <c r="B27" s="0" t="s">
        <v>503</v>
      </c>
    </row>
    <row r="28" customFormat="false" ht="12.8" hidden="false" customHeight="false" outlineLevel="0" collapsed="false">
      <c r="B28" s="0" t="s">
        <v>504</v>
      </c>
    </row>
    <row r="29" customFormat="false" ht="12.8" hidden="false" customHeight="false" outlineLevel="0" collapsed="false">
      <c r="B29" s="0" t="s">
        <v>505</v>
      </c>
    </row>
    <row r="30" customFormat="false" ht="12.8" hidden="false" customHeight="false" outlineLevel="0" collapsed="false">
      <c r="B30" s="0" t="s">
        <v>506</v>
      </c>
    </row>
    <row r="31" customFormat="false" ht="12.8" hidden="false" customHeight="false" outlineLevel="0" collapsed="false">
      <c r="B31" s="0" t="s">
        <v>507</v>
      </c>
    </row>
    <row r="32" customFormat="false" ht="12.8" hidden="false" customHeight="false" outlineLevel="0" collapsed="false">
      <c r="B32" s="0" t="s">
        <v>508</v>
      </c>
    </row>
    <row r="33" customFormat="false" ht="12.8" hidden="false" customHeight="false" outlineLevel="0" collapsed="false">
      <c r="B33" s="0" t="s">
        <v>509</v>
      </c>
    </row>
    <row r="34" customFormat="false" ht="12.8" hidden="false" customHeight="false" outlineLevel="0" collapsed="false">
      <c r="B34" s="0" t="s">
        <v>510</v>
      </c>
    </row>
    <row r="35" customFormat="false" ht="12.8" hidden="false" customHeight="false" outlineLevel="0" collapsed="false">
      <c r="B35" s="0" t="s">
        <v>511</v>
      </c>
    </row>
    <row r="36" customFormat="false" ht="12.8" hidden="false" customHeight="false" outlineLevel="0" collapsed="false">
      <c r="B36" s="0" t="s">
        <v>512</v>
      </c>
    </row>
    <row r="37" customFormat="false" ht="12.8" hidden="false" customHeight="false" outlineLevel="0" collapsed="false">
      <c r="B37" s="0" t="s">
        <v>432</v>
      </c>
    </row>
    <row r="38" customFormat="false" ht="12.8" hidden="false" customHeight="false" outlineLevel="0" collapsed="false">
      <c r="B38" s="0" t="s">
        <v>513</v>
      </c>
    </row>
    <row r="39" customFormat="false" ht="12.8" hidden="false" customHeight="false" outlineLevel="0" collapsed="false">
      <c r="B39" s="0" t="s">
        <v>514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242187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515</v>
      </c>
    </row>
    <row r="4" customFormat="false" ht="12.8" hidden="false" customHeight="false" outlineLevel="0" collapsed="false">
      <c r="B4" s="0" t="s">
        <v>516</v>
      </c>
    </row>
    <row r="5" customFormat="false" ht="12.8" hidden="false" customHeight="false" outlineLevel="0" collapsed="false">
      <c r="B5" s="0" t="s">
        <v>517</v>
      </c>
    </row>
    <row r="6" customFormat="false" ht="12.8" hidden="false" customHeight="false" outlineLevel="0" collapsed="false">
      <c r="B6" s="0" t="s">
        <v>518</v>
      </c>
    </row>
    <row r="7" customFormat="false" ht="12.8" hidden="false" customHeight="false" outlineLevel="0" collapsed="false">
      <c r="B7" s="0" t="s">
        <v>519</v>
      </c>
    </row>
    <row r="8" customFormat="false" ht="15" hidden="false" customHeight="false" outlineLevel="0" collapsed="false">
      <c r="B8" s="67" t="s">
        <v>520</v>
      </c>
    </row>
    <row r="9" customFormat="false" ht="12.8" hidden="false" customHeight="false" outlineLevel="0" collapsed="false">
      <c r="B9" s="0" t="s">
        <v>521</v>
      </c>
    </row>
    <row r="10" customFormat="false" ht="12.8" hidden="false" customHeight="false" outlineLevel="0" collapsed="false">
      <c r="B10" s="45" t="s">
        <v>522</v>
      </c>
    </row>
    <row r="11" customFormat="false" ht="12.8" hidden="false" customHeight="false" outlineLevel="0" collapsed="false">
      <c r="B11" s="45" t="s">
        <v>523</v>
      </c>
    </row>
    <row r="14" customFormat="false" ht="12.8" hidden="false" customHeight="false" outlineLevel="0" collapsed="false">
      <c r="B14" s="0" t="s">
        <v>524</v>
      </c>
    </row>
    <row r="20" customFormat="false" ht="12.8" hidden="false" customHeight="false" outlineLevel="0" collapsed="false">
      <c r="B20" s="0" t="s">
        <v>525</v>
      </c>
    </row>
    <row r="21" customFormat="false" ht="12.8" hidden="false" customHeight="false" outlineLevel="0" collapsed="false">
      <c r="B21" s="0" t="s">
        <v>526</v>
      </c>
    </row>
    <row r="22" customFormat="false" ht="12.8" hidden="false" customHeight="false" outlineLevel="0" collapsed="false">
      <c r="B22" s="0" t="s">
        <v>527</v>
      </c>
    </row>
    <row r="23" customFormat="false" ht="12.8" hidden="false" customHeight="false" outlineLevel="0" collapsed="false">
      <c r="B23" s="0" t="s">
        <v>528</v>
      </c>
    </row>
    <row r="24" customFormat="false" ht="12.8" hidden="false" customHeight="false" outlineLevel="0" collapsed="false">
      <c r="B24" s="0" t="s">
        <v>388</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539</v>
      </c>
    </row>
    <row r="36" customFormat="false" ht="12.8" hidden="false" customHeight="false" outlineLevel="0" collapsed="false">
      <c r="B36" s="0" t="s">
        <v>540</v>
      </c>
    </row>
    <row r="37" customFormat="false" ht="12.8" hidden="false" customHeight="false" outlineLevel="0" collapsed="false">
      <c r="B37" s="0" t="s">
        <v>432</v>
      </c>
    </row>
    <row r="38" customFormat="false" ht="12.8" hidden="false" customHeight="false" outlineLevel="0" collapsed="false">
      <c r="B38" s="0" t="s">
        <v>541</v>
      </c>
    </row>
    <row r="39" customFormat="false" ht="12.8" hidden="false" customHeight="false" outlineLevel="0" collapsed="false">
      <c r="B39" s="0" t="s">
        <v>542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24218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7" t="s">
        <v>543</v>
      </c>
    </row>
    <row r="4" customFormat="false" ht="15" hidden="false" customHeight="false" outlineLevel="0" collapsed="false">
      <c r="B4" s="67" t="s">
        <v>544</v>
      </c>
    </row>
    <row r="5" customFormat="false" ht="12.8" hidden="false" customHeight="false" outlineLevel="0" collapsed="false">
      <c r="B5" s="0" t="s">
        <v>545</v>
      </c>
    </row>
    <row r="6" customFormat="false" ht="15" hidden="false" customHeight="false" outlineLevel="0" collapsed="false">
      <c r="B6" s="67" t="s">
        <v>546</v>
      </c>
    </row>
    <row r="7" customFormat="false" ht="15" hidden="false" customHeight="false" outlineLevel="0" collapsed="false">
      <c r="B7" s="67" t="s">
        <v>547</v>
      </c>
    </row>
    <row r="8" customFormat="false" ht="12.8" hidden="false" customHeight="false" outlineLevel="0" collapsed="false">
      <c r="B8" s="0" t="s">
        <v>548</v>
      </c>
    </row>
    <row r="9" customFormat="false" ht="12.8" hidden="false" customHeight="false" outlineLevel="0" collapsed="false">
      <c r="B9" s="69" t="s">
        <v>549</v>
      </c>
    </row>
    <row r="10" customFormat="false" ht="12.8" hidden="false" customHeight="false" outlineLevel="0" collapsed="false">
      <c r="B10" s="0" t="s">
        <v>550</v>
      </c>
    </row>
    <row r="11" customFormat="false" ht="12.8" hidden="false" customHeight="false" outlineLevel="0" collapsed="false">
      <c r="B11" s="0" t="s">
        <v>551</v>
      </c>
    </row>
    <row r="14" customFormat="false" ht="12.8" hidden="false" customHeight="false" outlineLevel="0" collapsed="false">
      <c r="B14" s="0" t="s">
        <v>552</v>
      </c>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498</v>
      </c>
    </row>
    <row r="23" customFormat="false" ht="12.8" hidden="false" customHeight="false" outlineLevel="0" collapsed="false">
      <c r="B23" s="0" t="s">
        <v>555</v>
      </c>
    </row>
    <row r="24" customFormat="false" ht="12.8" hidden="false" customHeight="false" outlineLevel="0" collapsed="false">
      <c r="B24" s="0" t="s">
        <v>388</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539</v>
      </c>
    </row>
    <row r="36" customFormat="false" ht="12.8" hidden="false" customHeight="false" outlineLevel="0" collapsed="false">
      <c r="B36" s="0" t="s">
        <v>566</v>
      </c>
    </row>
    <row r="37" customFormat="false" ht="12.8" hidden="false" customHeight="false" outlineLevel="0" collapsed="false">
      <c r="B37" s="0" t="s">
        <v>483</v>
      </c>
    </row>
    <row r="38" customFormat="false" ht="12.8" hidden="false" customHeight="false" outlineLevel="0" collapsed="false">
      <c r="B38" s="0" t="s">
        <v>567</v>
      </c>
    </row>
    <row r="39" customFormat="false" ht="12.8" hidden="false" customHeight="false" outlineLevel="0" collapsed="false">
      <c r="B39" s="0" t="s">
        <v>568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82421875" defaultRowHeight="12.8" zeroHeight="false" outlineLevelRow="0" outlineLevelCol="0"/>
  <sheetData>
    <row r="2" customFormat="false" ht="12.8" hidden="false" customHeight="false" outlineLevel="0" collapsed="false">
      <c r="B2" s="0" t="s">
        <v>409</v>
      </c>
    </row>
    <row r="3" customFormat="false" ht="12.8" hidden="false" customHeight="false" outlineLevel="0" collapsed="false">
      <c r="B3" s="0" t="s">
        <v>569</v>
      </c>
    </row>
    <row r="4" customFormat="false" ht="12.8" hidden="false" customHeight="false" outlineLevel="0" collapsed="false">
      <c r="B4" s="0" t="s">
        <v>570</v>
      </c>
    </row>
    <row r="5" customFormat="false" ht="12.8" hidden="false" customHeight="false" outlineLevel="0" collapsed="false">
      <c r="B5" s="0" t="s">
        <v>571</v>
      </c>
    </row>
    <row r="6" customFormat="false" ht="12.8" hidden="false" customHeight="false" outlineLevel="0" collapsed="false">
      <c r="B6" s="0" t="s">
        <v>572</v>
      </c>
    </row>
    <row r="7" customFormat="false" ht="12.8" hidden="false" customHeight="false" outlineLevel="0" collapsed="false">
      <c r="B7" s="0" t="s">
        <v>573</v>
      </c>
    </row>
    <row r="8" customFormat="false" ht="12.8" hidden="false" customHeight="false" outlineLevel="0" collapsed="false">
      <c r="B8" s="0" t="s">
        <v>574</v>
      </c>
    </row>
    <row r="9" customFormat="false" ht="12.8" hidden="false" customHeight="false" outlineLevel="0" collapsed="false">
      <c r="B9" s="0" t="s">
        <v>575</v>
      </c>
    </row>
    <row r="10" customFormat="false" ht="12.8" hidden="false" customHeight="false" outlineLevel="0" collapsed="false">
      <c r="B10" s="0" t="s">
        <v>576</v>
      </c>
    </row>
    <row r="11" customFormat="false" ht="12.8" hidden="false" customHeight="false" outlineLevel="0" collapsed="false">
      <c r="B11" s="0" t="s">
        <v>577</v>
      </c>
    </row>
    <row r="14" customFormat="false" ht="12.8" hidden="false" customHeight="false" outlineLevel="0" collapsed="false">
      <c r="B14" s="0" t="s">
        <v>578</v>
      </c>
    </row>
    <row r="20" customFormat="false" ht="12.8" hidden="false" customHeight="false" outlineLevel="0" collapsed="false">
      <c r="B20" s="0" t="s">
        <v>579</v>
      </c>
    </row>
    <row r="21" customFormat="false" ht="12.8" hidden="false" customHeight="false" outlineLevel="0" collapsed="false">
      <c r="B21" s="0" t="s">
        <v>580</v>
      </c>
    </row>
    <row r="22" customFormat="false" ht="12.8" hidden="false" customHeight="false" outlineLevel="0" collapsed="false">
      <c r="B22" s="0" t="s">
        <v>581</v>
      </c>
    </row>
    <row r="23" customFormat="false" ht="12.8" hidden="false" customHeight="false" outlineLevel="0" collapsed="false">
      <c r="B23" s="0" t="s">
        <v>582</v>
      </c>
    </row>
    <row r="24" customFormat="false" ht="12.8" hidden="false" customHeight="false" outlineLevel="0" collapsed="false">
      <c r="B24" s="0" t="s">
        <v>388</v>
      </c>
    </row>
    <row r="25" customFormat="false" ht="12.8" hidden="false" customHeight="false" outlineLevel="0" collapsed="false">
      <c r="B25" s="0" t="s">
        <v>583</v>
      </c>
    </row>
    <row r="26" customFormat="false" ht="12.8" hidden="false" customHeight="false" outlineLevel="0" collapsed="false">
      <c r="B26" s="0" t="s">
        <v>584</v>
      </c>
    </row>
    <row r="27" customFormat="false" ht="12.8" hidden="false" customHeight="false" outlineLevel="0" collapsed="false">
      <c r="B27" s="0" t="s">
        <v>585</v>
      </c>
    </row>
    <row r="28" customFormat="false" ht="12.8" hidden="false" customHeight="false" outlineLevel="0" collapsed="false">
      <c r="B28" s="0" t="s">
        <v>586</v>
      </c>
    </row>
    <row r="29" customFormat="false" ht="12.8" hidden="false" customHeight="false" outlineLevel="0" collapsed="false">
      <c r="B29" s="0" t="s">
        <v>587</v>
      </c>
    </row>
    <row r="30" customFormat="false" ht="12.8" hidden="false" customHeight="false" outlineLevel="0" collapsed="false">
      <c r="B30" s="0" t="s">
        <v>588</v>
      </c>
    </row>
    <row r="31" customFormat="false" ht="12.8" hidden="false" customHeight="false" outlineLevel="0" collapsed="false">
      <c r="B31" s="0" t="s">
        <v>589</v>
      </c>
    </row>
    <row r="32" customFormat="false" ht="12.8" hidden="false" customHeight="false" outlineLevel="0" collapsed="false">
      <c r="B32" s="0" t="s">
        <v>590</v>
      </c>
    </row>
    <row r="33" customFormat="false" ht="12.8" hidden="false" customHeight="false" outlineLevel="0" collapsed="false">
      <c r="B33" s="0" t="s">
        <v>591</v>
      </c>
    </row>
    <row r="34" customFormat="false" ht="12.8" hidden="false" customHeight="false" outlineLevel="0" collapsed="false">
      <c r="B34" s="0" t="s">
        <v>592</v>
      </c>
    </row>
    <row r="35" customFormat="false" ht="12.8" hidden="false" customHeight="false" outlineLevel="0" collapsed="false">
      <c r="B35" s="0" t="s">
        <v>593</v>
      </c>
    </row>
    <row r="36" customFormat="false" ht="12.8" hidden="false" customHeight="false" outlineLevel="0" collapsed="false">
      <c r="B36" s="0" t="s">
        <v>482</v>
      </c>
    </row>
    <row r="37" customFormat="false" ht="12.8" hidden="false" customHeight="false" outlineLevel="0" collapsed="false">
      <c r="B37" s="0" t="s">
        <v>432</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644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2020-11-23T21:41:25Z</dcterms:modified>
  <cp:revision>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