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<sst xmlns="http://schemas.openxmlformats.org/spreadsheetml/2006/main" count="800" uniqueCount="652">
  <si>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</si>
  <si>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</si>
  <si>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</si>
  <si>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</si>
  <si>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</si>
  <si>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</si>
  <si>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</si>
  <si>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</si>
  <si>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</si>
  <si>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</si>
  <si>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</si>
  <si>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</si>
  <si>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</si>
  <si>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</si>
  <si>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</si>
  <si>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</si>
  <si>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</si>
  <si>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</si>
  <si>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</si>
  <si>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</si>
  <si>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</si>
  <si>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</si>
  <si>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</si>
  <si>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</si>
  <si>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</si>
  <si>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</si>
  <si>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</si>
  <si>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</si>
  <si>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</si>
  <si>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</si>
  <si>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</si>
  <si>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</si>
  <si>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</si>
  <si>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</si>
  <si>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</si>
  <si>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</si>
  <si>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</si>
  <si>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</si>
  <si>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</si>
  <si>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</si>
  <si>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</si>
  <si>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</si>
  <si>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</si>
  <si>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</si>
  <si>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</si>
  <si>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</si>
  <si>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</si>
  <si>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</si>
  <si>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</si>
  <si>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</si>
  <si>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</si>
  <si>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</si>
  <si>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</si>
  <si>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</si>
  <si>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</si>
  <si>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</si>
  <si>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</si>
  <si>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</si>
  <si>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</si>
  <si>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</si>
  <si>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</si>
  <si>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</si>
  <si>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</si>
  <si>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</si>
  <si>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</si>
  <si>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</si>
  <si>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</si>
  <si>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</si>
  <si>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</si>
  <si>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</si>
  <si>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</si>
  <si>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</si>
  <si>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</si>
  <si>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</si>
  <si>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</si>
  <si>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</si>
  <si>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</si>
  <si>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</si>
  <si>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</si>
  <si>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</si>
  <si>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</si>
  <si>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</si>
  <si>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</si>
  <si>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</si>
  <si>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</si>
  <si>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</si>
  <si>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</si>
  <si>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</si>
  <si>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</si>
  <si>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</si>
  <si>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</si>
  <si>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</si>
  <si>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</si>
  <si>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</si>
  <si>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</si>
  <si>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</si>
  <si>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</si>
  <si>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</si>
  <si>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</si>
  <si>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</si>
  <si>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</si>
  <si>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</si>
  <si>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</si>
  <si>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</si>
  <si>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</si>
  <si>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</si>
  <si>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</si>
  <si>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</si>
  <si>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</si>
  <si>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</si>
  <si>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</si>
  <si>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</si>
  <si>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</si>
  <si>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</si>
  <si>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</si>
  <si>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</si>
  <si>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</si>
  <si>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</si>
  <si>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</si>
  <si>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</si>
  <si>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</si>
  <si>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</si>
  <si>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</si>
  <si>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</si>
  <si>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</si>
  <si>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</si>
  <si>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</si>
  <si>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</si>
  <si>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</si>
  <si>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</si>
  <si>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</si>
  <si>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</si>
  <si>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</si>
  <si>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</si>
  <si>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</si>
  <si>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</si>
  <si>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</si>
  <si>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</si>
  <si>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</si>
  <si>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</si>
  <si>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</si>
  <si>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</si>
  <si>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</si>
  <si>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</si>
  <si>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</si>
  <si>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</si>
  <si>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</si>
  <si>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</si>
  <si>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</si>
  <si>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</si>
  <si>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</si>
  <si>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</si>
  <si>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</si>
  <si>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</si>
  <si>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</si>
  <si>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</si>
  <si>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</si>
  <si>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</si>
  <si>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</si>
  <si>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</si>
  <si>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</si>
  <si>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</si>
  <si>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</si>
  <si>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</si>
  <si>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</si>
  <si>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</si>
  <si>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</si>
  <si>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</si>
  <si>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</si>
  <si>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</si>
  <si>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</si>
  <si>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</si>
  <si>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</si>
  <si>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</si>
  <si>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</si>
  <si>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</si>
  <si>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</si>
  <si>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</si>
  <si>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</si>
  <si>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</si>
  <si>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</si>
  <si>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</si>
  <si>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</si>
  <si>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</si>
  <si>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</si>
  <si>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</si>
  <si>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</si>
  <si>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</si>
  <si>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</si>
  <si>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</si>
  <si>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</si>
  <si>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</si>
  <si>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</si>
  <si>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</si>
  <si>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</si>
  <si>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</si>
  <si>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</si>
  <si>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</si>
  <si>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</si>
  <si>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</si>
  <si>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</si>
  <si>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</si>
  <si>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</si>
  <si>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</si>
  <si>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</si>
  <si>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</si>
  <si>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</si>
  <si>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</si>
  <si>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</si>
  <si>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</si>
  <si>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</si>
  <si>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</si>
  <si>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</si>
  <si>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</si>
  <si>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</si>
  <si>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</si>
  <si>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</si>
  <si>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</si>
  <si>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</si>
  <si>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</si>
  <si>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</si>
  <si>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</si>
  <si>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</si>
  <si>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</si>
  <si>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</si>
  <si>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</si>
  <si>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</si>
  <si>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</si>
  <si>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</si>
  <si>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</si>
  <si>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</si>
  <si>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</si>
  <si>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</si>
  <si>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</si>
  <si>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</si>
  <si>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</si>
  <si>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</si>
  <si>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</si>
  <si>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</si>
  <si>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</si>
  <si>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</si>
  <si>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</si>
  <si>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</si>
  <si>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</si>
  <si>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</si>
  <si>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</si>
  <si>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</si>
  <si>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</si>
  <si>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</si>
  <si>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</si>
  <si>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</si>
  <si>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</si>
  <si>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</si>
  <si>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</si>
  <si>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</si>
  <si>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</si>
  <si>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</si>
  <si>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</si>
  <si>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</si>
  <si>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</si>
  <si>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</si>
  <si>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</si>
  <si>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</si>
  <si>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</si>
  <si>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</si>
  <si>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</si>
  <si>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</si>
  <si>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</si>
  <si>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</si>
  <si>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</si>
  <si>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</si>
  <si>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</si>
  <si>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</si>
  <si>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</si>
  <si>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</si>
  <si>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</si>
  <si>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</si>
  <si>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</si>
  <si>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</si>
  <si>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</si>
  <si>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</si>
  <si>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</si>
  <si>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</si>
  <si>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</si>
  <si>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</si>
  <si>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</si>
  <si>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</si>
  <si>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</si>
  <si>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</si>
  <si>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</si>
  <si>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</si>
  <si>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</si>
  <si>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</si>
  <si>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</si>
  <si>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</si>
  <si>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</si>
  <si>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</si>
  <si>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</si>
  <si>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</si>
  <si>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</si>
  <si>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</si>
  <si>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</si>
  <si>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</si>
  <si>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</si>
  <si>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</si>
  <si>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</si>
  <si>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</si>
  <si>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</si>
  <si>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</si>
  <si>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</si>
  <si>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</si>
  <si>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</si>
  <si>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</si>
  <si>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</si>
  <si>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</si>
  <si>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</si>
  <si>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</si>
  <si>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</si>
  <si>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</si>
  <si>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</si>
  <si>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</si>
  <si>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</si>
  <si>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</si>
  <si>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</si>
  <si>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</si>
  <si>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</si>
  <si>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</si>
  <si>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</si>
  <si>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</si>
  <si>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</si>
  <si>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</si>
  <si>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</si>
  <si>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</si>
  <si>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</si>
  <si>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</si>
  <si>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</si>
  <si>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</si>
  <si>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</si>
  <si>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</si>
  <si>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</si>
  <si>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</si>
  <si>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</si>
  <si>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</si>
  <si>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</si>
  <si>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</si>
  <si>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</si>
  <si>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</si>
  <si>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</si>
  <si>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</si>
  <si>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</si>
  <si>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</si>
  <si>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</si>
  <si>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</si>
  <si>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</si>
  <si>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</si>
  <si>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</si>
  <si>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</si>
  <si>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</si>
  <si>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</si>
  <si>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</si>
  <si>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</si>
  <si>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</si>
  <si>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</si>
  <si>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</si>
  <si>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</si>
  <si>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</si>
  <si>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</si>
  <si>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</si>
  <si>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</si>
  <si>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</si>
  <si>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</si>
  <si>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</si>
  <si>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</si>
  <si>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</si>
  <si>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</si>
  <si>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</si>
  <si>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</si>
  <si>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01AX458</t>
  </si>
  <si>
    <t xml:space="preserve">Price – NON-Backlit</t>
  </si>
  <si>
    <t xml:space="preserve">Lenovo T530 Regular - FR</t>
  </si>
  <si>
    <t xml:space="preserve">French</t>
  </si>
  <si>
    <t xml:space="preserve">01AX416</t>
  </si>
  <si>
    <t xml:space="preserve">Packing size</t>
  </si>
  <si>
    <t xml:space="preserve">Small</t>
  </si>
  <si>
    <t xml:space="preserve">Lenovo T530 Regular - IT</t>
  </si>
  <si>
    <t xml:space="preserve">Italian</t>
  </si>
  <si>
    <t xml:space="preserve">01AX381</t>
  </si>
  <si>
    <t xml:space="preserve">T410 T410i T510 T510i W510 X220 X220i T420 T420i T520 T520i W520</t>
  </si>
  <si>
    <t xml:space="preserve">Package height (CM)</t>
  </si>
  <si>
    <t xml:space="preserve">Lenovo T530 Regular - ES</t>
  </si>
  <si>
    <t xml:space="preserve">Spanish</t>
  </si>
  <si>
    <t xml:space="preserve">01AX374</t>
  </si>
  <si>
    <t xml:space="preserve">Package width (CM)</t>
  </si>
  <si>
    <t xml:space="preserve">Lenovo T530 Regular - UK</t>
  </si>
  <si>
    <t xml:space="preserve">UK</t>
  </si>
  <si>
    <t xml:space="preserve">01AX475</t>
  </si>
  <si>
    <t xml:space="preserve">Package length (CM)</t>
  </si>
  <si>
    <t xml:space="preserve">Lenovo T530 Regular - NOR</t>
  </si>
  <si>
    <t xml:space="preserve">Scandinavian – Nordic</t>
  </si>
  <si>
    <t xml:space="preserve">01AX486</t>
  </si>
  <si>
    <t xml:space="preserve">Origin of Product</t>
  </si>
  <si>
    <t xml:space="preserve">Lenovo T530 Regular - BE</t>
  </si>
  <si>
    <t xml:space="preserve">Belgian</t>
  </si>
  <si>
    <t xml:space="preserve">01AX370</t>
  </si>
  <si>
    <t xml:space="preserve">Package weight (GR)</t>
  </si>
  <si>
    <t xml:space="preserve">Lenovo T530 Regular - BG</t>
  </si>
  <si>
    <t xml:space="preserve">Bulgarian</t>
  </si>
  <si>
    <t xml:space="preserve">01AX371</t>
  </si>
  <si>
    <t xml:space="preserve">Lenovo T530 Regular - CZ</t>
  </si>
  <si>
    <t xml:space="preserve">Czech</t>
  </si>
  <si>
    <t xml:space="preserve">01AX454</t>
  </si>
  <si>
    <t xml:space="preserve">Parent sku</t>
  </si>
  <si>
    <t xml:space="preserve">Lenovo T530 Parent</t>
  </si>
  <si>
    <t xml:space="preserve">Lenovo T530 Regular - DK</t>
  </si>
  <si>
    <t xml:space="preserve">Danish</t>
  </si>
  <si>
    <t xml:space="preserve">01AX455</t>
  </si>
  <si>
    <t xml:space="preserve">Parent EAN</t>
  </si>
  <si>
    <t xml:space="preserve">Lenovo T530 Regular - HU</t>
  </si>
  <si>
    <t xml:space="preserve">Hungarian</t>
  </si>
  <si>
    <t xml:space="preserve">01AX379</t>
  </si>
  <si>
    <t xml:space="preserve">Lenovo T530 Regular - NL</t>
  </si>
  <si>
    <t xml:space="preserve">Dutch</t>
  </si>
  <si>
    <t xml:space="preserve">01AX465</t>
  </si>
  <si>
    <t xml:space="preserve">Item_type</t>
  </si>
  <si>
    <t xml:space="preserve">laptop-computer-replacement-parts</t>
  </si>
  <si>
    <t xml:space="preserve">Lenovo T530 Regular - NO</t>
  </si>
  <si>
    <t xml:space="preserve">Norwegian</t>
  </si>
  <si>
    <t xml:space="preserve">01AX425</t>
  </si>
  <si>
    <t xml:space="preserve">Lenovo T530 Regular - PL</t>
  </si>
  <si>
    <t xml:space="preserve">Polish</t>
  </si>
  <si>
    <t xml:space="preserve">Default quantity</t>
  </si>
  <si>
    <t xml:space="preserve">Lenovo T530 Regular - PT</t>
  </si>
  <si>
    <t xml:space="preserve">Portuguese</t>
  </si>
  <si>
    <t xml:space="preserve">01AX468</t>
  </si>
  <si>
    <t xml:space="preserve">Lenovo T530 Regular - SE/FI</t>
  </si>
  <si>
    <t xml:space="preserve">Swedish – Finnish</t>
  </si>
  <si>
    <t xml:space="preserve">01AX472</t>
  </si>
  <si>
    <t xml:space="preserve">Format</t>
  </si>
  <si>
    <t xml:space="preserve">PartialUpdate</t>
  </si>
  <si>
    <t xml:space="preserve">Lenovo T530 Regular - CH</t>
  </si>
  <si>
    <t xml:space="preserve">Swiss</t>
  </si>
  <si>
    <t xml:space="preserve">01AX473</t>
  </si>
  <si>
    <t xml:space="preserve">Lenovo T530 Regular - US INT</t>
  </si>
  <si>
    <t xml:space="preserve">US International</t>
  </si>
  <si>
    <t xml:space="preserve">01AX394</t>
  </si>
  <si>
    <t xml:space="preserve">Lenovo T530 Regular - RUS</t>
  </si>
  <si>
    <t xml:space="preserve">Russian</t>
  </si>
  <si>
    <t xml:space="preserve">01AX469</t>
  </si>
  <si>
    <t xml:space="preserve">Bullet Point 1:</t>
  </si>
  <si>
    <t xml:space="preserve">Lenovo T530 Regular - US</t>
  </si>
  <si>
    <t xml:space="preserve">US</t>
  </si>
  <si>
    <t xml:space="preserve">01AX446</t>
  </si>
  <si>
    <t xml:space="preserve">Bullet Point 2:</t>
  </si>
  <si>
    <t xml:space="preserve">Lenovo T530 BL - DE</t>
  </si>
  <si>
    <t xml:space="preserve">Lenovo/T530/BL/DE</t>
  </si>
  <si>
    <t xml:space="preserve">Bullet Point 5:</t>
  </si>
  <si>
    <t xml:space="preserve">Lenovo T530 BL - FR</t>
  </si>
  <si>
    <t xml:space="preserve">01AX580</t>
  </si>
  <si>
    <t xml:space="preserve">Bullet Point 4:</t>
  </si>
  <si>
    <t xml:space="preserve">Lenovo T530 BL - IT</t>
  </si>
  <si>
    <t xml:space="preserve">Lenovo/T530/BL/IT</t>
  </si>
  <si>
    <t xml:space="preserve">Lenovo T530 BL - ES</t>
  </si>
  <si>
    <t xml:space="preserve">Lenovo/T530/BL/ES</t>
  </si>
  <si>
    <t xml:space="preserve">Lenovo T530 BL - UK</t>
  </si>
  <si>
    <t xml:space="preserve">01AX557</t>
  </si>
  <si>
    <t xml:space="preserve">Product Description</t>
  </si>
  <si>
    <t xml:space="preserve">Lenovo T530 BL - NOR</t>
  </si>
  <si>
    <t xml:space="preserve">01AX609</t>
  </si>
  <si>
    <t xml:space="preserve">Lenovo T530 BL - BE</t>
  </si>
  <si>
    <t xml:space="preserve">01AX493</t>
  </si>
  <si>
    <t xml:space="preserve">Warranty Message</t>
  </si>
  <si>
    <t xml:space="preserve">Lenovo T530 BL - BG</t>
  </si>
  <si>
    <t xml:space="preserve">01AX576</t>
  </si>
  <si>
    <t xml:space="preserve">Lenovo T530 BL - CZ</t>
  </si>
  <si>
    <t xml:space="preserve">01AX495</t>
  </si>
  <si>
    <t xml:space="preserve">Original bullet 1:</t>
  </si>
  <si>
    <t xml:space="preserve">Lenovo T530 BL - DK</t>
  </si>
  <si>
    <t xml:space="preserve">01AX578</t>
  </si>
  <si>
    <t xml:space="preserve">Lenovo T530 BL - HU</t>
  </si>
  <si>
    <t xml:space="preserve">01AX584</t>
  </si>
  <si>
    <t xml:space="preserve">Lenovo T530 BL - NL</t>
  </si>
  <si>
    <t xml:space="preserve">01AX506</t>
  </si>
  <si>
    <t xml:space="preserve">language</t>
  </si>
  <si>
    <t xml:space="preserve">English</t>
  </si>
  <si>
    <t xml:space="preserve">Lenovo T530 BL - NO</t>
  </si>
  <si>
    <t xml:space="preserve">01AX589</t>
  </si>
  <si>
    <t xml:space="preserve">Marketplace</t>
  </si>
  <si>
    <t xml:space="preserve">Lenovo T530 BL - PL</t>
  </si>
  <si>
    <t xml:space="preserve">Lenovo T530 BL - PT</t>
  </si>
  <si>
    <t xml:space="preserve">01AX591</t>
  </si>
  <si>
    <t xml:space="preserve">Lenovo T530 BL - SE/FI</t>
  </si>
  <si>
    <t xml:space="preserve">01AX595</t>
  </si>
  <si>
    <t xml:space="preserve">Lenovo T530 BL - CH</t>
  </si>
  <si>
    <t xml:space="preserve">01AX596</t>
  </si>
  <si>
    <t xml:space="preserve">Lenovo T530 BL - US INT</t>
  </si>
  <si>
    <t xml:space="preserve">Lenovo/T530/BL/USI</t>
  </si>
  <si>
    <t xml:space="preserve">Lenovo T530 BL - RUS</t>
  </si>
  <si>
    <t xml:space="preserve">01AX510</t>
  </si>
  <si>
    <t xml:space="preserve">Lenovo T530 BL - US</t>
  </si>
  <si>
    <t xml:space="preserve">Lenovo/T530/BL/US</t>
  </si>
  <si>
    <t xml:space="preserve">Update</t>
  </si>
  <si>
    <t xml:space="preserve">EU</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</si>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</sst>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T530 Parent</v>
      </c>
      <c r="C4" s="29" t="s">
        <v>345</v>
      </c>
      <c r="D4" s="30" t="n">
        <f aca="false">Values!B14</f>
        <v>5714401430995</v>
      </c>
      <c r="E4" s="31" t="s">
        <v>346</v>
      </c>
      <c r="F4" s="28" t="str">
        <f aca="false">Values!B1 &amp; " " &amp; Values!B3</f>
        <v>Original Backlit Keyboard for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Original NON-Backlit Keyboard for Lenovo ThinkPad Compatible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44.95</v>
      </c>
      <c r="L5" s="39" t="n">
        <f aca="false">IF(ISBLANK(Values!E4),"",Values!$B$18)</f>
        <v>5</v>
      </c>
      <c r="M5" s="28" t="str">
        <f aca="false">IF(ISBLANK(Values!E4),"",Values!$M4)</f>
        <v>https://download.lenovo.com/Images/Parts/01AX458/01AX458_A.jpg</v>
      </c>
      <c r="N5" s="28" t="str">
        <f aca="false">IF(ISBLANK(Values!$F4),"",Values!N4)</f>
        <v>https://download.lenovo.com/Images/Parts/01AX458/01AX458_B.jpg</v>
      </c>
      <c r="O5" s="28" t="str">
        <f aca="false">IF(ISBLANK(Values!$F4),"",Values!O4)</f>
        <v>https://download.lenovo.com/Images/Parts/01AX458/01AX458_details.jpg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"&amp;Values!H4&amp; " "&amp;Values!$B$24 &amp;" "&amp;Values!$B$3)</f>
        <v>👉 German  COMPATIBLE Lenovo T430 T430i T430s T430si T430U T530 T530i T530S W530 X13X X230 X230i X230it X230T</v>
      </c>
      <c r="AK5" s="1" t="str">
        <f aca="false">IF(ISBLANK(Values!E4),"",Values!$B$25)</f>
        <v> 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Original NON-Backlit Keyboard for Lenovo ThinkPad Compatible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44.95</v>
      </c>
      <c r="L6" s="39" t="n">
        <f aca="false">IF(ISBLANK(Values!E5),"",Values!$B$18)</f>
        <v>5</v>
      </c>
      <c r="M6" s="28" t="str">
        <f aca="false">IF(ISBLANK(Values!E5),"",Values!$M5)</f>
        <v>https://download.lenovo.com/Images/Parts/01AX416/01AX416_A.jpg</v>
      </c>
      <c r="N6" s="28" t="str">
        <f aca="false">IF(ISBLANK(Values!$F5),"",Values!N5)</f>
        <v>https://download.lenovo.com/Images/Parts/01AX416/01AX416_B.jpg</v>
      </c>
      <c r="O6" s="28" t="str">
        <f aca="false">IF(ISBLANK(Values!$F5),"",Values!O5)</f>
        <v>https://download.lenovo.com/Images/Parts/01AX416/01AX416_details.jpg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"&amp;Values!H5&amp; " "&amp;Values!$B$24 &amp;" "&amp;Values!$B$3)</f>
        <v>👉 French  COMPATIBLE Lenovo T430 T430i T430s T430si T430U T530 T530i T530S W530 X13X X230 X230i X230it X230T</v>
      </c>
      <c r="AK6" s="1" t="str">
        <f aca="false">IF(ISBLANK(Values!E5),"",Values!$B$25)</f>
        <v> 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Original NON-Backlit Keyboard for Lenovo ThinkPad Compatible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44.95</v>
      </c>
      <c r="L7" s="39" t="n">
        <f aca="false">IF(ISBLANK(Values!E6),"",Values!$B$18)</f>
        <v>5</v>
      </c>
      <c r="M7" s="28" t="str">
        <f aca="false">IF(ISBLANK(Values!E6),"",Values!$M6)</f>
        <v>https://download.lenovo.com/Images/Parts/01AX381/01AX381_A.jpg</v>
      </c>
      <c r="N7" s="28" t="str">
        <f aca="false">IF(ISBLANK(Values!$F6),"",Values!N6)</f>
        <v>https://download.lenovo.com/Images/Parts/01AX381/01AX381_B.jpg</v>
      </c>
      <c r="O7" s="28" t="str">
        <f aca="false">IF(ISBLANK(Values!$F6),"",Values!O6)</f>
        <v>https://download.lenovo.com/Images/Parts/01AX381/01AX381_details.jpg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"&amp;Values!H6&amp; " "&amp;Values!$B$24 &amp;" "&amp;Values!$B$3)</f>
        <v>👉 Italian  COMPATIBLE Lenovo T430 T430i T430s T430si T430U T530 T530i T530S W530 X13X X230 X230i X230it X230T</v>
      </c>
      <c r="AK7" s="1" t="str">
        <f aca="false">IF(ISBLANK(Values!E6),"",Values!$B$25)</f>
        <v> 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Original NON-Backlit Keyboard for Lenovo ThinkPad Compatible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44.95</v>
      </c>
      <c r="L8" s="39" t="n">
        <f aca="false">IF(ISBLANK(Values!E7),"",Values!$B$18)</f>
        <v>5</v>
      </c>
      <c r="M8" s="28" t="str">
        <f aca="false">IF(ISBLANK(Values!E7),"",Values!$M7)</f>
        <v>https://download.lenovo.com/Images/Parts/01AX374/01AX374_A.jpg</v>
      </c>
      <c r="N8" s="28" t="str">
        <f aca="false">IF(ISBLANK(Values!$F7),"",Values!N7)</f>
        <v>https://download.lenovo.com/Images/Parts/01AX374/01AX374_B.jpg</v>
      </c>
      <c r="O8" s="28" t="str">
        <f aca="false">IF(ISBLANK(Values!$F7),"",Values!O7)</f>
        <v>https://download.lenovo.com/Images/Parts/01AX374/01AX374_details.jpg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"&amp;Values!H7&amp; " "&amp;Values!$B$24 &amp;" "&amp;Values!$B$3)</f>
        <v>👉 Spanish  COMPATIBLE Lenovo T430 T430i T430s T430si T430U T530 T530i T530S W530 X13X X230 X230i X230it X230T</v>
      </c>
      <c r="AK8" s="1" t="str">
        <f aca="false">IF(ISBLANK(Values!E7),"",Values!$B$25)</f>
        <v> 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Original NON-Backlit Keyboard for Lenovo ThinkPad Compatible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44.95</v>
      </c>
      <c r="L9" s="39" t="n">
        <f aca="false">IF(ISBLANK(Values!E8),"",Values!$B$18)</f>
        <v>5</v>
      </c>
      <c r="M9" s="28" t="str">
        <f aca="false">IF(ISBLANK(Values!E8),"",Values!$M8)</f>
        <v>https://download.lenovo.com/Images/Parts/01AX475/01AX475_A.jpg</v>
      </c>
      <c r="N9" s="28" t="str">
        <f aca="false">IF(ISBLANK(Values!$F8),"",Values!N8)</f>
        <v>https://download.lenovo.com/Images/Parts/01AX475/01AX475_B.jpg</v>
      </c>
      <c r="O9" s="28" t="str">
        <f aca="false">IF(ISBLANK(Values!$F8),"",Values!O8)</f>
        <v>https://download.lenovo.com/Images/Parts/01AX475/01AX475_details.jpg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"&amp;Values!H8&amp; " "&amp;Values!$B$24 &amp;" "&amp;Values!$B$3)</f>
        <v>👉 UK  COMPATIBLE Lenovo T430 T430i T430s T430si T430U T530 T530i T530S W530 X13X X230 X230i X230it X230T</v>
      </c>
      <c r="AK9" s="1" t="str">
        <f aca="false">IF(ISBLANK(Values!E8),"",Values!$B$25)</f>
        <v> 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44.95</v>
      </c>
      <c r="L10" s="39" t="n">
        <f aca="false">IF(ISBLANK(Values!E9),"",Values!$B$18)</f>
        <v>5</v>
      </c>
      <c r="M10" s="28" t="str">
        <f aca="false">IF(ISBLANK(Values!E9),"",Values!$M9)</f>
        <v>https://download.lenovo.com/Images/Parts/01AX486/01AX486_A.jpg</v>
      </c>
      <c r="N10" s="28" t="str">
        <f aca="false">IF(ISBLANK(Values!$F9),"",Values!N9)</f>
        <v>https://download.lenovo.com/Images/Parts/01AX486/01AX486_B.jpg</v>
      </c>
      <c r="O10" s="28" t="str">
        <f aca="false">IF(ISBLANK(Values!$F9),"",Values!O9)</f>
        <v>https://download.lenovo.com/Images/Parts/01AX486/01AX486_details.jpg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"&amp;Values!H9&amp; " "&amp;Values!$B$24 &amp;" "&amp;Values!$B$3)</f>
        <v>👉 Scandinavian – Nordic  COMPATIBLE Lenovo T430 T430i T430s T430si T430U T530 T530i T530S W530 X13X X230 X230i X230it X230T</v>
      </c>
      <c r="AK10" s="1" t="str">
        <f aca="false">IF(ISBLANK(Values!E9),"",Values!$B$25)</f>
        <v> 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Original NON-Backlit Keyboard for Lenovo ThinkPad Compatible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44.95</v>
      </c>
      <c r="L11" s="39" t="n">
        <f aca="false">IF(ISBLANK(Values!E10),"",Values!$B$18)</f>
        <v>5</v>
      </c>
      <c r="M11" s="28" t="str">
        <f aca="false">IF(ISBLANK(Values!E10),"",Values!$M10)</f>
        <v>https://download.lenovo.com/Images/Parts/01AX370/01AX370_A.jpg</v>
      </c>
      <c r="N11" s="28" t="str">
        <f aca="false">IF(ISBLANK(Values!$F10),"",Values!N10)</f>
        <v>https://download.lenovo.com/Images/Parts/01AX370/01AX370_B.jpg</v>
      </c>
      <c r="O11" s="28" t="str">
        <f aca="false">IF(ISBLANK(Values!$F10),"",Values!O10)</f>
        <v>https://download.lenovo.com/Images/Parts/01AX370/01AX370_details.jpg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"&amp;Values!H10&amp; " "&amp;Values!$B$24 &amp;" "&amp;Values!$B$3)</f>
        <v>👉 Belgian  COMPATIBLE Lenovo T430 T430i T430s T430si T430U T530 T530i T530S W530 X13X X230 X230i X230it X230T</v>
      </c>
      <c r="AK11" s="1" t="str">
        <f aca="false">IF(ISBLANK(Values!E10),"",Values!$B$25)</f>
        <v> 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Original NON-Backlit Keyboard for Lenovo ThinkPad Compatible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44.95</v>
      </c>
      <c r="L12" s="39" t="n">
        <f aca="false">IF(ISBLANK(Values!E11),"",Values!$B$18)</f>
        <v>5</v>
      </c>
      <c r="M12" s="28" t="str">
        <f aca="false">IF(ISBLANK(Values!E11),"",Values!$M11)</f>
        <v>https://download.lenovo.com/Images/Parts/01AX371/01AX371_A.jpg</v>
      </c>
      <c r="N12" s="28" t="str">
        <f aca="false">IF(ISBLANK(Values!$F11),"",Values!N11)</f>
        <v>https://download.lenovo.com/Images/Parts/01AX371/01AX371_B.jpg</v>
      </c>
      <c r="O12" s="28" t="str">
        <f aca="false">IF(ISBLANK(Values!$F11),"",Values!O11)</f>
        <v>https://download.lenovo.com/Images/Parts/01AX371/01AX371_details.jpg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"&amp;Values!H11&amp; " "&amp;Values!$B$24 &amp;" "&amp;Values!$B$3)</f>
        <v>👉 Bulgarian  COMPATIBLE Lenovo T430 T430i T430s T430si T430U T530 T530i T530S W530 X13X X230 X230i X230it X230T</v>
      </c>
      <c r="AK12" s="1" t="str">
        <f aca="false">IF(ISBLANK(Values!E11),"",Values!$B$25)</f>
        <v> 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Original NON-Backlit Keyboard for Lenovo ThinkPad Compatible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44.95</v>
      </c>
      <c r="L13" s="39" t="n">
        <f aca="false">IF(ISBLANK(Values!E12),"",Values!$B$18)</f>
        <v>5</v>
      </c>
      <c r="M13" s="28" t="str">
        <f aca="false">IF(ISBLANK(Values!E12),"",Values!$M12)</f>
        <v>https://download.lenovo.com/Images/Parts/01AX454/01AX454_A.jpg</v>
      </c>
      <c r="N13" s="28" t="str">
        <f aca="false">IF(ISBLANK(Values!$F12),"",Values!N12)</f>
        <v>https://download.lenovo.com/Images/Parts/01AX454/01AX454_B.jpg</v>
      </c>
      <c r="O13" s="28" t="str">
        <f aca="false">IF(ISBLANK(Values!$F12),"",Values!O12)</f>
        <v>https://download.lenovo.com/Images/Parts/01AX454/01AX454_details.jpg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"&amp;Values!H12&amp; " "&amp;Values!$B$24 &amp;" "&amp;Values!$B$3)</f>
        <v>👉 Czech  COMPATIBLE Lenovo T430 T430i T430s T430si T430U T530 T530i T530S W530 X13X X230 X230i X230it X230T</v>
      </c>
      <c r="AK13" s="1" t="str">
        <f aca="false">IF(ISBLANK(Values!E12),"",Values!$B$25)</f>
        <v> 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IF(ISBLANK(Values!E12),"",Values!H12)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Original NON-Backlit Keyboard for Lenovo ThinkPad Compatible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44.95</v>
      </c>
      <c r="L14" s="39" t="n">
        <f aca="false">IF(ISBLANK(Values!E13),"",Values!$B$18)</f>
        <v>5</v>
      </c>
      <c r="M14" s="28" t="str">
        <f aca="false">IF(ISBLANK(Values!E13),"",Values!$M13)</f>
        <v>https://download.lenovo.com/Images/Parts/01AX455/01AX455_A.jpg</v>
      </c>
      <c r="N14" s="28" t="str">
        <f aca="false">IF(ISBLANK(Values!$F13),"",Values!N13)</f>
        <v>https://download.lenovo.com/Images/Parts/01AX455/01AX455_B.jpg</v>
      </c>
      <c r="O14" s="28" t="str">
        <f aca="false">IF(ISBLANK(Values!$F13),"",Values!O13)</f>
        <v>https://download.lenovo.com/Images/Parts/01AX455/01AX455_details.jpg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"&amp;Values!H13&amp; " "&amp;Values!$B$24 &amp;" "&amp;Values!$B$3)</f>
        <v>👉 Danish  COMPATIBLE Lenovo T430 T430i T430s T430si T430U T530 T530i T530S W530 X13X X230 X230i X230it X230T</v>
      </c>
      <c r="AK14" s="1" t="str">
        <f aca="false">IF(ISBLANK(Values!E13),"",Values!$B$25)</f>
        <v> 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IF(ISBLANK(Values!E13),"",Values!H13)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Original NON-Backlit Keyboard for Lenovo ThinkPad Compatible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44.95</v>
      </c>
      <c r="L15" s="39" t="n">
        <f aca="false">IF(ISBLANK(Values!E14),"",Values!$B$18)</f>
        <v>5</v>
      </c>
      <c r="M15" s="28" t="str">
        <f aca="false">IF(ISBLANK(Values!E14),"",Values!$M14)</f>
        <v>https://download.lenovo.com/Images/Parts/01AX379/01AX379_A.jpg</v>
      </c>
      <c r="N15" s="28" t="str">
        <f aca="false">IF(ISBLANK(Values!$F14),"",Values!N14)</f>
        <v>https://download.lenovo.com/Images/Parts/01AX379/01AX379_B.jpg</v>
      </c>
      <c r="O15" s="28" t="str">
        <f aca="false">IF(ISBLANK(Values!$F14),"",Values!O14)</f>
        <v>https://download.lenovo.com/Images/Parts/01AX379/01AX379_details.jpg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"&amp;Values!H14&amp; " "&amp;Values!$B$24 &amp;" "&amp;Values!$B$3)</f>
        <v>👉 Hungarian  COMPATIBLE Lenovo T430 T430i T430s T430si T430U T530 T530i T530S W530 X13X X230 X230i X230it X230T</v>
      </c>
      <c r="AK15" s="1" t="str">
        <f aca="false">IF(ISBLANK(Values!E14),"",Values!$B$25)</f>
        <v> 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IF(ISBLANK(Values!E14),"",Values!H14)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Original NON-Backlit Keyboard for Lenovo ThinkPad Compatible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44.95</v>
      </c>
      <c r="L16" s="39" t="n">
        <f aca="false">IF(ISBLANK(Values!E15),"",Values!$B$18)</f>
        <v>5</v>
      </c>
      <c r="M16" s="28" t="str">
        <f aca="false">IF(ISBLANK(Values!E15),"",Values!$M15)</f>
        <v>https://download.lenovo.com/Images/Parts/01AX465/01AX465_A.jpg</v>
      </c>
      <c r="N16" s="28" t="str">
        <f aca="false">IF(ISBLANK(Values!$F15),"",Values!N15)</f>
        <v>https://download.lenovo.com/Images/Parts/01AX465/01AX465_B.jpg</v>
      </c>
      <c r="O16" s="28" t="str">
        <f aca="false">IF(ISBLANK(Values!$F15),"",Values!O15)</f>
        <v>https://download.lenovo.com/Images/Parts/01AX465/01AX465_details.jpg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"&amp;Values!H15&amp; " "&amp;Values!$B$24 &amp;" "&amp;Values!$B$3)</f>
        <v>👉 Dutch  COMPATIBLE Lenovo T430 T430i T430s T430si T430U T530 T530i T530S W530 X13X X230 X230i X230it X230T</v>
      </c>
      <c r="AK16" s="1" t="str">
        <f aca="false">IF(ISBLANK(Values!E15),"",Values!$B$25)</f>
        <v> 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IF(ISBLANK(Values!E15),"",Values!H15)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Original NON-Backlit Keyboard for Lenovo ThinkPad Compatible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44.95</v>
      </c>
      <c r="L17" s="39" t="n">
        <f aca="false">IF(ISBLANK(Values!E16),"",Values!$B$18)</f>
        <v>5</v>
      </c>
      <c r="M17" s="28" t="str">
        <f aca="false">IF(ISBLANK(Values!E16),"",Values!$M16)</f>
        <v>https://download.lenovo.com/Images/Parts/01AX425/01AX425_A.jpg</v>
      </c>
      <c r="N17" s="28" t="str">
        <f aca="false">IF(ISBLANK(Values!$F16),"",Values!N16)</f>
        <v>https://download.lenovo.com/Images/Parts/01AX425/01AX425_B.jpg</v>
      </c>
      <c r="O17" s="28" t="str">
        <f aca="false">IF(ISBLANK(Values!$F16),"",Values!O16)</f>
        <v>https://download.lenovo.com/Images/Parts/01AX425/01AX425_details.jpg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"&amp;Values!H16&amp; " "&amp;Values!$B$24 &amp;" "&amp;Values!$B$3)</f>
        <v>👉 Norwegian  COMPATIBLE Lenovo T430 T430i T430s T430si T430U T530 T530i T530S W530 X13X X230 X230i X230it X230T</v>
      </c>
      <c r="AK17" s="1" t="str">
        <f aca="false">IF(ISBLANK(Values!E16),"",Values!$B$25)</f>
        <v> 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IF(ISBLANK(Values!E16),"",Values!H16)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Original NON-Backlit Keyboard for Lenovo ThinkPad Compatible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44.95</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"&amp;Values!H17&amp; " "&amp;Values!$B$24 &amp;" "&amp;Values!$B$3)</f>
        <v>👉 Polish  COMPATIBLE Lenovo T430 T430i T430s T430si T430U T530 T530i T530S W530 X13X X230 X230i X230it X230T</v>
      </c>
      <c r="AK18" s="1" t="str">
        <f aca="false">IF(ISBLANK(Values!E17),"",Values!$B$25)</f>
        <v> 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IF(ISBLANK(Values!E17),"",Values!H17)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Original NON-Backlit Keyboard for Lenovo ThinkPad Compatible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44.95</v>
      </c>
      <c r="L19" s="39" t="n">
        <f aca="false">IF(ISBLANK(Values!E18),"",Values!$B$18)</f>
        <v>5</v>
      </c>
      <c r="M19" s="28" t="str">
        <f aca="false">IF(ISBLANK(Values!E18),"",Values!$M18)</f>
        <v>https://download.lenovo.com/Images/Parts/01AX468/01AX468_A.jpg</v>
      </c>
      <c r="N19" s="28" t="str">
        <f aca="false">IF(ISBLANK(Values!$F18),"",Values!N18)</f>
        <v>https://download.lenovo.com/Images/Parts/01AX468/01AX468_B.jpg</v>
      </c>
      <c r="O19" s="28" t="str">
        <f aca="false">IF(ISBLANK(Values!$F18),"",Values!O18)</f>
        <v>https://download.lenovo.com/Images/Parts/01AX468/01AX468_details.jpg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"&amp;Values!H18&amp; " "&amp;Values!$B$24 &amp;" "&amp;Values!$B$3)</f>
        <v>👉 Portuguese  COMPATIBLE Lenovo T430 T430i T430s T430si T430U T530 T530i T530S W530 X13X X230 X230i X230it X230T</v>
      </c>
      <c r="AK19" s="1" t="str">
        <f aca="false">IF(ISBLANK(Values!E18),"",Values!$B$25)</f>
        <v> 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IF(ISBLANK(Values!E18),"",Values!H18)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44.95</v>
      </c>
      <c r="L20" s="39" t="n">
        <f aca="false">IF(ISBLANK(Values!E19),"",Values!$B$18)</f>
        <v>5</v>
      </c>
      <c r="M20" s="28" t="str">
        <f aca="false">IF(ISBLANK(Values!E19),"",Values!$M19)</f>
        <v>https://download.lenovo.com/Images/Parts/01AX472/01AX472_A.jpg</v>
      </c>
      <c r="N20" s="28" t="str">
        <f aca="false">IF(ISBLANK(Values!$F19),"",Values!N19)</f>
        <v>https://download.lenovo.com/Images/Parts/01AX472/01AX472_B.jpg</v>
      </c>
      <c r="O20" s="28" t="str">
        <f aca="false">IF(ISBLANK(Values!$F19),"",Values!O19)</f>
        <v>https://download.lenovo.com/Images/Parts/01AX472/01AX472_details.jpg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"&amp;Values!H19&amp; " "&amp;Values!$B$24 &amp;" "&amp;Values!$B$3)</f>
        <v>👉 Swedish – Finnish  COMPATIBLE Lenovo T430 T430i T430s T430si T430U T530 T530i T530S W530 X13X X230 X230i X230it X230T</v>
      </c>
      <c r="AK20" s="1" t="str">
        <f aca="false">IF(ISBLANK(Values!E19),"",Values!$B$25)</f>
        <v> 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IF(ISBLANK(Values!E19),"",Values!H19)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Original NON-Backlit Keyboard for Lenovo ThinkPad Compatible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44.95</v>
      </c>
      <c r="L21" s="39" t="n">
        <f aca="false">IF(ISBLANK(Values!E20),"",Values!$B$18)</f>
        <v>5</v>
      </c>
      <c r="M21" s="28" t="str">
        <f aca="false">IF(ISBLANK(Values!E20),"",Values!$M20)</f>
        <v>https://download.lenovo.com/Images/Parts/01AX473/01AX473_A.jpg</v>
      </c>
      <c r="N21" s="28" t="str">
        <f aca="false">IF(ISBLANK(Values!$F20),"",Values!N20)</f>
        <v>https://download.lenovo.com/Images/Parts/01AX473/01AX473_B.jpg</v>
      </c>
      <c r="O21" s="28" t="str">
        <f aca="false">IF(ISBLANK(Values!$F20),"",Values!O20)</f>
        <v>https://download.lenovo.com/Images/Parts/01AX473/01AX473_details.jpg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"&amp;Values!H20&amp; " "&amp;Values!$B$24 &amp;" "&amp;Values!$B$3)</f>
        <v>👉 Swiss  COMPATIBLE Lenovo T430 T430i T430s T430si T430U T530 T530i T530S W530 X13X X230 X230i X230it X230T</v>
      </c>
      <c r="AK21" s="1" t="str">
        <f aca="false">IF(ISBLANK(Values!E20),"",Values!$B$25)</f>
        <v> 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IF(ISBLANK(Values!E20),"",Values!H20)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44.95</v>
      </c>
      <c r="L22" s="39" t="n">
        <f aca="false">IF(ISBLANK(Values!E21),"",Values!$B$18)</f>
        <v>5</v>
      </c>
      <c r="M22" s="28" t="str">
        <f aca="false">IF(ISBLANK(Values!E21),"",Values!$M21)</f>
        <v>https://download.lenovo.com/Images/Parts/01AX394/01AX394_A.jpg</v>
      </c>
      <c r="N22" s="28" t="str">
        <f aca="false">IF(ISBLANK(Values!$F21),"",Values!N21)</f>
        <v>https://download.lenovo.com/Images/Parts/01AX394/01AX394_B.jpg</v>
      </c>
      <c r="O22" s="28" t="str">
        <f aca="false">IF(ISBLANK(Values!$F21),"",Values!O21)</f>
        <v>https://download.lenovo.com/Images/Parts/01AX394/01AX394_details.jpg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Brand New from Open box, Replacement Lenovo keyboard.</v>
      </c>
      <c r="AJ22" s="41" t="str">
        <f aca="false">IF(ISBLANK(Values!E21),"","👉 "&amp;Values!H21&amp; " "&amp;Values!$B$24 &amp;" "&amp;Values!$B$3)</f>
        <v>👉 US International  COMPATIBLE Lenovo T430 T430i T430s T430si T430U T530 T530i T530S W530 X13X X230 X230i X230it X230T</v>
      </c>
      <c r="AK22" s="1" t="str">
        <f aca="false">IF(ISBLANK(Values!E21),"",Values!$B$25)</f>
        <v> 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Original NON-Backlit Keyboard for Lenovo ThinkPad Compatible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44.95</v>
      </c>
      <c r="L23" s="39" t="n">
        <f aca="false">IF(ISBLANK(Values!E22),"",Values!$B$18)</f>
        <v>5</v>
      </c>
      <c r="M23" s="28" t="str">
        <f aca="false">IF(ISBLANK(Values!E22),"",Values!$M22)</f>
        <v>https://download.lenovo.com/Images/Parts/01AX469/01AX469_A.jpg</v>
      </c>
      <c r="N23" s="28" t="str">
        <f aca="false">IF(ISBLANK(Values!$F22),"",Values!N22)</f>
        <v>https://download.lenovo.com/Images/Parts/01AX469/01AX469_B.jpg</v>
      </c>
      <c r="O23" s="28" t="str">
        <f aca="false">IF(ISBLANK(Values!$F22),"",Values!O22)</f>
        <v>https://download.lenovo.com/Images/Parts/01AX469/01AX469_details.jpg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"&amp;Values!H22&amp; " "&amp;Values!$B$24 &amp;" "&amp;Values!$B$3)</f>
        <v>👉 Russian  COMPATIBLE Lenovo T430 T430i T430s T430si T430U T530 T530i T530S W530 X13X X230 X230i X230it X230T</v>
      </c>
      <c r="AK23" s="1" t="str">
        <f aca="false">IF(ISBLANK(Values!E22),"",Values!$B$25)</f>
        <v> 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IF(ISBLANK(Values!E22),"",Values!H22)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Original NON-Backlit Keyboard for Lenovo ThinkPad Compatible T430 T430i T430s T430si T430U T530 T530i T530S W530 X13X X230 X230i X230it X230T</v>
      </c>
      <c r="G24" s="32" t="s">
        <v>350</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44.95</v>
      </c>
      <c r="L24" s="39" t="n">
        <f aca="false">IF(ISBLANK(Values!E23),"",Values!$B$18)</f>
        <v>5</v>
      </c>
      <c r="M24" s="28" t="str">
        <f aca="false">IF(ISBLANK(Values!E23),"",Values!$M23)</f>
        <v>https://download.lenovo.com/Images/Parts/01AX446/01AX446_A.jpg</v>
      </c>
      <c r="N24" s="28" t="str">
        <f aca="false">IF(ISBLANK(Values!$F23),"",Values!N23)</f>
        <v>https://download.lenovo.com/Images/Parts/01AX446/01AX446_B.jpg</v>
      </c>
      <c r="O24" s="28" t="str">
        <f aca="false">IF(ISBLANK(Values!$F23),"",Values!O23)</f>
        <v>https://download.lenovo.com/Images/Parts/01AX446/01AX446_details.jpg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Brand New from Open box, Replacement Lenovo keyboard.</v>
      </c>
      <c r="AJ24" s="41" t="str">
        <f aca="false">IF(ISBLANK(Values!E23),"","👉 "&amp;Values!H23&amp; " "&amp;Values!$B$24 &amp;" "&amp;Values!$B$3)</f>
        <v>👉 US  COMPATIBLE Lenovo T430 T430i T430s T430si T430U T530 T530i T530S W530 X13X X230 X230i X230it X230T</v>
      </c>
      <c r="AK24" s="1" t="str">
        <f aca="false">IF(ISBLANK(Values!E23),"",Values!$B$25)</f>
        <v> 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German Original Backlit Keyboard for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58.95</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28" t="str">
        <f aca="false">IF(ISBLANK(Values!$F24),"",Values!O24)</f>
        <v>https://raw.githubusercontent.com/PatrickVibild/TellusAmazonPictures/master/pictures/Lenovo/T530/BL/DE/3.jpg</v>
      </c>
      <c r="P25" s="28" t="str">
        <f aca="false">IF(ISBLANK(Values!$F24),"",Values!P24)</f>
        <v>https://raw.githubusercontent.com/PatrickVibild/TellusAmazonPictures/master/pictures/Lenovo/T530/BL/DE/4.jpg</v>
      </c>
      <c r="Q25" s="28" t="str">
        <f aca="false">IF(ISBLANK(Values!$F24),"",Values!Q24)</f>
        <v>https://raw.githubusercontent.com/PatrickVibild/TellusAmazonPictures/master/pictures/Lenovo/T530/BL/DE/5.jpg</v>
      </c>
      <c r="R25" s="28" t="str">
        <f aca="false">IF(ISBLANK(Values!$F24),"",Values!R24)</f>
        <v>https://raw.githubusercontent.com/PatrickVibild/TellusAmazonPictures/master/pictures/Lenovo/T530/BL/DE/6.jpg</v>
      </c>
      <c r="S25" s="28" t="str">
        <f aca="false">IF(ISBLANK(Values!$F24),"",Values!S24)</f>
        <v>https://raw.githubusercontent.com/PatrickVibild/TellusAmazonPictures/master/pictures/Lenovo/T530/BL/DE/7.jpg</v>
      </c>
      <c r="T25" s="28" t="str">
        <f aca="false">IF(ISBLANK(Values!$F24),"",Values!T24)</f>
        <v>https://raw.githubusercontent.com/PatrickVibild/TellusAmazonPictures/master/pictures/Lenovo/T530/BL/DE/8.jpg</v>
      </c>
      <c r="U25" s="28" t="str">
        <f aca="false">IF(ISBLANK(Values!$F24),"",Values!U24)</f>
        <v>https://raw.githubusercontent.com/PatrickVibild/TellusAmazonPictures/master/pictures/Lenovo/T530/BL/DE/9.jpg</v>
      </c>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SATISFIED CUSTOMERS WORLDWIDE: more than 10.000 satisfied customers worldwide. Keyboard restored in Europe</v>
      </c>
      <c r="AJ25" s="41" t="str">
        <f aca="false">IF(ISBLANK(Values!E24),"","👉 "&amp;Values!H24&amp; " "&amp;Values!$B$24 &amp;" "&amp;Values!$B$3)</f>
        <v>👉 German  COMPATIBLE Lenovo T430 T430i T430s T430si T430U T530 T530i T530S W530 X13X X230 X230i X230it X230T</v>
      </c>
      <c r="AK25" s="1" t="str">
        <f aca="false">IF(ISBLANK(Values!E24),"",Values!$B$25)</f>
        <v> 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58.95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French Original Backlit Keyboard for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58.95</v>
      </c>
      <c r="L26" s="39" t="n">
        <f aca="false">IF(ISBLANK(Values!E25),"",Values!$B$18)</f>
        <v>5</v>
      </c>
      <c r="M26" s="28" t="str">
        <f aca="false">IF(ISBLANK(Values!E25),"",Values!$M25)</f>
        <v>https://download.lenovo.com/Images/Parts/01AX580/01AX580_A.jpg</v>
      </c>
      <c r="N26" s="28" t="str">
        <f aca="false">IF(ISBLANK(Values!$F25),"",Values!N25)</f>
        <v>https://download.lenovo.com/Images/Parts/01AX580/01AX580_B.jpg</v>
      </c>
      <c r="O26" s="28" t="str">
        <f aca="false">IF(ISBLANK(Values!$F25),"",Values!O25)</f>
        <v>https://download.lenovo.com/Images/Parts/01AX580/01AX580_details.jpg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SATISFIED CUSTOMERS WORLDWIDE: more than 10.000 satisfied customers worldwide. Keyboard restored in Europe</v>
      </c>
      <c r="AJ26" s="41" t="str">
        <f aca="false">IF(ISBLANK(Values!E25),"","👉 "&amp;Values!H25&amp; " "&amp;Values!$B$24 &amp;" "&amp;Values!$B$3)</f>
        <v>👉 French  COMPATIBLE Lenovo T430 T430i T430s T430si T430U T530 T530i T530S W530 X13X X230 X230i X230it X230T</v>
      </c>
      <c r="AK26" s="1" t="str">
        <f aca="false">IF(ISBLANK(Values!E25),"",Values!$B$25)</f>
        <v> 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58.95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Italian Original Backlit Keyboard for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58.95</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28" t="str">
        <f aca="false">IF(ISBLANK(Values!$F26),"",Values!O26)</f>
        <v>https://raw.githubusercontent.com/PatrickVibild/TellusAmazonPictures/master/pictures/Lenovo/T530/BL/IT/3.jpg</v>
      </c>
      <c r="P27" s="28" t="str">
        <f aca="false">IF(ISBLANK(Values!$F26),"",Values!P26)</f>
        <v>https://raw.githubusercontent.com/PatrickVibild/TellusAmazonPictures/master/pictures/Lenovo/T530/BL/IT/4.jpg</v>
      </c>
      <c r="Q27" s="28" t="str">
        <f aca="false">IF(ISBLANK(Values!$F26),"",Values!Q26)</f>
        <v>https://raw.githubusercontent.com/PatrickVibild/TellusAmazonPictures/master/pictures/Lenovo/T530/BL/IT/5.jpg</v>
      </c>
      <c r="R27" s="28" t="str">
        <f aca="false">IF(ISBLANK(Values!$F26),"",Values!R26)</f>
        <v>https://raw.githubusercontent.com/PatrickVibild/TellusAmazonPictures/master/pictures/Lenovo/T530/BL/IT/6.jpg</v>
      </c>
      <c r="S27" s="28" t="str">
        <f aca="false">IF(ISBLANK(Values!$F26),"",Values!S26)</f>
        <v>https://raw.githubusercontent.com/PatrickVibild/TellusAmazonPictures/master/pictures/Lenovo/T530/BL/IT/7.jpg</v>
      </c>
      <c r="T27" s="28" t="str">
        <f aca="false">IF(ISBLANK(Values!$F26),"",Values!T26)</f>
        <v>https://raw.githubusercontent.com/PatrickVibild/TellusAmazonPictures/master/pictures/Lenovo/T530/BL/IT/8.jpg</v>
      </c>
      <c r="U27" s="28" t="str">
        <f aca="false">IF(ISBLANK(Values!$F26),"",Values!U26)</f>
        <v>https://raw.githubusercontent.com/PatrickVibild/TellusAmazonPictures/master/pictures/Lenovo/T530/BL/IT/9.jpg</v>
      </c>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SATISFIED CUSTOMERS WORLDWIDE: more than 10.000 satisfied customers worldwide. Keyboard restored in Europe</v>
      </c>
      <c r="AJ27" s="41" t="str">
        <f aca="false">IF(ISBLANK(Values!E26),"","👉 "&amp;Values!H26&amp; " "&amp;Values!$B$24 &amp;" "&amp;Values!$B$3)</f>
        <v>👉 Italian  COMPATIBLE Lenovo T430 T430i T430s T430si T430U T530 T530i T530S W530 X13X X230 X230i X230it X230T</v>
      </c>
      <c r="AK27" s="1" t="str">
        <f aca="false">IF(ISBLANK(Values!E26),"",Values!$B$25)</f>
        <v> 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58.95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Spanish Original Backlit Keyboard for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58.95</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28" t="str">
        <f aca="false">IF(ISBLANK(Values!$F27),"",Values!O27)</f>
        <v>https://raw.githubusercontent.com/PatrickVibild/TellusAmazonPictures/master/pictures/Lenovo/T530/BL/ES/3.jpg</v>
      </c>
      <c r="P28" s="28" t="str">
        <f aca="false">IF(ISBLANK(Values!$F27),"",Values!P27)</f>
        <v>https://raw.githubusercontent.com/PatrickVibild/TellusAmazonPictures/master/pictures/Lenovo/T530/BL/ES/4.jpg</v>
      </c>
      <c r="Q28" s="28" t="str">
        <f aca="false">IF(ISBLANK(Values!$F27),"",Values!Q27)</f>
        <v>https://raw.githubusercontent.com/PatrickVibild/TellusAmazonPictures/master/pictures/Lenovo/T530/BL/ES/5.jpg</v>
      </c>
      <c r="R28" s="28" t="str">
        <f aca="false">IF(ISBLANK(Values!$F27),"",Values!R27)</f>
        <v>https://raw.githubusercontent.com/PatrickVibild/TellusAmazonPictures/master/pictures/Lenovo/T530/BL/ES/6.jpg</v>
      </c>
      <c r="S28" s="28" t="str">
        <f aca="false">IF(ISBLANK(Values!$F27),"",Values!S27)</f>
        <v>https://raw.githubusercontent.com/PatrickVibild/TellusAmazonPictures/master/pictures/Lenovo/T530/BL/ES/7.jpg</v>
      </c>
      <c r="T28" s="28" t="str">
        <f aca="false">IF(ISBLANK(Values!$F27),"",Values!T27)</f>
        <v>https://raw.githubusercontent.com/PatrickVibild/TellusAmazonPictures/master/pictures/Lenovo/T530/BL/ES/8.jpg</v>
      </c>
      <c r="U28" s="28" t="str">
        <f aca="false">IF(ISBLANK(Values!$F27),"",Values!U27)</f>
        <v>https://raw.githubusercontent.com/PatrickVibild/TellusAmazonPictures/master/pictures/Lenovo/T530/BL/ES/9.jpg</v>
      </c>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SATISFIED CUSTOMERS WORLDWIDE: more than 10.000 satisfied customers worldwide. Keyboard restored in Europe</v>
      </c>
      <c r="AJ28" s="41" t="str">
        <f aca="false">IF(ISBLANK(Values!E27),"","👉 "&amp;Values!H27&amp; " "&amp;Values!$B$24 &amp;" "&amp;Values!$B$3)</f>
        <v>👉 Spanish  COMPATIBLE Lenovo T430 T430i T430s T430si T430U T530 T530i T530S W530 X13X X230 X230i X230it X230T</v>
      </c>
      <c r="AK28" s="1" t="str">
        <f aca="false">IF(ISBLANK(Values!E27),"",Values!$B$25)</f>
        <v> 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58.95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Original Backlit Keyboard for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58.95</v>
      </c>
      <c r="L29" s="39" t="n">
        <f aca="false">IF(ISBLANK(Values!E28),"",Values!$B$18)</f>
        <v>5</v>
      </c>
      <c r="M29" s="28" t="str">
        <f aca="false">IF(ISBLANK(Values!E28),"",Values!$M28)</f>
        <v>https://download.lenovo.com/Images/Parts/01AX557/01AX557_A.jpg</v>
      </c>
      <c r="N29" s="28" t="str">
        <f aca="false">IF(ISBLANK(Values!$F28),"",Values!N28)</f>
        <v>https://download.lenovo.com/Images/Parts/01AX557/01AX557_B.jpg</v>
      </c>
      <c r="O29" s="28" t="str">
        <f aca="false">IF(ISBLANK(Values!$F28),"",Values!O28)</f>
        <v>https://download.lenovo.com/Images/Parts/01AX557/01AX557_details.jpg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SATISFIED CUSTOMERS WORLDWIDE: more than 10.000 satisfied customers worldwide. Keyboard restored in Europe</v>
      </c>
      <c r="AJ29" s="41" t="str">
        <f aca="false">IF(ISBLANK(Values!E28),"","👉 "&amp;Values!H28&amp; " "&amp;Values!$B$24 &amp;" "&amp;Values!$B$3)</f>
        <v>👉 UK  COMPATIBLE Lenovo T430 T430i T430s T430si T430U T530 T530i T530S W530 X13X X230 X230i X230it X230T</v>
      </c>
      <c r="AK29" s="1" t="str">
        <f aca="false">IF(ISBLANK(Values!E28),"",Values!$B$25)</f>
        <v> 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58.95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Scandinavian – Nordic Original Backlit Keyboard for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58.95</v>
      </c>
      <c r="L30" s="39" t="n">
        <f aca="false">IF(ISBLANK(Values!E29),"",Values!$B$18)</f>
        <v>5</v>
      </c>
      <c r="M30" s="28" t="str">
        <f aca="false">IF(ISBLANK(Values!E29),"",Values!$M29)</f>
        <v>https://download.lenovo.com/Images/Parts/01AX609/01AX609_A.jpg</v>
      </c>
      <c r="N30" s="28" t="str">
        <f aca="false">IF(ISBLANK(Values!$F29),"",Values!N29)</f>
        <v>https://download.lenovo.com/Images/Parts/01AX609/01AX609_B.jpg</v>
      </c>
      <c r="O30" s="28" t="str">
        <f aca="false">IF(ISBLANK(Values!$F29),"",Values!O29)</f>
        <v>https://download.lenovo.com/Images/Parts/01AX609/01AX609_details.jpg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SATISFIED CUSTOMERS WORLDWIDE: more than 10.000 satisfied customers worldwide. Keyboard restored in Europe</v>
      </c>
      <c r="AJ30" s="41" t="str">
        <f aca="false">IF(ISBLANK(Values!E29),"","👉 "&amp;Values!H29&amp; " "&amp;Values!$B$24 &amp;" "&amp;Values!$B$3)</f>
        <v>👉 Scandinavian – Nordic  COMPATIBLE Lenovo T430 T430i T430s T430si T430U T530 T530i T530S W530 X13X X230 X230i X230it X230T</v>
      </c>
      <c r="AK30" s="1" t="str">
        <f aca="false">IF(ISBLANK(Values!E29),"",Values!$B$25)</f>
        <v> 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58.95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Belgian Original Backlit Keyboard for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58.95</v>
      </c>
      <c r="L31" s="39" t="n">
        <f aca="false">IF(ISBLANK(Values!E30),"",Values!$B$18)</f>
        <v>5</v>
      </c>
      <c r="M31" s="28" t="str">
        <f aca="false">IF(ISBLANK(Values!E30),"",Values!$M30)</f>
        <v>https://download.lenovo.com/Images/Parts/01AX493/01AX493_A.jpg</v>
      </c>
      <c r="N31" s="28" t="str">
        <f aca="false">IF(ISBLANK(Values!$F30),"",Values!N30)</f>
        <v>https://download.lenovo.com/Images/Parts/01AX493/01AX493_B.jpg</v>
      </c>
      <c r="O31" s="28" t="str">
        <f aca="false">IF(ISBLANK(Values!$F30),"",Values!O30)</f>
        <v>https://download.lenovo.com/Images/Parts/01AX493/01AX493_details.jpg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SATISFIED CUSTOMERS WORLDWIDE: more than 10.000 satisfied customers worldwide. Keyboard restored in Europe</v>
      </c>
      <c r="AJ31" s="41" t="str">
        <f aca="false">IF(ISBLANK(Values!E30),"","👉 "&amp;Values!H30&amp; " "&amp;Values!$B$24 &amp;" "&amp;Values!$B$3)</f>
        <v>👉 Belgian  COMPATIBLE Lenovo T430 T430i T430s T430si T430U T530 T530i T530S W530 X13X X230 X230i X230it X230T</v>
      </c>
      <c r="AK31" s="1" t="str">
        <f aca="false">IF(ISBLANK(Values!E30),"",Values!$B$25)</f>
        <v> 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58.95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Bulgarian Original Backlit Keyboard for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58.95</v>
      </c>
      <c r="L32" s="39" t="n">
        <f aca="false">IF(ISBLANK(Values!E31),"",Values!$B$18)</f>
        <v>5</v>
      </c>
      <c r="M32" s="28" t="str">
        <f aca="false">IF(ISBLANK(Values!E31),"",Values!$M31)</f>
        <v>https://download.lenovo.com/Images/Parts/01AX576/01AX576_A.jpg</v>
      </c>
      <c r="N32" s="28" t="str">
        <f aca="false">IF(ISBLANK(Values!$F31),"",Values!N31)</f>
        <v>https://download.lenovo.com/Images/Parts/01AX576/01AX576_B.jpg</v>
      </c>
      <c r="O32" s="28" t="str">
        <f aca="false">IF(ISBLANK(Values!$F31),"",Values!O31)</f>
        <v>https://download.lenovo.com/Images/Parts/01AX576/01AX576_details.jpg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SATISFIED CUSTOMERS WORLDWIDE: more than 10.000 satisfied customers worldwide. Keyboard restored in Europe</v>
      </c>
      <c r="AJ32" s="41" t="str">
        <f aca="false">IF(ISBLANK(Values!E31),"","👉 "&amp;Values!H31&amp; " "&amp;Values!$B$24 &amp;" "&amp;Values!$B$3)</f>
        <v>👉 Bulgarian  COMPATIBLE Lenovo T430 T430i T430s T430si T430U T530 T530i T530S W530 X13X X230 X230i X230it X230T</v>
      </c>
      <c r="AK32" s="1" t="str">
        <f aca="false">IF(ISBLANK(Values!E31),"",Values!$B$25)</f>
        <v> 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58.95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Czech Original Backlit Keyboard for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58.95</v>
      </c>
      <c r="L33" s="39" t="n">
        <f aca="false">IF(ISBLANK(Values!E32),"",Values!$B$18)</f>
        <v>5</v>
      </c>
      <c r="M33" s="28" t="str">
        <f aca="false">IF(ISBLANK(Values!E32),"",Values!$M32)</f>
        <v>https://download.lenovo.com/Images/Parts/01AX495/01AX495_A.jpg</v>
      </c>
      <c r="N33" s="28" t="str">
        <f aca="false">IF(ISBLANK(Values!$F32),"",Values!N32)</f>
        <v>https://download.lenovo.com/Images/Parts/01AX495/01AX495_B.jpg</v>
      </c>
      <c r="O33" s="28" t="str">
        <f aca="false">IF(ISBLANK(Values!$F32),"",Values!O32)</f>
        <v>https://download.lenovo.com/Images/Parts/01AX495/01AX495_details.jpg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SATISFIED CUSTOMERS WORLDWIDE: more than 10.000 satisfied customers worldwide. Keyboard restored in Europe</v>
      </c>
      <c r="AJ33" s="41" t="str">
        <f aca="false">IF(ISBLANK(Values!E32),"","👉 "&amp;Values!H32&amp; " "&amp;Values!$B$24 &amp;" "&amp;Values!$B$3)</f>
        <v>👉 Czech  COMPATIBLE Lenovo T430 T430i T430s T430si T430U T530 T530i T530S W530 X13X X230 X230i X230it X230T</v>
      </c>
      <c r="AK33" s="1" t="str">
        <f aca="false">IF(ISBLANK(Values!E32),"",Values!$B$25)</f>
        <v> 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58.95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Danish Original Backlit Keyboard for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58.95</v>
      </c>
      <c r="L34" s="39" t="n">
        <f aca="false">IF(ISBLANK(Values!E33),"",Values!$B$18)</f>
        <v>5</v>
      </c>
      <c r="M34" s="28" t="str">
        <f aca="false">IF(ISBLANK(Values!E33),"",Values!$M33)</f>
        <v>https://download.lenovo.com/Images/Parts/01AX578/01AX578_A.jpg</v>
      </c>
      <c r="N34" s="28" t="str">
        <f aca="false">IF(ISBLANK(Values!$F33),"",Values!N33)</f>
        <v>https://download.lenovo.com/Images/Parts/01AX578/01AX578_B.jpg</v>
      </c>
      <c r="O34" s="28" t="str">
        <f aca="false">IF(ISBLANK(Values!$F33),"",Values!O33)</f>
        <v>https://download.lenovo.com/Images/Parts/01AX578/01AX578_details.jpg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SATISFIED CUSTOMERS WORLDWIDE: more than 10.000 satisfied customers worldwide. Keyboard restored in Europe</v>
      </c>
      <c r="AJ34" s="41" t="str">
        <f aca="false">IF(ISBLANK(Values!E33),"","👉 "&amp;Values!H33&amp; " "&amp;Values!$B$24 &amp;" "&amp;Values!$B$3)</f>
        <v>👉 Danish  COMPATIBLE Lenovo T430 T430i T430s T430si T430U T530 T530i T530S W530 X13X X230 X230i X230it X230T</v>
      </c>
      <c r="AK34" s="1" t="str">
        <f aca="false">IF(ISBLANK(Values!E33),"",Values!$B$25)</f>
        <v> 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58.95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Hungarian Original Backlit Keyboard for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58.95</v>
      </c>
      <c r="L35" s="39" t="n">
        <f aca="false">IF(ISBLANK(Values!E34),"",Values!$B$18)</f>
        <v>5</v>
      </c>
      <c r="M35" s="28" t="str">
        <f aca="false">IF(ISBLANK(Values!E34),"",Values!$M34)</f>
        <v>https://download.lenovo.com/Images/Parts/01AX584/01AX584_A.jpg</v>
      </c>
      <c r="N35" s="28" t="str">
        <f aca="false">IF(ISBLANK(Values!$F34),"",Values!N34)</f>
        <v>https://download.lenovo.com/Images/Parts/01AX584/01AX584_B.jpg</v>
      </c>
      <c r="O35" s="28" t="str">
        <f aca="false">IF(ISBLANK(Values!$F34),"",Values!O34)</f>
        <v>https://download.lenovo.com/Images/Parts/01AX584/01AX584_details.jpg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SATISFIED CUSTOMERS WORLDWIDE: more than 10.000 satisfied customers worldwide. Keyboard restored in Europe</v>
      </c>
      <c r="AJ35" s="41" t="str">
        <f aca="false">IF(ISBLANK(Values!E34),"","👉 "&amp;Values!H34&amp; " "&amp;Values!$B$24 &amp;" "&amp;Values!$B$3)</f>
        <v>👉 Hungarian  COMPATIBLE Lenovo T430 T430i T430s T430si T430U T530 T530i T530S W530 X13X X230 X230i X230it X230T</v>
      </c>
      <c r="AK35" s="1" t="str">
        <f aca="false">IF(ISBLANK(Values!E34),"",Values!$B$25)</f>
        <v> 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58.95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Dutch Original Backlit Keyboard for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58.95</v>
      </c>
      <c r="L36" s="39" t="n">
        <f aca="false">IF(ISBLANK(Values!E35),"",Values!$B$18)</f>
        <v>5</v>
      </c>
      <c r="M36" s="28" t="str">
        <f aca="false">IF(ISBLANK(Values!E35),"",Values!$M35)</f>
        <v>https://download.lenovo.com/Images/Parts/01AX506/01AX506_A.jpg</v>
      </c>
      <c r="N36" s="28" t="str">
        <f aca="false">IF(ISBLANK(Values!$F35),"",Values!N35)</f>
        <v>https://download.lenovo.com/Images/Parts/01AX506/01AX506_B.jpg</v>
      </c>
      <c r="O36" s="28" t="str">
        <f aca="false">IF(ISBLANK(Values!$F35),"",Values!O35)</f>
        <v>https://download.lenovo.com/Images/Parts/01AX506/01AX506_details.jpg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SATISFIED CUSTOMERS WORLDWIDE: more than 10.000 satisfied customers worldwide. Keyboard restored in Europe</v>
      </c>
      <c r="AJ36" s="41" t="str">
        <f aca="false">IF(ISBLANK(Values!E35),"","👉 "&amp;Values!H35&amp; " "&amp;Values!$B$24 &amp;" "&amp;Values!$B$3)</f>
        <v>👉 Dutch  COMPATIBLE Lenovo T430 T430i T430s T430si T430U T530 T530i T530S W530 X13X X230 X230i X230it X230T</v>
      </c>
      <c r="AK36" s="1" t="str">
        <f aca="false">IF(ISBLANK(Values!E35),"",Values!$B$25)</f>
        <v> 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58.95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Norwegian Original Backlit Keyboard for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58.95</v>
      </c>
      <c r="L37" s="39" t="n">
        <f aca="false">IF(ISBLANK(Values!E36),"",Values!$B$18)</f>
        <v>5</v>
      </c>
      <c r="M37" s="28" t="str">
        <f aca="false">IF(ISBLANK(Values!E36),"",Values!$M36)</f>
        <v>https://download.lenovo.com/Images/Parts/01AX589/01AX589_A.jpg</v>
      </c>
      <c r="N37" s="28" t="str">
        <f aca="false">IF(ISBLANK(Values!$F36),"",Values!N36)</f>
        <v>https://download.lenovo.com/Images/Parts/01AX589/01AX589_B.jpg</v>
      </c>
      <c r="O37" s="28" t="str">
        <f aca="false">IF(ISBLANK(Values!$F36),"",Values!O36)</f>
        <v>https://download.lenovo.com/Images/Parts/01AX589/01AX589_details.jpg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SATISFIED CUSTOMERS WORLDWIDE: more than 10.000 satisfied customers worldwide. Keyboard restored in Europe</v>
      </c>
      <c r="AJ37" s="41" t="str">
        <f aca="false">IF(ISBLANK(Values!E36),"","👉 "&amp;Values!H36&amp; " "&amp;Values!$B$24 &amp;" "&amp;Values!$B$3)</f>
        <v>👉 Norwegian  COMPATIBLE Lenovo T430 T430i T430s T430si T430U T530 T530i T530S W530 X13X X230 X230i X230it X230T</v>
      </c>
      <c r="AK37" s="1" t="str">
        <f aca="false">IF(ISBLANK(Values!E36),"",Values!$B$25)</f>
        <v> 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58.95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Polish Original Backlit Keyboard for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58.95</v>
      </c>
      <c r="L38" s="39" t="n">
        <f aca="false">IF(ISBLANK(Values!E37),"",Values!$B$18)</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SATISFIED CUSTOMERS WORLDWIDE: more than 10.000 satisfied customers worldwide. Keyboard restored in Europe</v>
      </c>
      <c r="AJ38" s="41" t="str">
        <f aca="false">IF(ISBLANK(Values!E37),"","👉 "&amp;Values!H37&amp; " "&amp;Values!$B$24 &amp;" "&amp;Values!$B$3)</f>
        <v>👉 Polish  COMPATIBLE Lenovo T430 T430i T430s T430si T430U T530 T530i T530S W530 X13X X230 X230i X230it X230T</v>
      </c>
      <c r="AK38" s="1" t="str">
        <f aca="false">IF(ISBLANK(Values!E37),"",Values!$B$25)</f>
        <v> 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58.95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Portuguese Original Backlit Keyboard for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58.95</v>
      </c>
      <c r="L39" s="39" t="n">
        <f aca="false">IF(ISBLANK(Values!E38),"",Values!$B$18)</f>
        <v>5</v>
      </c>
      <c r="M39" s="28" t="str">
        <f aca="false">IF(ISBLANK(Values!E38),"",Values!$M38)</f>
        <v>https://download.lenovo.com/Images/Parts/01AX591/01AX591_A.jpg</v>
      </c>
      <c r="N39" s="28" t="str">
        <f aca="false">IF(ISBLANK(Values!$F38),"",Values!N38)</f>
        <v>https://download.lenovo.com/Images/Parts/01AX591/01AX591_B.jpg</v>
      </c>
      <c r="O39" s="28" t="str">
        <f aca="false">IF(ISBLANK(Values!$F38),"",Values!O38)</f>
        <v>https://download.lenovo.com/Images/Parts/01AX591/01AX591_details.jpg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SATISFIED CUSTOMERS WORLDWIDE: more than 10.000 satisfied customers worldwide. Keyboard restored in Europe</v>
      </c>
      <c r="AJ39" s="41" t="str">
        <f aca="false">IF(ISBLANK(Values!E38),"","👉 "&amp;Values!H38&amp; " "&amp;Values!$B$24 &amp;" "&amp;Values!$B$3)</f>
        <v>👉 Portuguese  COMPATIBLE Lenovo T430 T430i T430s T430si T430U T530 T530i T530S W530 X13X X230 X230i X230it X230T</v>
      </c>
      <c r="AK39" s="1" t="str">
        <f aca="false">IF(ISBLANK(Values!E38),"",Values!$B$25)</f>
        <v> 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58.95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Swedish – Finnish Original Backlit Keyboard for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58.95</v>
      </c>
      <c r="L40" s="39" t="n">
        <f aca="false">IF(ISBLANK(Values!E39),"",Values!$B$18)</f>
        <v>5</v>
      </c>
      <c r="M40" s="28" t="str">
        <f aca="false">IF(ISBLANK(Values!E39),"",Values!$M39)</f>
        <v>https://download.lenovo.com/Images/Parts/01AX595/01AX595_A.jpg</v>
      </c>
      <c r="N40" s="28" t="str">
        <f aca="false">IF(ISBLANK(Values!$F39),"",Values!N39)</f>
        <v>https://download.lenovo.com/Images/Parts/01AX595/01AX595_B.jpg</v>
      </c>
      <c r="O40" s="28" t="str">
        <f aca="false">IF(ISBLANK(Values!$F39),"",Values!O39)</f>
        <v>https://download.lenovo.com/Images/Parts/01AX595/01AX595_details.jpg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SATISFIED CUSTOMERS WORLDWIDE: more than 10.000 satisfied customers worldwide. Keyboard restored in Europe</v>
      </c>
      <c r="AJ40" s="41" t="str">
        <f aca="false">IF(ISBLANK(Values!E39),"","👉 "&amp;Values!H39&amp; " "&amp;Values!$B$24 &amp;" "&amp;Values!$B$3)</f>
        <v>👉 Swedish – Finnish  COMPATIBLE Lenovo T430 T430i T430s T430si T430U T530 T530i T530S W530 X13X X230 X230i X230it X230T</v>
      </c>
      <c r="AK40" s="1" t="str">
        <f aca="false">IF(ISBLANK(Values!E39),"",Values!$B$25)</f>
        <v> 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58.95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Swiss Original Backlit Keyboard for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58.95</v>
      </c>
      <c r="L41" s="39" t="n">
        <f aca="false">IF(ISBLANK(Values!E40),"",Values!$B$18)</f>
        <v>5</v>
      </c>
      <c r="M41" s="28" t="str">
        <f aca="false">IF(ISBLANK(Values!E40),"",Values!$M40)</f>
        <v>https://download.lenovo.com/Images/Parts/01AX596/01AX596_A.jpg</v>
      </c>
      <c r="N41" s="28" t="str">
        <f aca="false">IF(ISBLANK(Values!$F40),"",Values!N40)</f>
        <v>https://download.lenovo.com/Images/Parts/01AX596/01AX596_B.jpg</v>
      </c>
      <c r="O41" s="28" t="str">
        <f aca="false">IF(ISBLANK(Values!$F40),"",Values!O40)</f>
        <v>https://download.lenovo.com/Images/Parts/01AX596/01AX596_details.jpg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SATISFIED CUSTOMERS WORLDWIDE: more than 10.000 satisfied customers worldwide. Keyboard restored in Europe</v>
      </c>
      <c r="AJ41" s="41" t="str">
        <f aca="false">IF(ISBLANK(Values!E40),"","👉 "&amp;Values!H40&amp; " "&amp;Values!$B$24 &amp;" "&amp;Values!$B$3)</f>
        <v>👉 Swiss  COMPATIBLE Lenovo T430 T430i T430s T430si T430U T530 T530i T530S W530 X13X X230 X230i X230it X230T</v>
      </c>
      <c r="AK41" s="1" t="str">
        <f aca="false">IF(ISBLANK(Values!E40),"",Values!$B$25)</f>
        <v> 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58.95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International Original Backlit Keyboard for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58.95</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28" t="str">
        <f aca="false">IF(ISBLANK(Values!$F41),"",Values!O41)</f>
        <v>https://raw.githubusercontent.com/PatrickVibild/TellusAmazonPictures/master/pictures/Lenovo/T530/BL/USI/3.jpg</v>
      </c>
      <c r="P42" s="28" t="str">
        <f aca="false">IF(ISBLANK(Values!$F41),"",Values!P41)</f>
        <v>https://raw.githubusercontent.com/PatrickVibild/TellusAmazonPictures/master/pictures/Lenovo/T530/BL/USI/4.jpg</v>
      </c>
      <c r="Q42" s="28" t="str">
        <f aca="false">IF(ISBLANK(Values!$F41),"",Values!Q41)</f>
        <v>https://raw.githubusercontent.com/PatrickVibild/TellusAmazonPictures/master/pictures/Lenovo/T530/BL/USI/5.jpg</v>
      </c>
      <c r="R42" s="28" t="str">
        <f aca="false">IF(ISBLANK(Values!$F41),"",Values!R41)</f>
        <v>https://raw.githubusercontent.com/PatrickVibild/TellusAmazonPictures/master/pictures/Lenovo/T530/BL/USI/6.jpg</v>
      </c>
      <c r="S42" s="28" t="str">
        <f aca="false">IF(ISBLANK(Values!$F41),"",Values!S41)</f>
        <v>https://raw.githubusercontent.com/PatrickVibild/TellusAmazonPictures/master/pictures/Lenovo/T530/BL/USI/7.jpg</v>
      </c>
      <c r="T42" s="28" t="str">
        <f aca="false">IF(ISBLANK(Values!$F41),"",Values!T41)</f>
        <v>https://raw.githubusercontent.com/PatrickVibild/TellusAmazonPictures/master/pictures/Lenovo/T530/BL/USI/8.jpg</v>
      </c>
      <c r="U42" s="28" t="str">
        <f aca="false">IF(ISBLANK(Values!$F41),"",Values!U41)</f>
        <v>https://raw.githubusercontent.com/PatrickVibild/TellusAmazonPictures/master/pictures/Lenovo/T530/BL/USI/9.jpg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0" t="str">
        <f aca="false">IF(ISBLANK(Values!E41),"",IF(Values!I41,Values!$B$23,Values!$B$33))</f>
        <v>👉 SATISFIED CUSTOMERS WORLDWIDE: more than 10.000 satisfied customers worldwide.  Brand New from Open box, Replacement Lenovo keyboard.</v>
      </c>
      <c r="AJ42" s="41" t="str">
        <f aca="false">IF(ISBLANK(Values!E41),"","👉 "&amp;Values!H41&amp; " "&amp;Values!$B$24 &amp;" "&amp;Values!$B$3)</f>
        <v>👉 US International  COMPATIBLE Lenovo T430 T430i T430s T430si T430U T530 T530i T530S W530 X13X X230 X230i X230it X230T</v>
      </c>
      <c r="AK42" s="1" t="str">
        <f aca="false">IF(ISBLANK(Values!E41),"",Values!$B$25)</f>
        <v> 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58.95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Russian Original Backlit Keyboard for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58.95</v>
      </c>
      <c r="L43" s="39" t="n">
        <f aca="false">IF(ISBLANK(Values!E42),"",Values!$B$18)</f>
        <v>5</v>
      </c>
      <c r="M43" s="28" t="str">
        <f aca="false">IF(ISBLANK(Values!E42),"",Values!$M42)</f>
        <v>https://download.lenovo.com/Images/Parts/01AX510/01AX510_A.jpg</v>
      </c>
      <c r="N43" s="28" t="str">
        <f aca="false">IF(ISBLANK(Values!$F42),"",Values!N42)</f>
        <v>https://download.lenovo.com/Images/Parts/01AX510/01AX510_B.jpg</v>
      </c>
      <c r="O43" s="28" t="str">
        <f aca="false">IF(ISBLANK(Values!$F42),"",Values!O42)</f>
        <v>https://download.lenovo.com/Images/Parts/01AX510/01AX510_details.jpg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0" t="str">
        <f aca="false">IF(ISBLANK(Values!E42),"",IF(Values!I42,Values!$B$23,Values!$B$33))</f>
        <v>👉 SATISFIED CUSTOMERS WORLDWIDE: more than 10.000 satisfied customers worldwide. Keyboard restored in Europe</v>
      </c>
      <c r="AJ43" s="41" t="str">
        <f aca="false">IF(ISBLANK(Values!E42),"","👉 "&amp;Values!H42&amp; " "&amp;Values!$B$24 &amp;" "&amp;Values!$B$3)</f>
        <v>👉 Russian  COMPATIBLE Lenovo T430 T430i T430s T430si T430U T530 T530i T530S W530 X13X X230 X230i X230it X230T</v>
      </c>
      <c r="AK43" s="1" t="str">
        <f aca="false">IF(ISBLANK(Values!E42),"",Values!$B$25)</f>
        <v> 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58.95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v>
      </c>
      <c r="B44" s="37" t="str">
        <f aca="false">IF(ISBLANK(Values!E43),"",Values!F43)</f>
        <v>Lenovo T530 BL - US</v>
      </c>
      <c r="C44" s="32" t="s">
        <v>345</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Original Backlit Keyboard for Lenovo Thinkpad T430 T430i T430s T430si T430U T530 T530i T530S W530 X13X X230 X230i X230it X230T</v>
      </c>
      <c r="G44" s="32" t="s">
        <v>345</v>
      </c>
      <c r="H44" s="27" t="str">
        <f aca="false">IF(ISBLANK(Values!E43),"",Values!$B$16)</f>
        <v>laptop-computer-replacement-parts</v>
      </c>
      <c r="I44" s="27" t="str">
        <f aca="false">IF(ISBLANK(Values!E43),"","4730574031")</f>
        <v>4730574031</v>
      </c>
      <c r="J44" s="38" t="str">
        <f aca="false">IF(ISBLANK(Values!E43),"",Values!F43 )</f>
        <v>Lenovo T530 BL - US</v>
      </c>
      <c r="K44" s="28" t="n">
        <f aca="false">IF(ISBLANK(Values!E43),"",IF(Values!J43, Values!$B$4, Values!$B$5))</f>
        <v>58.95</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28" t="str">
        <f aca="false">IF(ISBLANK(Values!$F43),"",Values!O43)</f>
        <v>https://raw.githubusercontent.com/PatrickVibild/TellusAmazonPictures/master/pictures/Lenovo/T530/BL/US/3.jpg</v>
      </c>
      <c r="P44" s="28" t="str">
        <f aca="false">IF(ISBLANK(Values!$F43),"",Values!P43)</f>
        <v>https://raw.githubusercontent.com/PatrickVibild/TellusAmazonPictures/master/pictures/Lenovo/T530/BL/US/4.jpg</v>
      </c>
      <c r="Q44" s="28" t="str">
        <f aca="false">IF(ISBLANK(Values!$F43),"",Values!Q43)</f>
        <v>https://raw.githubusercontent.com/PatrickVibild/TellusAmazonPictures/master/pictures/Lenovo/T530/BL/US/5.jpg</v>
      </c>
      <c r="R44" s="28" t="str">
        <f aca="false">IF(ISBLANK(Values!$F43),"",Values!R43)</f>
        <v>https://raw.githubusercontent.com/PatrickVibild/TellusAmazonPictures/master/pictures/Lenovo/T530/BL/US/6.jpg</v>
      </c>
      <c r="S44" s="28" t="str">
        <f aca="false">IF(ISBLANK(Values!$F43),"",Values!S43)</f>
        <v>https://raw.githubusercontent.com/PatrickVibild/TellusAmazonPictures/master/pictures/Lenovo/T530/BL/US/7.jpg</v>
      </c>
      <c r="T44" s="28" t="str">
        <f aca="false">IF(ISBLANK(Values!$F43),"",Values!T43)</f>
        <v>https://raw.githubusercontent.com/PatrickVibild/TellusAmazonPictures/master/pictures/Lenovo/T530/BL/US/8.jpg</v>
      </c>
      <c r="U44" s="28" t="str">
        <f aca="false">IF(ISBLANK(Values!$F43),"",Values!U43)</f>
        <v>https://raw.githubusercontent.com/PatrickVibild/TellusAmazonPictures/master/pictures/Lenovo/T530/BL/US/9.jpg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0" t="str">
        <f aca="false">IF(ISBLANK(Values!E43),"",IF(Values!I43,Values!$B$23,Values!$B$33))</f>
        <v>👉 SATISFIED CUSTOMERS WORLDWIDE: more than 10.000 satisfied customers worldwide.  Brand New from Open box, Replacement Lenovo keyboard.</v>
      </c>
      <c r="AJ44" s="41" t="str">
        <f aca="false">IF(ISBLANK(Values!E43),"","👉 "&amp;Values!H43&amp; " "&amp;Values!$B$24 &amp;" "&amp;Values!$B$3)</f>
        <v>👉 US  COMPATIBLE Lenovo T430 T430i T430s T430si T430U T530 T530i T530S W530 X13X X230 X230i X230it X230T</v>
      </c>
      <c r="AK44" s="1" t="str">
        <f aca="false">IF(ISBLANK(Values!E43),"",Values!$B$25)</f>
        <v> 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58.95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30">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M4:M204 N5:U5 O6:U130">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1.75781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1" min="11" style="0" width="18.76"/>
    <col collapsed="false" customWidth="true" hidden="false" outlineLevel="0" max="13" min="13" style="0" width="69.33"/>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351</v>
      </c>
      <c r="B1" s="44"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5" t="s">
        <v>352</v>
      </c>
      <c r="F1" s="45"/>
      <c r="G1" s="45"/>
      <c r="H1" s="46"/>
      <c r="I1" s="46"/>
    </row>
    <row r="2" customFormat="false" ht="12.8" hidden="false" customHeight="false" outlineLevel="0" collapsed="false">
      <c r="A2" s="43" t="s">
        <v>353</v>
      </c>
      <c r="B2" s="44"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3" t="s">
        <v>354</v>
      </c>
      <c r="B3" s="44" t="s">
        <v>355</v>
      </c>
      <c r="E3" s="43" t="s">
        <v>356</v>
      </c>
      <c r="F3" s="43" t="s">
        <v>357</v>
      </c>
      <c r="G3" s="43" t="s">
        <v>358</v>
      </c>
      <c r="H3" s="43" t="s">
        <v>359</v>
      </c>
      <c r="I3" s="43" t="s">
        <v>360</v>
      </c>
      <c r="J3" s="43" t="s">
        <v>361</v>
      </c>
      <c r="K3" s="43" t="s">
        <v>362</v>
      </c>
      <c r="L3" s="43" t="s">
        <v>363</v>
      </c>
      <c r="M3" s="43" t="s">
        <v>364</v>
      </c>
      <c r="N3" s="43" t="s">
        <v>365</v>
      </c>
      <c r="O3" s="43" t="s">
        <v>366</v>
      </c>
      <c r="P3" s="43" t="s">
        <v>367</v>
      </c>
      <c r="Q3" s="43" t="s">
        <v>368</v>
      </c>
      <c r="R3" s="43" t="s">
        <v>369</v>
      </c>
      <c r="S3" s="43" t="s">
        <v>370</v>
      </c>
      <c r="T3" s="43" t="s">
        <v>371</v>
      </c>
      <c r="U3" s="43" t="s">
        <v>372</v>
      </c>
      <c r="V3" s="0" t="s">
        <v>373</v>
      </c>
    </row>
    <row r="4" customFormat="false" ht="12.8" hidden="false" customHeight="false" outlineLevel="0" collapsed="false">
      <c r="A4" s="43" t="s">
        <v>374</v>
      </c>
      <c r="B4" s="47" t="n">
        <v>58.95</v>
      </c>
      <c r="E4" s="48" t="n">
        <v>5714401431015</v>
      </c>
      <c r="F4" s="48" t="s">
        <v>375</v>
      </c>
      <c r="G4" s="49" t="s">
        <v>376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FALSE()</f>
        <v>0</v>
      </c>
      <c r="K4" s="48" t="s">
        <v>377</v>
      </c>
      <c r="L4" s="52" t="n">
        <f aca="false">FALSE()</f>
        <v>0</v>
      </c>
      <c r="M4" s="53" t="str">
        <f aca="false">IF(ISBLANK(K4),"",IF(L4, "https://raw.githubusercontent.com/PatrickVibild/TellusAmazonPictures/master/pictures/"&amp;K4&amp;"/1.jpg","https://download.lenovo.com/Images/Parts/"&amp;K4&amp;"/"&amp;K4&amp;"_A.jpg"))</f>
        <v>https://download.lenovo.com/Images/Parts/01AX458/01AX458_A.jpg</v>
      </c>
      <c r="N4" s="53" t="str">
        <f aca="false">IF(ISBLANK(K4),"",IF(L4, "https://raw.githubusercontent.com/PatrickVibild/TellusAmazonPictures/master/pictures/"&amp;K4&amp;"/2.jpg","https://download.lenovo.com/Images/Parts/"&amp;K4&amp;"/"&amp;K4&amp;"_B.jpg"))</f>
        <v>https://download.lenovo.com/Images/Parts/01AX458/01AX458_B.jpg</v>
      </c>
      <c r="O4" s="54" t="str">
        <f aca="false">IF(ISBLANK(K4),"",IF(L4, "https://raw.githubusercontent.com/PatrickVibild/TellusAmazonPictures/master/pictures/"&amp;K4&amp;"/3.jpg","https://download.lenovo.com/Images/Parts/"&amp;K4&amp;"/"&amp;K4&amp;"_details.jpg"))</f>
        <v>https://download.lenovo.com/Images/Parts/01AX458/01AX458_details.jpg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5" t="n">
        <f aca="false">MATCH(G4,options!$D$1:$D$20,0)</f>
        <v>1</v>
      </c>
    </row>
    <row r="5" customFormat="false" ht="12.8" hidden="false" customHeight="false" outlineLevel="0" collapsed="false">
      <c r="A5" s="43" t="s">
        <v>378</v>
      </c>
      <c r="B5" s="47" t="n">
        <v>44.95</v>
      </c>
      <c r="E5" s="48" t="n">
        <v>5714401431022</v>
      </c>
      <c r="F5" s="48" t="s">
        <v>379</v>
      </c>
      <c r="G5" s="49" t="s">
        <v>380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FALSE()</f>
        <v>0</v>
      </c>
      <c r="K5" s="48" t="s">
        <v>381</v>
      </c>
      <c r="L5" s="52" t="n">
        <f aca="false">FALSE()</f>
        <v>0</v>
      </c>
      <c r="M5" s="53" t="str">
        <f aca="false">IF(ISBLANK(K5),"",IF(L5, "https://raw.githubusercontent.com/PatrickVibild/TellusAmazonPictures/master/pictures/"&amp;K5&amp;"/1.jpg","https://download.lenovo.com/Images/Parts/"&amp;K5&amp;"/"&amp;K5&amp;"_A.jpg"))</f>
        <v>https://download.lenovo.com/Images/Parts/01AX416/01AX416_A.jpg</v>
      </c>
      <c r="N5" s="53" t="str">
        <f aca="false">IF(ISBLANK(K5),"",IF(L5, "https://raw.githubusercontent.com/PatrickVibild/TellusAmazonPictures/master/pictures/"&amp;K5&amp;"/2.jpg","https://download.lenovo.com/Images/Parts/"&amp;K5&amp;"/"&amp;K5&amp;"_B.jpg"))</f>
        <v>https://download.lenovo.com/Images/Parts/01AX416/01AX416_B.jpg</v>
      </c>
      <c r="O5" s="54" t="str">
        <f aca="false">IF(ISBLANK(K5),"",IF(L5, "https://raw.githubusercontent.com/PatrickVibild/TellusAmazonPictures/master/pictures/"&amp;K5&amp;"/3.jpg","https://download.lenovo.com/Images/Parts/"&amp;K5&amp;"/"&amp;K5&amp;"_details.jpg"))</f>
        <v>https://download.lenovo.com/Images/Parts/01AX416/01AX416_details.jpg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5" t="n">
        <f aca="false">MATCH(G5,options!$D$1:$D$20,0)</f>
        <v>2</v>
      </c>
    </row>
    <row r="6" customFormat="false" ht="12.8" hidden="false" customHeight="false" outlineLevel="0" collapsed="false">
      <c r="A6" s="43" t="s">
        <v>382</v>
      </c>
      <c r="B6" s="56" t="s">
        <v>383</v>
      </c>
      <c r="E6" s="48" t="n">
        <v>5714401431039</v>
      </c>
      <c r="F6" s="48" t="s">
        <v>384</v>
      </c>
      <c r="G6" s="49" t="s">
        <v>385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FALSE()</f>
        <v>0</v>
      </c>
      <c r="K6" s="48" t="s">
        <v>386</v>
      </c>
      <c r="L6" s="52" t="n">
        <f aca="false">FALSE()</f>
        <v>0</v>
      </c>
      <c r="M6" s="53" t="str">
        <f aca="false">IF(ISBLANK(K6),"",IF(L6, "https://raw.githubusercontent.com/PatrickVibild/TellusAmazonPictures/master/pictures/"&amp;K6&amp;"/1.jpg","https://download.lenovo.com/Images/Parts/"&amp;K6&amp;"/"&amp;K6&amp;"_A.jpg"))</f>
        <v>https://download.lenovo.com/Images/Parts/01AX381/01AX381_A.jpg</v>
      </c>
      <c r="N6" s="53" t="str">
        <f aca="false">IF(ISBLANK(K6),"",IF(L6, "https://raw.githubusercontent.com/PatrickVibild/TellusAmazonPictures/master/pictures/"&amp;K6&amp;"/2.jpg","https://download.lenovo.com/Images/Parts/"&amp;K6&amp;"/"&amp;K6&amp;"_B.jpg"))</f>
        <v>https://download.lenovo.com/Images/Parts/01AX381/01AX381_B.jpg</v>
      </c>
      <c r="O6" s="54" t="str">
        <f aca="false">IF(ISBLANK(K6),"",IF(L6, "https://raw.githubusercontent.com/PatrickVibild/TellusAmazonPictures/master/pictures/"&amp;K6&amp;"/3.jpg","https://download.lenovo.com/Images/Parts/"&amp;K6&amp;"/"&amp;K6&amp;"_details.jpg"))</f>
        <v>https://download.lenovo.com/Images/Parts/01AX381/01AX381_details.jpg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5" t="n">
        <f aca="false">MATCH(G6,options!$D$1:$D$20,0)</f>
        <v>3</v>
      </c>
      <c r="AK6" s="0" t="s">
        <v>387</v>
      </c>
    </row>
    <row r="7" customFormat="false" ht="12.8" hidden="false" customHeight="false" outlineLevel="0" collapsed="false">
      <c r="A7" s="43" t="s">
        <v>388</v>
      </c>
      <c r="B7" s="57" t="str">
        <f aca="false">IF(B6=options!C1,"30","40")</f>
        <v>30</v>
      </c>
      <c r="E7" s="48" t="n">
        <v>5714401431046</v>
      </c>
      <c r="F7" s="48" t="s">
        <v>389</v>
      </c>
      <c r="G7" s="49" t="s">
        <v>390</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FALSE()</f>
        <v>0</v>
      </c>
      <c r="K7" s="48" t="s">
        <v>391</v>
      </c>
      <c r="L7" s="52" t="n">
        <f aca="false">FALSE()</f>
        <v>0</v>
      </c>
      <c r="M7" s="53" t="str">
        <f aca="false">IF(ISBLANK(K7),"",IF(L7, "https://raw.githubusercontent.com/PatrickVibild/TellusAmazonPictures/master/pictures/"&amp;K7&amp;"/1.jpg","https://download.lenovo.com/Images/Parts/"&amp;K7&amp;"/"&amp;K7&amp;"_A.jpg"))</f>
        <v>https://download.lenovo.com/Images/Parts/01AX374/01AX374_A.jpg</v>
      </c>
      <c r="N7" s="53" t="str">
        <f aca="false">IF(ISBLANK(K7),"",IF(L7, "https://raw.githubusercontent.com/PatrickVibild/TellusAmazonPictures/master/pictures/"&amp;K7&amp;"/2.jpg","https://download.lenovo.com/Images/Parts/"&amp;K7&amp;"/"&amp;K7&amp;"_B.jpg"))</f>
        <v>https://download.lenovo.com/Images/Parts/01AX374/01AX374_B.jpg</v>
      </c>
      <c r="O7" s="54" t="str">
        <f aca="false">IF(ISBLANK(K7),"",IF(L7, "https://raw.githubusercontent.com/PatrickVibild/TellusAmazonPictures/master/pictures/"&amp;K7&amp;"/3.jpg","https://download.lenovo.com/Images/Parts/"&amp;K7&amp;"/"&amp;K7&amp;"_details.jpg"))</f>
        <v>https://download.lenovo.com/Images/Parts/01AX374/01AX374_details.jpg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5" t="n">
        <f aca="false">MATCH(G7,options!$D$1:$D$20,0)</f>
        <v>4</v>
      </c>
    </row>
    <row r="8" customFormat="false" ht="12.8" hidden="false" customHeight="false" outlineLevel="0" collapsed="false">
      <c r="A8" s="43" t="s">
        <v>392</v>
      </c>
      <c r="B8" s="57" t="str">
        <f aca="false">IF(B6=options!C1,"22","25")</f>
        <v>22</v>
      </c>
      <c r="E8" s="48" t="n">
        <v>5714401431053</v>
      </c>
      <c r="F8" s="48" t="s">
        <v>393</v>
      </c>
      <c r="G8" s="49" t="s">
        <v>394</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395</v>
      </c>
      <c r="L8" s="52" t="n">
        <f aca="false">FALSE()</f>
        <v>0</v>
      </c>
      <c r="M8" s="53" t="str">
        <f aca="false">IF(ISBLANK(K8),"",IF(L8, "https://raw.githubusercontent.com/PatrickVibild/TellusAmazonPictures/master/pictures/"&amp;K8&amp;"/1.jpg","https://download.lenovo.com/Images/Parts/"&amp;K8&amp;"/"&amp;K8&amp;"_A.jpg"))</f>
        <v>https://download.lenovo.com/Images/Parts/01AX475/01AX475_A.jpg</v>
      </c>
      <c r="N8" s="53" t="str">
        <f aca="false">IF(ISBLANK(K8),"",IF(L8, "https://raw.githubusercontent.com/PatrickVibild/TellusAmazonPictures/master/pictures/"&amp;K8&amp;"/2.jpg","https://download.lenovo.com/Images/Parts/"&amp;K8&amp;"/"&amp;K8&amp;"_B.jpg"))</f>
        <v>https://download.lenovo.com/Images/Parts/01AX475/01AX475_B.jpg</v>
      </c>
      <c r="O8" s="54" t="str">
        <f aca="false">IF(ISBLANK(K8),"",IF(L8, "https://raw.githubusercontent.com/PatrickVibild/TellusAmazonPictures/master/pictures/"&amp;K8&amp;"/3.jpg","https://download.lenovo.com/Images/Parts/"&amp;K8&amp;"/"&amp;K8&amp;"_details.jpg"))</f>
        <v>https://download.lenovo.com/Images/Parts/01AX475/01AX475_details.jpg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5" t="n">
        <f aca="false">MATCH(G8,options!$D$1:$D$20,0)</f>
        <v>5</v>
      </c>
    </row>
    <row r="9" customFormat="false" ht="12.8" hidden="false" customHeight="false" outlineLevel="0" collapsed="false">
      <c r="A9" s="43" t="s">
        <v>396</v>
      </c>
      <c r="B9" s="57" t="str">
        <f aca="false">IF(B6=options!C1,"5","3")</f>
        <v>5</v>
      </c>
      <c r="E9" s="48" t="n">
        <v>5714401431060</v>
      </c>
      <c r="F9" s="48" t="s">
        <v>397</v>
      </c>
      <c r="G9" s="49" t="s">
        <v>398</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FALSE()</f>
        <v>0</v>
      </c>
      <c r="K9" s="48" t="s">
        <v>399</v>
      </c>
      <c r="L9" s="52" t="n">
        <f aca="false">FALSE()</f>
        <v>0</v>
      </c>
      <c r="M9" s="53" t="str">
        <f aca="false">IF(ISBLANK(K9),"",IF(L9, "https://raw.githubusercontent.com/PatrickVibild/TellusAmazonPictures/master/pictures/"&amp;K9&amp;"/1.jpg","https://download.lenovo.com/Images/Parts/"&amp;K9&amp;"/"&amp;K9&amp;"_A.jpg"))</f>
        <v>https://download.lenovo.com/Images/Parts/01AX486/01AX486_A.jpg</v>
      </c>
      <c r="N9" s="53" t="str">
        <f aca="false">IF(ISBLANK(K9),"",IF(L9, "https://raw.githubusercontent.com/PatrickVibild/TellusAmazonPictures/master/pictures/"&amp;K9&amp;"/2.jpg","https://download.lenovo.com/Images/Parts/"&amp;K9&amp;"/"&amp;K9&amp;"_B.jpg"))</f>
        <v>https://download.lenovo.com/Images/Parts/01AX486/01AX486_B.jpg</v>
      </c>
      <c r="O9" s="54" t="str">
        <f aca="false">IF(ISBLANK(K9),"",IF(L9, "https://raw.githubusercontent.com/PatrickVibild/TellusAmazonPictures/master/pictures/"&amp;K9&amp;"/3.jpg","https://download.lenovo.com/Images/Parts/"&amp;K9&amp;"/"&amp;K9&amp;"_details.jpg"))</f>
        <v>https://download.lenovo.com/Images/Parts/01AX486/01AX486_details.jpg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400</v>
      </c>
      <c r="B10" s="58"/>
      <c r="E10" s="48" t="n">
        <v>5714401431077</v>
      </c>
      <c r="F10" s="48" t="s">
        <v>401</v>
      </c>
      <c r="G10" s="49" t="s">
        <v>402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FALSE()</f>
        <v>0</v>
      </c>
      <c r="K10" s="48" t="s">
        <v>403</v>
      </c>
      <c r="L10" s="52" t="n">
        <f aca="false">FALSE()</f>
        <v>0</v>
      </c>
      <c r="M10" s="53" t="str">
        <f aca="false">IF(ISBLANK(K10),"",IF(L10, "https://raw.githubusercontent.com/PatrickVibild/TellusAmazonPictures/master/pictures/"&amp;K10&amp;"/1.jpg","https://download.lenovo.com/Images/Parts/"&amp;K10&amp;"/"&amp;K10&amp;"_A.jpg"))</f>
        <v>https://download.lenovo.com/Images/Parts/01AX370/01AX370_A.jpg</v>
      </c>
      <c r="N10" s="53" t="str">
        <f aca="false">IF(ISBLANK(K10),"",IF(L10, "https://raw.githubusercontent.com/PatrickVibild/TellusAmazonPictures/master/pictures/"&amp;K10&amp;"/2.jpg","https://download.lenovo.com/Images/Parts/"&amp;K10&amp;"/"&amp;K10&amp;"_B.jpg"))</f>
        <v>https://download.lenovo.com/Images/Parts/01AX370/01AX370_B.jpg</v>
      </c>
      <c r="O10" s="54" t="str">
        <f aca="false">IF(ISBLANK(K10),"",IF(L10, "https://raw.githubusercontent.com/PatrickVibild/TellusAmazonPictures/master/pictures/"&amp;K10&amp;"/3.jpg","https://download.lenovo.com/Images/Parts/"&amp;K10&amp;"/"&amp;K10&amp;"_details.jpg"))</f>
        <v>https://download.lenovo.com/Images/Parts/01AX370/01AX370_details.jpg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404</v>
      </c>
      <c r="B11" s="59" t="n">
        <v>150</v>
      </c>
      <c r="E11" s="48" t="n">
        <v>5714401431084</v>
      </c>
      <c r="F11" s="48" t="s">
        <v>405</v>
      </c>
      <c r="G11" s="49" t="s">
        <v>406</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FALSE()</f>
        <v>0</v>
      </c>
      <c r="K11" s="48" t="s">
        <v>407</v>
      </c>
      <c r="L11" s="52" t="n">
        <f aca="false">FALSE()</f>
        <v>0</v>
      </c>
      <c r="M11" s="53" t="str">
        <f aca="false">IF(ISBLANK(K11),"",IF(L11, "https://raw.githubusercontent.com/PatrickVibild/TellusAmazonPictures/master/pictures/"&amp;K11&amp;"/1.jpg","https://download.lenovo.com/Images/Parts/"&amp;K11&amp;"/"&amp;K11&amp;"_A.jpg"))</f>
        <v>https://download.lenovo.com/Images/Parts/01AX371/01AX371_A.jpg</v>
      </c>
      <c r="N11" s="53" t="str">
        <f aca="false">IF(ISBLANK(K11),"",IF(L11, "https://raw.githubusercontent.com/PatrickVibild/TellusAmazonPictures/master/pictures/"&amp;K11&amp;"/2.jpg","https://download.lenovo.com/Images/Parts/"&amp;K11&amp;"/"&amp;K11&amp;"_B.jpg"))</f>
        <v>https://download.lenovo.com/Images/Parts/01AX371/01AX371_B.jpg</v>
      </c>
      <c r="O11" s="54" t="str">
        <f aca="false">IF(ISBLANK(K11),"",IF(L11, "https://raw.githubusercontent.com/PatrickVibild/TellusAmazonPictures/master/pictures/"&amp;K11&amp;"/3.jpg","https://download.lenovo.com/Images/Parts/"&amp;K11&amp;"/"&amp;K11&amp;"_details.jpg"))</f>
        <v>https://download.lenovo.com/Images/Parts/01AX371/01AX371_details.jpg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8"/>
      <c r="E12" s="48" t="n">
        <v>5714401431091</v>
      </c>
      <c r="F12" s="48" t="s">
        <v>408</v>
      </c>
      <c r="G12" s="49" t="s">
        <v>409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0" t="n">
        <f aca="false">TRUE()</f>
        <v>1</v>
      </c>
      <c r="J12" s="51" t="n">
        <f aca="false">FALSE()</f>
        <v>0</v>
      </c>
      <c r="K12" s="48" t="s">
        <v>410</v>
      </c>
      <c r="L12" s="52" t="n">
        <f aca="false">FALSE()</f>
        <v>0</v>
      </c>
      <c r="M12" s="53" t="str">
        <f aca="false">IF(ISBLANK(K12),"",IF(L12, "https://raw.githubusercontent.com/PatrickVibild/TellusAmazonPictures/master/pictures/"&amp;K12&amp;"/1.jpg","https://download.lenovo.com/Images/Parts/"&amp;K12&amp;"/"&amp;K12&amp;"_A.jpg"))</f>
        <v>https://download.lenovo.com/Images/Parts/01AX454/01AX454_A.jpg</v>
      </c>
      <c r="N12" s="53" t="str">
        <f aca="false">IF(ISBLANK(K12),"",IF(L12, "https://raw.githubusercontent.com/PatrickVibild/TellusAmazonPictures/master/pictures/"&amp;K12&amp;"/2.jpg","https://download.lenovo.com/Images/Parts/"&amp;K12&amp;"/"&amp;K12&amp;"_B.jpg"))</f>
        <v>https://download.lenovo.com/Images/Parts/01AX454/01AX454_B.jpg</v>
      </c>
      <c r="O12" s="54" t="str">
        <f aca="false">IF(ISBLANK(K12),"",IF(L12, "https://raw.githubusercontent.com/PatrickVibild/TellusAmazonPictures/master/pictures/"&amp;K12&amp;"/3.jpg","https://download.lenovo.com/Images/Parts/"&amp;K12&amp;"/"&amp;K12&amp;"_details.jpg"))</f>
        <v>https://download.lenovo.com/Images/Parts/01AX454/01AX454_details.jpg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20</v>
      </c>
    </row>
    <row r="13" customFormat="false" ht="12.8" hidden="false" customHeight="false" outlineLevel="0" collapsed="false">
      <c r="A13" s="43" t="s">
        <v>411</v>
      </c>
      <c r="B13" s="48" t="s">
        <v>412</v>
      </c>
      <c r="E13" s="48" t="n">
        <v>5714401431107</v>
      </c>
      <c r="F13" s="48" t="s">
        <v>413</v>
      </c>
      <c r="G13" s="49" t="s">
        <v>414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0" t="n">
        <f aca="false">TRUE()</f>
        <v>1</v>
      </c>
      <c r="J13" s="51" t="n">
        <f aca="false">FALSE()</f>
        <v>0</v>
      </c>
      <c r="K13" s="48" t="s">
        <v>415</v>
      </c>
      <c r="L13" s="52" t="n">
        <f aca="false">FALSE()</f>
        <v>0</v>
      </c>
      <c r="M13" s="53" t="str">
        <f aca="false">IF(ISBLANK(K13),"",IF(L13, "https://raw.githubusercontent.com/PatrickVibild/TellusAmazonPictures/master/pictures/"&amp;K13&amp;"/1.jpg","https://download.lenovo.com/Images/Parts/"&amp;K13&amp;"/"&amp;K13&amp;"_A.jpg"))</f>
        <v>https://download.lenovo.com/Images/Parts/01AX455/01AX455_A.jpg</v>
      </c>
      <c r="N13" s="53" t="str">
        <f aca="false">IF(ISBLANK(K13),"",IF(L13, "https://raw.githubusercontent.com/PatrickVibild/TellusAmazonPictures/master/pictures/"&amp;K13&amp;"/2.jpg","https://download.lenovo.com/Images/Parts/"&amp;K13&amp;"/"&amp;K13&amp;"_B.jpg"))</f>
        <v>https://download.lenovo.com/Images/Parts/01AX455/01AX455_B.jpg</v>
      </c>
      <c r="O13" s="54" t="str">
        <f aca="false">IF(ISBLANK(K13),"",IF(L13, "https://raw.githubusercontent.com/PatrickVibild/TellusAmazonPictures/master/pictures/"&amp;K13&amp;"/3.jpg","https://download.lenovo.com/Images/Parts/"&amp;K13&amp;"/"&amp;K13&amp;"_details.jpg"))</f>
        <v>https://download.lenovo.com/Images/Parts/01AX455/01AX455_details.jpg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9</v>
      </c>
    </row>
    <row r="14" customFormat="false" ht="12.8" hidden="false" customHeight="false" outlineLevel="0" collapsed="false">
      <c r="A14" s="43" t="s">
        <v>416</v>
      </c>
      <c r="B14" s="48" t="n">
        <v>5714401430995</v>
      </c>
      <c r="E14" s="48" t="n">
        <v>5714401431114</v>
      </c>
      <c r="F14" s="48" t="s">
        <v>417</v>
      </c>
      <c r="G14" s="49" t="s">
        <v>418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0" t="n">
        <f aca="false">TRUE()</f>
        <v>1</v>
      </c>
      <c r="J14" s="51" t="n">
        <f aca="false">FALSE()</f>
        <v>0</v>
      </c>
      <c r="K14" s="48" t="s">
        <v>419</v>
      </c>
      <c r="L14" s="52" t="n">
        <f aca="false">FALSE()</f>
        <v>0</v>
      </c>
      <c r="M14" s="53" t="str">
        <f aca="false">IF(ISBLANK(K14),"",IF(L14, "https://raw.githubusercontent.com/PatrickVibild/TellusAmazonPictures/master/pictures/"&amp;K14&amp;"/1.jpg","https://download.lenovo.com/Images/Parts/"&amp;K14&amp;"/"&amp;K14&amp;"_A.jpg"))</f>
        <v>https://download.lenovo.com/Images/Parts/01AX379/01AX379_A.jpg</v>
      </c>
      <c r="N14" s="53" t="str">
        <f aca="false">IF(ISBLANK(K14),"",IF(L14, "https://raw.githubusercontent.com/PatrickVibild/TellusAmazonPictures/master/pictures/"&amp;K14&amp;"/2.jpg","https://download.lenovo.com/Images/Parts/"&amp;K14&amp;"/"&amp;K14&amp;"_B.jpg"))</f>
        <v>https://download.lenovo.com/Images/Parts/01AX379/01AX379_B.jpg</v>
      </c>
      <c r="O14" s="54" t="str">
        <f aca="false">IF(ISBLANK(K14),"",IF(L14, "https://raw.githubusercontent.com/PatrickVibild/TellusAmazonPictures/master/pictures/"&amp;K14&amp;"/3.jpg","https://download.lenovo.com/Images/Parts/"&amp;K14&amp;"/"&amp;K14&amp;"_details.jpg"))</f>
        <v>https://download.lenovo.com/Images/Parts/01AX379/01AX379_details.jpg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19</v>
      </c>
    </row>
    <row r="15" customFormat="false" ht="12.8" hidden="false" customHeight="false" outlineLevel="0" collapsed="false">
      <c r="B15" s="58"/>
      <c r="E15" s="48" t="n">
        <v>5714401431121</v>
      </c>
      <c r="F15" s="48" t="s">
        <v>420</v>
      </c>
      <c r="G15" s="49" t="s">
        <v>421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0" t="n">
        <f aca="false">TRUE()</f>
        <v>1</v>
      </c>
      <c r="J15" s="51" t="n">
        <f aca="false">FALSE()</f>
        <v>0</v>
      </c>
      <c r="K15" s="48" t="s">
        <v>422</v>
      </c>
      <c r="L15" s="52" t="n">
        <f aca="false">FALSE()</f>
        <v>0</v>
      </c>
      <c r="M15" s="53" t="str">
        <f aca="false">IF(ISBLANK(K15),"",IF(L15, "https://raw.githubusercontent.com/PatrickVibild/TellusAmazonPictures/master/pictures/"&amp;K15&amp;"/1.jpg","https://download.lenovo.com/Images/Parts/"&amp;K15&amp;"/"&amp;K15&amp;"_A.jpg"))</f>
        <v>https://download.lenovo.com/Images/Parts/01AX465/01AX465_A.jpg</v>
      </c>
      <c r="N15" s="53" t="str">
        <f aca="false">IF(ISBLANK(K15),"",IF(L15, "https://raw.githubusercontent.com/PatrickVibild/TellusAmazonPictures/master/pictures/"&amp;K15&amp;"/2.jpg","https://download.lenovo.com/Images/Parts/"&amp;K15&amp;"/"&amp;K15&amp;"_B.jpg"))</f>
        <v>https://download.lenovo.com/Images/Parts/01AX465/01AX465_B.jpg</v>
      </c>
      <c r="O15" s="54" t="str">
        <f aca="false">IF(ISBLANK(K15),"",IF(L15, "https://raw.githubusercontent.com/PatrickVibild/TellusAmazonPictures/master/pictures/"&amp;K15&amp;"/3.jpg","https://download.lenovo.com/Images/Parts/"&amp;K15&amp;"/"&amp;K15&amp;"_details.jpg"))</f>
        <v>https://download.lenovo.com/Images/Parts/01AX465/01AX465_details.jpg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10</v>
      </c>
    </row>
    <row r="16" customFormat="false" ht="12.8" hidden="false" customHeight="false" outlineLevel="0" collapsed="false">
      <c r="A16" s="43" t="s">
        <v>423</v>
      </c>
      <c r="B16" s="44" t="s">
        <v>424</v>
      </c>
      <c r="E16" s="48" t="n">
        <v>5714401431138</v>
      </c>
      <c r="F16" s="48" t="s">
        <v>425</v>
      </c>
      <c r="G16" s="49" t="s">
        <v>426</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0" t="n">
        <f aca="false">TRUE()</f>
        <v>1</v>
      </c>
      <c r="J16" s="51" t="n">
        <f aca="false">FALSE()</f>
        <v>0</v>
      </c>
      <c r="K16" s="48" t="s">
        <v>427</v>
      </c>
      <c r="L16" s="52" t="n">
        <f aca="false">FALSE()</f>
        <v>0</v>
      </c>
      <c r="M16" s="53" t="str">
        <f aca="false">IF(ISBLANK(K16),"",IF(L16, "https://raw.githubusercontent.com/PatrickVibild/TellusAmazonPictures/master/pictures/"&amp;K16&amp;"/1.jpg","https://download.lenovo.com/Images/Parts/"&amp;K16&amp;"/"&amp;K16&amp;"_A.jpg"))</f>
        <v>https://download.lenovo.com/Images/Parts/01AX425/01AX425_A.jpg</v>
      </c>
      <c r="N16" s="53" t="str">
        <f aca="false">IF(ISBLANK(K16),"",IF(L16, "https://raw.githubusercontent.com/PatrickVibild/TellusAmazonPictures/master/pictures/"&amp;K16&amp;"/2.jpg","https://download.lenovo.com/Images/Parts/"&amp;K16&amp;"/"&amp;K16&amp;"_B.jpg"))</f>
        <v>https://download.lenovo.com/Images/Parts/01AX425/01AX425_B.jpg</v>
      </c>
      <c r="O16" s="54" t="str">
        <f aca="false">IF(ISBLANK(K16),"",IF(L16, "https://raw.githubusercontent.com/PatrickVibild/TellusAmazonPictures/master/pictures/"&amp;K16&amp;"/3.jpg","https://download.lenovo.com/Images/Parts/"&amp;K16&amp;"/"&amp;K16&amp;"_details.jpg"))</f>
        <v>https://download.lenovo.com/Images/Parts/01AX425/01AX425_details.jpg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11</v>
      </c>
    </row>
    <row r="17" customFormat="false" ht="12.8" hidden="false" customHeight="false" outlineLevel="0" collapsed="false">
      <c r="B17" s="58"/>
      <c r="E17" s="48" t="n">
        <v>5714401431145</v>
      </c>
      <c r="F17" s="48" t="s">
        <v>428</v>
      </c>
      <c r="G17" s="49" t="s">
        <v>429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0" t="n">
        <f aca="false">TRUE()</f>
        <v>1</v>
      </c>
      <c r="J17" s="51" t="n">
        <f aca="false">FALSE()</f>
        <v>0</v>
      </c>
      <c r="L17" s="52" t="n">
        <f aca="false">FALSE()</f>
        <v>0</v>
      </c>
      <c r="M17" s="53" t="str">
        <f aca="false">IF(ISBLANK(K17),"",IF(L17, "https://raw.githubusercontent.com/PatrickVibild/TellusAmazonPictures/master/pictures/"&amp;K17&amp;"/1.jpg","https://download.lenovo.com/Images/Parts/"&amp;K17&amp;"/"&amp;K17&amp;"_A.jpg"))</f>
        <v/>
      </c>
      <c r="N17" s="53" t="str">
        <f aca="false">IF(ISBLANK(K17),"",IF(L17, "https://raw.githubusercontent.com/PatrickVibild/TellusAmazonPictures/master/pictures/"&amp;K17&amp;"/2.jpg","https://download.lenovo.com/Images/Parts/"&amp;K17&amp;"/"&amp;K17&amp;"_B.jpg"))</f>
        <v/>
      </c>
      <c r="O17" s="54"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12</v>
      </c>
    </row>
    <row r="18" customFormat="false" ht="12.8" hidden="false" customHeight="false" outlineLevel="0" collapsed="false">
      <c r="A18" s="43" t="s">
        <v>430</v>
      </c>
      <c r="B18" s="59" t="n">
        <v>5</v>
      </c>
      <c r="E18" s="48" t="n">
        <v>5714401431152</v>
      </c>
      <c r="F18" s="48" t="s">
        <v>431</v>
      </c>
      <c r="G18" s="49" t="s">
        <v>432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0" t="n">
        <f aca="false">TRUE()</f>
        <v>1</v>
      </c>
      <c r="J18" s="51" t="n">
        <f aca="false">FALSE()</f>
        <v>0</v>
      </c>
      <c r="K18" s="48" t="s">
        <v>433</v>
      </c>
      <c r="L18" s="52" t="n">
        <f aca="false">FALSE()</f>
        <v>0</v>
      </c>
      <c r="M18" s="53" t="str">
        <f aca="false">IF(ISBLANK(K18),"",IF(L18, "https://raw.githubusercontent.com/PatrickVibild/TellusAmazonPictures/master/pictures/"&amp;K18&amp;"/1.jpg","https://download.lenovo.com/Images/Parts/"&amp;K18&amp;"/"&amp;K18&amp;"_A.jpg"))</f>
        <v>https://download.lenovo.com/Images/Parts/01AX468/01AX468_A.jpg</v>
      </c>
      <c r="N18" s="53" t="str">
        <f aca="false">IF(ISBLANK(K18),"",IF(L18, "https://raw.githubusercontent.com/PatrickVibild/TellusAmazonPictures/master/pictures/"&amp;K18&amp;"/2.jpg","https://download.lenovo.com/Images/Parts/"&amp;K18&amp;"/"&amp;K18&amp;"_B.jpg"))</f>
        <v>https://download.lenovo.com/Images/Parts/01AX468/01AX468_B.jpg</v>
      </c>
      <c r="O18" s="54" t="str">
        <f aca="false">IF(ISBLANK(K18),"",IF(L18, "https://raw.githubusercontent.com/PatrickVibild/TellusAmazonPictures/master/pictures/"&amp;K18&amp;"/3.jpg","https://download.lenovo.com/Images/Parts/"&amp;K18&amp;"/"&amp;K18&amp;"_details.jpg"))</f>
        <v>https://download.lenovo.com/Images/Parts/01AX468/01AX468_details.jpg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13</v>
      </c>
    </row>
    <row r="19" customFormat="false" ht="12.8" hidden="false" customHeight="false" outlineLevel="0" collapsed="false">
      <c r="B19" s="58"/>
      <c r="E19" s="48" t="n">
        <v>5714401431169</v>
      </c>
      <c r="F19" s="48" t="s">
        <v>434</v>
      </c>
      <c r="G19" s="49" t="s">
        <v>435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0" t="n">
        <f aca="false">TRUE()</f>
        <v>1</v>
      </c>
      <c r="J19" s="51" t="n">
        <f aca="false">FALSE()</f>
        <v>0</v>
      </c>
      <c r="K19" s="48" t="s">
        <v>436</v>
      </c>
      <c r="L19" s="52" t="n">
        <f aca="false">FALSE()</f>
        <v>0</v>
      </c>
      <c r="M19" s="53" t="str">
        <f aca="false">IF(ISBLANK(K19),"",IF(L19, "https://raw.githubusercontent.com/PatrickVibild/TellusAmazonPictures/master/pictures/"&amp;K19&amp;"/1.jpg","https://download.lenovo.com/Images/Parts/"&amp;K19&amp;"/"&amp;K19&amp;"_A.jpg"))</f>
        <v>https://download.lenovo.com/Images/Parts/01AX472/01AX472_A.jpg</v>
      </c>
      <c r="N19" s="53" t="str">
        <f aca="false">IF(ISBLANK(K19),"",IF(L19, "https://raw.githubusercontent.com/PatrickVibild/TellusAmazonPictures/master/pictures/"&amp;K19&amp;"/2.jpg","https://download.lenovo.com/Images/Parts/"&amp;K19&amp;"/"&amp;K19&amp;"_B.jpg"))</f>
        <v>https://download.lenovo.com/Images/Parts/01AX472/01AX472_B.jpg</v>
      </c>
      <c r="O19" s="54" t="str">
        <f aca="false">IF(ISBLANK(K19),"",IF(L19, "https://raw.githubusercontent.com/PatrickVibild/TellusAmazonPictures/master/pictures/"&amp;K19&amp;"/3.jpg","https://download.lenovo.com/Images/Parts/"&amp;K19&amp;"/"&amp;K19&amp;"_details.jpg"))</f>
        <v>https://download.lenovo.com/Images/Parts/01AX472/01AX472_details.jpg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5" t="n">
        <f aca="false">MATCH(G19,options!$D$1:$D$20,0)</f>
        <v>14</v>
      </c>
    </row>
    <row r="20" customFormat="false" ht="12.8" hidden="false" customHeight="false" outlineLevel="0" collapsed="false">
      <c r="A20" s="43" t="s">
        <v>437</v>
      </c>
      <c r="B20" s="60" t="s">
        <v>438</v>
      </c>
      <c r="E20" s="48" t="n">
        <v>5714401431176</v>
      </c>
      <c r="F20" s="48" t="s">
        <v>439</v>
      </c>
      <c r="G20" s="49" t="s">
        <v>440</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0" t="n">
        <f aca="false">TRUE()</f>
        <v>1</v>
      </c>
      <c r="J20" s="51" t="n">
        <f aca="false">FALSE()</f>
        <v>0</v>
      </c>
      <c r="K20" s="48" t="s">
        <v>441</v>
      </c>
      <c r="L20" s="52" t="n">
        <f aca="false">FALSE()</f>
        <v>0</v>
      </c>
      <c r="M20" s="53" t="str">
        <f aca="false">IF(ISBLANK(K20),"",IF(L20, "https://raw.githubusercontent.com/PatrickVibild/TellusAmazonPictures/master/pictures/"&amp;K20&amp;"/1.jpg","https://download.lenovo.com/Images/Parts/"&amp;K20&amp;"/"&amp;K20&amp;"_A.jpg"))</f>
        <v>https://download.lenovo.com/Images/Parts/01AX473/01AX473_A.jpg</v>
      </c>
      <c r="N20" s="53" t="str">
        <f aca="false">IF(ISBLANK(K20),"",IF(L20, "https://raw.githubusercontent.com/PatrickVibild/TellusAmazonPictures/master/pictures/"&amp;K20&amp;"/2.jpg","https://download.lenovo.com/Images/Parts/"&amp;K20&amp;"/"&amp;K20&amp;"_B.jpg"))</f>
        <v>https://download.lenovo.com/Images/Parts/01AX473/01AX473_B.jpg</v>
      </c>
      <c r="O20" s="54" t="str">
        <f aca="false">IF(ISBLANK(K20),"",IF(L20, "https://raw.githubusercontent.com/PatrickVibild/TellusAmazonPictures/master/pictures/"&amp;K20&amp;"/3.jpg","https://download.lenovo.com/Images/Parts/"&amp;K20&amp;"/"&amp;K20&amp;"_details.jpg"))</f>
        <v>https://download.lenovo.com/Images/Parts/01AX473/01AX473_details.jpg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15</v>
      </c>
    </row>
    <row r="21" customFormat="false" ht="12.8" hidden="false" customHeight="false" outlineLevel="0" collapsed="false">
      <c r="B21" s="58"/>
      <c r="E21" s="48" t="n">
        <v>5714401431183</v>
      </c>
      <c r="F21" s="48" t="s">
        <v>442</v>
      </c>
      <c r="G21" s="49" t="s">
        <v>443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FALSE()</f>
        <v>0</v>
      </c>
      <c r="J21" s="51" t="n">
        <f aca="false">FALSE()</f>
        <v>0</v>
      </c>
      <c r="K21" s="48" t="s">
        <v>444</v>
      </c>
      <c r="L21" s="52" t="n">
        <f aca="false">FALSE()</f>
        <v>0</v>
      </c>
      <c r="M21" s="53" t="str">
        <f aca="false">IF(ISBLANK(K21),"",IF(L21, "https://raw.githubusercontent.com/PatrickVibild/TellusAmazonPictures/master/pictures/"&amp;K21&amp;"/1.jpg","https://download.lenovo.com/Images/Parts/"&amp;K21&amp;"/"&amp;K21&amp;"_A.jpg"))</f>
        <v>https://download.lenovo.com/Images/Parts/01AX394/01AX394_A.jpg</v>
      </c>
      <c r="N21" s="53" t="str">
        <f aca="false">IF(ISBLANK(K21),"",IF(L21, "https://raw.githubusercontent.com/PatrickVibild/TellusAmazonPictures/master/pictures/"&amp;K21&amp;"/2.jpg","https://download.lenovo.com/Images/Parts/"&amp;K21&amp;"/"&amp;K21&amp;"_B.jpg"))</f>
        <v>https://download.lenovo.com/Images/Parts/01AX394/01AX394_B.jpg</v>
      </c>
      <c r="O21" s="54" t="str">
        <f aca="false">IF(ISBLANK(K21),"",IF(L21, "https://raw.githubusercontent.com/PatrickVibild/TellusAmazonPictures/master/pictures/"&amp;K21&amp;"/3.jpg","https://download.lenovo.com/Images/Parts/"&amp;K21&amp;"/"&amp;K21&amp;"_details.jpg"))</f>
        <v>https://download.lenovo.com/Images/Parts/01AX394/01AX394_details.jpg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5" t="n">
        <f aca="false">MATCH(G21,options!$D$1:$D$20,0)</f>
        <v>16</v>
      </c>
    </row>
    <row r="22" customFormat="false" ht="12.8" hidden="false" customHeight="false" outlineLevel="0" collapsed="false">
      <c r="B22" s="58"/>
      <c r="E22" s="48" t="n">
        <v>5714401431190</v>
      </c>
      <c r="F22" s="48" t="s">
        <v>445</v>
      </c>
      <c r="G22" s="49" t="s">
        <v>446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0" t="n">
        <f aca="false">TRUE()</f>
        <v>1</v>
      </c>
      <c r="J22" s="51" t="n">
        <f aca="false">FALSE()</f>
        <v>0</v>
      </c>
      <c r="K22" s="48" t="s">
        <v>447</v>
      </c>
      <c r="L22" s="52" t="n">
        <f aca="false">FALSE()</f>
        <v>0</v>
      </c>
      <c r="M22" s="53" t="str">
        <f aca="false">IF(ISBLANK(K22),"",IF(L22, "https://raw.githubusercontent.com/PatrickVibild/TellusAmazonPictures/master/pictures/"&amp;K22&amp;"/1.jpg","https://download.lenovo.com/Images/Parts/"&amp;K22&amp;"/"&amp;K22&amp;"_A.jpg"))</f>
        <v>https://download.lenovo.com/Images/Parts/01AX469/01AX469_A.jpg</v>
      </c>
      <c r="N22" s="53" t="str">
        <f aca="false">IF(ISBLANK(K22),"",IF(L22, "https://raw.githubusercontent.com/PatrickVibild/TellusAmazonPictures/master/pictures/"&amp;K22&amp;"/2.jpg","https://download.lenovo.com/Images/Parts/"&amp;K22&amp;"/"&amp;K22&amp;"_B.jpg"))</f>
        <v>https://download.lenovo.com/Images/Parts/01AX469/01AX469_B.jpg</v>
      </c>
      <c r="O22" s="54" t="str">
        <f aca="false">IF(ISBLANK(K22),"",IF(L22, "https://raw.githubusercontent.com/PatrickVibild/TellusAmazonPictures/master/pictures/"&amp;K22&amp;"/3.jpg","https://download.lenovo.com/Images/Parts/"&amp;K22&amp;"/"&amp;K22&amp;"_details.jpg"))</f>
        <v>https://download.lenovo.com/Images/Parts/01AX469/01AX469_details.jpg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17</v>
      </c>
    </row>
    <row r="23" customFormat="false" ht="12.8" hidden="false" customHeight="false" outlineLevel="0" collapsed="false">
      <c r="A23" s="43" t="s">
        <v>448</v>
      </c>
      <c r="B23" s="44"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8" t="n">
        <v>5714401431206</v>
      </c>
      <c r="F23" s="48" t="s">
        <v>449</v>
      </c>
      <c r="G23" s="49" t="s">
        <v>450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FALSE()</f>
        <v>0</v>
      </c>
      <c r="J23" s="51" t="n">
        <f aca="false">FALSE()</f>
        <v>0</v>
      </c>
      <c r="K23" s="48" t="s">
        <v>451</v>
      </c>
      <c r="L23" s="52" t="n">
        <f aca="false">FALSE()</f>
        <v>0</v>
      </c>
      <c r="M23" s="53" t="str">
        <f aca="false">IF(ISBLANK(K23),"",IF(L23, "https://raw.githubusercontent.com/PatrickVibild/TellusAmazonPictures/master/pictures/"&amp;K23&amp;"/1.jpg","https://download.lenovo.com/Images/Parts/"&amp;K23&amp;"/"&amp;K23&amp;"_A.jpg"))</f>
        <v>https://download.lenovo.com/Images/Parts/01AX446/01AX446_A.jpg</v>
      </c>
      <c r="N23" s="53" t="str">
        <f aca="false">IF(ISBLANK(K23),"",IF(L23, "https://raw.githubusercontent.com/PatrickVibild/TellusAmazonPictures/master/pictures/"&amp;K23&amp;"/2.jpg","https://download.lenovo.com/Images/Parts/"&amp;K23&amp;"/"&amp;K23&amp;"_B.jpg"))</f>
        <v>https://download.lenovo.com/Images/Parts/01AX446/01AX446_B.jpg</v>
      </c>
      <c r="O23" s="54" t="str">
        <f aca="false">IF(ISBLANK(K23),"",IF(L23, "https://raw.githubusercontent.com/PatrickVibild/TellusAmazonPictures/master/pictures/"&amp;K23&amp;"/3.jpg","https://download.lenovo.com/Images/Parts/"&amp;K23&amp;"/"&amp;K23&amp;"_details.jpg"))</f>
        <v>https://download.lenovo.com/Images/Parts/01AX446/01AX446_details.jpg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18</v>
      </c>
    </row>
    <row r="24" customFormat="false" ht="23.85" hidden="false" customHeight="false" outlineLevel="0" collapsed="false">
      <c r="A24" s="43" t="s">
        <v>452</v>
      </c>
      <c r="B24" s="44" t="str">
        <f aca="false">IF(Values!$B$36=English!$B$2,English!B4, IF(Values!$B$36=German!$B$2,German!B4, IF(Values!$B$36=Italian!$B$2,Italian!B4, IF(Values!$B$36=Spanish!$B$2, Spanish!B4, IF(Values!$B$36=French!$B$2, French!B4, IF(Values!$B$36=Dutch!$B$2,Dutch!B4, IF(Values!$B$36=English!$D$32, English!D34, 0)))))))</f>
        <v> COMPATIBLE Lenovo</v>
      </c>
      <c r="E24" s="48" t="n">
        <v>5714401430018</v>
      </c>
      <c r="F24" s="48" t="s">
        <v>453</v>
      </c>
      <c r="G24" s="49"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TRUE()</f>
        <v>1</v>
      </c>
      <c r="K24" s="48" t="s">
        <v>454</v>
      </c>
      <c r="L24" s="52" t="b">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5" t="n">
        <f aca="false">MATCH(G24,options!$D$1:$D$20,0)</f>
        <v>1</v>
      </c>
    </row>
    <row r="25" customFormat="false" ht="12.8" hidden="false" customHeight="false" outlineLevel="0" collapsed="false">
      <c r="A25" s="43" t="s">
        <v>455</v>
      </c>
      <c r="B25" s="44" t="str">
        <f aca="false">IF(Values!$B$36=English!$B$2,English!B5, IF(Values!$B$36=German!$B$2,German!B5, IF(Values!$B$36=Italian!$B$2,Italian!B5, IF(Values!$B$36=Spanish!$B$2, Spanish!B5, IF(Values!$B$36=French!$B$2, French!B5, IF(Values!$B$36=Dutch!$B$2,Dutch!B5, IF(Values!$B$36=English!$D$32, English!D35, 0)))))))</f>
        <v> COMMUNICATION AND TECH SUPPORT 24h: we will help you in every situation</v>
      </c>
      <c r="E25" s="48" t="n">
        <v>5714401430025</v>
      </c>
      <c r="F25" s="48" t="s">
        <v>456</v>
      </c>
      <c r="G25" s="49"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TRUE()</f>
        <v>1</v>
      </c>
      <c r="K25" s="48" t="s">
        <v>457</v>
      </c>
      <c r="L25" s="52" t="n">
        <f aca="false">FALSE()</f>
        <v>0</v>
      </c>
      <c r="M25" s="53" t="str">
        <f aca="false">IF(ISBLANK(K25),"",IF(L25, "https://raw.githubusercontent.com/PatrickVibild/TellusAmazonPictures/master/pictures/"&amp;K25&amp;"/1.jpg","https://download.lenovo.com/Images/Parts/"&amp;K25&amp;"/"&amp;K25&amp;"_A.jpg"))</f>
        <v>https://download.lenovo.com/Images/Parts/01AX580/01AX580_A.jpg</v>
      </c>
      <c r="N25" s="53" t="str">
        <f aca="false">IF(ISBLANK(K25),"",IF(L25, "https://raw.githubusercontent.com/PatrickVibild/TellusAmazonPictures/master/pictures/"&amp;K25&amp;"/2.jpg","https://download.lenovo.com/Images/Parts/"&amp;K25&amp;"/"&amp;K25&amp;"_B.jpg"))</f>
        <v>https://download.lenovo.com/Images/Parts/01AX580/01AX580_B.jpg</v>
      </c>
      <c r="O25" s="54" t="str">
        <f aca="false">IF(ISBLANK(K25),"",IF(L25, "https://raw.githubusercontent.com/PatrickVibild/TellusAmazonPictures/master/pictures/"&amp;K25&amp;"/3.jpg","https://download.lenovo.com/Images/Parts/"&amp;K25&amp;"/"&amp;K25&amp;"_details.jpg"))</f>
        <v>https://download.lenovo.com/Images/Parts/01AX580/01AX580_details.jpg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23.85" hidden="false" customHeight="false" outlineLevel="0" collapsed="false">
      <c r="A26" s="43" t="s">
        <v>458</v>
      </c>
      <c r="B26" s="44"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8" t="n">
        <v>5714401430032</v>
      </c>
      <c r="F26" s="48" t="s">
        <v>459</v>
      </c>
      <c r="G26" s="49" t="s">
        <v>385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TRUE()</f>
        <v>1</v>
      </c>
      <c r="K26" s="48" t="s">
        <v>460</v>
      </c>
      <c r="L26" s="52" t="b">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5" t="n">
        <f aca="false">MATCH(G26,options!$D$1:$D$20,0)</f>
        <v>3</v>
      </c>
    </row>
    <row r="27" customFormat="false" ht="23.85" hidden="false" customHeight="false" outlineLevel="0" collapsed="false">
      <c r="A27" s="43" t="s">
        <v>455</v>
      </c>
      <c r="B27" s="44"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8" t="n">
        <v>5714401430049</v>
      </c>
      <c r="F27" s="48" t="s">
        <v>461</v>
      </c>
      <c r="G27" s="49"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TRUE()</f>
        <v>1</v>
      </c>
      <c r="K27" s="48" t="s">
        <v>462</v>
      </c>
      <c r="L27" s="52" t="b">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5" t="n">
        <f aca="false">MATCH(G27,options!$D$1:$D$20,0)</f>
        <v>4</v>
      </c>
    </row>
    <row r="28" customFormat="false" ht="12.8" hidden="false" customHeight="false" outlineLevel="0" collapsed="false">
      <c r="B28" s="61"/>
      <c r="E28" s="48" t="n">
        <v>5714401430056</v>
      </c>
      <c r="F28" s="48" t="s">
        <v>463</v>
      </c>
      <c r="G28" s="49"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TRUE()</f>
        <v>1</v>
      </c>
      <c r="K28" s="48" t="s">
        <v>464</v>
      </c>
      <c r="L28" s="52" t="n">
        <f aca="false">FALSE()</f>
        <v>0</v>
      </c>
      <c r="M28" s="53" t="str">
        <f aca="false">IF(ISBLANK(K28),"",IF(L28, "https://raw.githubusercontent.com/PatrickVibild/TellusAmazonPictures/master/pictures/"&amp;K28&amp;"/1.jpg","https://download.lenovo.com/Images/Parts/"&amp;K28&amp;"/"&amp;K28&amp;"_A.jpg"))</f>
        <v>https://download.lenovo.com/Images/Parts/01AX557/01AX557_A.jpg</v>
      </c>
      <c r="N28" s="53" t="str">
        <f aca="false">IF(ISBLANK(K28),"",IF(L28, "https://raw.githubusercontent.com/PatrickVibild/TellusAmazonPictures/master/pictures/"&amp;K28&amp;"/2.jpg","https://download.lenovo.com/Images/Parts/"&amp;K28&amp;"/"&amp;K28&amp;"_B.jpg"))</f>
        <v>https://download.lenovo.com/Images/Parts/01AX557/01AX557_B.jpg</v>
      </c>
      <c r="O28" s="54" t="str">
        <f aca="false">IF(ISBLANK(K28),"",IF(L28, "https://raw.githubusercontent.com/PatrickVibild/TellusAmazonPictures/master/pictures/"&amp;K28&amp;"/3.jpg","https://download.lenovo.com/Images/Parts/"&amp;K28&amp;"/"&amp;K28&amp;"_details.jpg"))</f>
        <v>https://download.lenovo.com/Images/Parts/01AX557/01AX557_details.jpg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465</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8" t="n">
        <v>5714401430063</v>
      </c>
      <c r="F29" s="48" t="s">
        <v>466</v>
      </c>
      <c r="G29" s="49"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TRUE()</f>
        <v>1</v>
      </c>
      <c r="K29" s="48" t="s">
        <v>467</v>
      </c>
      <c r="L29" s="52" t="n">
        <f aca="false">FALSE()</f>
        <v>0</v>
      </c>
      <c r="M29" s="53" t="str">
        <f aca="false">IF(ISBLANK(K29),"",IF(L29, "https://raw.githubusercontent.com/PatrickVibild/TellusAmazonPictures/master/pictures/"&amp;K29&amp;"/1.jpg","https://download.lenovo.com/Images/Parts/"&amp;K29&amp;"/"&amp;K29&amp;"_A.jpg"))</f>
        <v>https://download.lenovo.com/Images/Parts/01AX609/01AX609_A.jpg</v>
      </c>
      <c r="N29" s="53" t="str">
        <f aca="false">IF(ISBLANK(K29),"",IF(L29, "https://raw.githubusercontent.com/PatrickVibild/TellusAmazonPictures/master/pictures/"&amp;K29&amp;"/2.jpg","https://download.lenovo.com/Images/Parts/"&amp;K29&amp;"/"&amp;K29&amp;"_B.jpg"))</f>
        <v>https://download.lenovo.com/Images/Parts/01AX609/01AX609_B.jpg</v>
      </c>
      <c r="O29" s="54" t="str">
        <f aca="false">IF(ISBLANK(K29),"",IF(L29, "https://raw.githubusercontent.com/PatrickVibild/TellusAmazonPictures/master/pictures/"&amp;K29&amp;"/3.jpg","https://download.lenovo.com/Images/Parts/"&amp;K29&amp;"/"&amp;K29&amp;"_details.jpg"))</f>
        <v>https://download.lenovo.com/Images/Parts/01AX609/01AX609_details.jpg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1"/>
      <c r="E30" s="48" t="n">
        <v>5714401430070</v>
      </c>
      <c r="F30" s="48" t="s">
        <v>468</v>
      </c>
      <c r="G30" s="49" t="s">
        <v>402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TRUE()</f>
        <v>1</v>
      </c>
      <c r="K30" s="48" t="s">
        <v>469</v>
      </c>
      <c r="L30" s="52" t="n">
        <f aca="false">FALSE()</f>
        <v>0</v>
      </c>
      <c r="M30" s="53" t="str">
        <f aca="false">IF(ISBLANK(K30),"",IF(L30, "https://raw.githubusercontent.com/PatrickVibild/TellusAmazonPictures/master/pictures/"&amp;K30&amp;"/1.jpg","https://download.lenovo.com/Images/Parts/"&amp;K30&amp;"/"&amp;K30&amp;"_A.jpg"))</f>
        <v>https://download.lenovo.com/Images/Parts/01AX493/01AX493_A.jpg</v>
      </c>
      <c r="N30" s="53" t="str">
        <f aca="false">IF(ISBLANK(K30),"",IF(L30, "https://raw.githubusercontent.com/PatrickVibild/TellusAmazonPictures/master/pictures/"&amp;K30&amp;"/2.jpg","https://download.lenovo.com/Images/Parts/"&amp;K30&amp;"/"&amp;K30&amp;"_B.jpg"))</f>
        <v>https://download.lenovo.com/Images/Parts/01AX493/01AX493_B.jpg</v>
      </c>
      <c r="O30" s="54" t="str">
        <f aca="false">IF(ISBLANK(K30),"",IF(L30, "https://raw.githubusercontent.com/PatrickVibild/TellusAmazonPictures/master/pictures/"&amp;K30&amp;"/3.jpg","https://download.lenovo.com/Images/Parts/"&amp;K30&amp;"/"&amp;K30&amp;"_details.jpg"))</f>
        <v>https://download.lenovo.com/Images/Parts/01AX493/01AX493_details.jpg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470</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8" t="n">
        <v>5714401430087</v>
      </c>
      <c r="F31" s="48" t="s">
        <v>471</v>
      </c>
      <c r="G31" s="49" t="s">
        <v>406</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TRUE()</f>
        <v>1</v>
      </c>
      <c r="K31" s="48" t="s">
        <v>472</v>
      </c>
      <c r="L31" s="52" t="n">
        <f aca="false">FALSE()</f>
        <v>0</v>
      </c>
      <c r="M31" s="53" t="str">
        <f aca="false">IF(ISBLANK(K31),"",IF(L31, "https://raw.githubusercontent.com/PatrickVibild/TellusAmazonPictures/master/pictures/"&amp;K31&amp;"/1.jpg","https://download.lenovo.com/Images/Parts/"&amp;K31&amp;"/"&amp;K31&amp;"_A.jpg"))</f>
        <v>https://download.lenovo.com/Images/Parts/01AX576/01AX576_A.jpg</v>
      </c>
      <c r="N31" s="53" t="str">
        <f aca="false">IF(ISBLANK(K31),"",IF(L31, "https://raw.githubusercontent.com/PatrickVibild/TellusAmazonPictures/master/pictures/"&amp;K31&amp;"/2.jpg","https://download.lenovo.com/Images/Parts/"&amp;K31&amp;"/"&amp;K31&amp;"_B.jpg"))</f>
        <v>https://download.lenovo.com/Images/Parts/01AX576/01AX576_B.jpg</v>
      </c>
      <c r="O31" s="54" t="str">
        <f aca="false">IF(ISBLANK(K31),"",IF(L31, "https://raw.githubusercontent.com/PatrickVibild/TellusAmazonPictures/master/pictures/"&amp;K31&amp;"/3.jpg","https://download.lenovo.com/Images/Parts/"&amp;K31&amp;"/"&amp;K31&amp;"_details.jpg"))</f>
        <v>https://download.lenovo.com/Images/Parts/01AX576/01AX576_details.jpg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5714401430094</v>
      </c>
      <c r="F32" s="48" t="s">
        <v>473</v>
      </c>
      <c r="G32" s="49" t="s">
        <v>409</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TRUE()</f>
        <v>1</v>
      </c>
      <c r="K32" s="48" t="s">
        <v>474</v>
      </c>
      <c r="L32" s="52" t="n">
        <f aca="false">FALSE()</f>
        <v>0</v>
      </c>
      <c r="M32" s="53" t="str">
        <f aca="false">IF(ISBLANK(K32),"",IF(L32, "https://raw.githubusercontent.com/PatrickVibild/TellusAmazonPictures/master/pictures/"&amp;K32&amp;"/1.jpg","https://download.lenovo.com/Images/Parts/"&amp;K32&amp;"/"&amp;K32&amp;"_A.jpg"))</f>
        <v>https://download.lenovo.com/Images/Parts/01AX495/01AX495_A.jpg</v>
      </c>
      <c r="N32" s="53" t="str">
        <f aca="false">IF(ISBLANK(K32),"",IF(L32, "https://raw.githubusercontent.com/PatrickVibild/TellusAmazonPictures/master/pictures/"&amp;K32&amp;"/2.jpg","https://download.lenovo.com/Images/Parts/"&amp;K32&amp;"/"&amp;K32&amp;"_B.jpg"))</f>
        <v>https://download.lenovo.com/Images/Parts/01AX495/01AX495_B.jpg</v>
      </c>
      <c r="O32" s="54" t="str">
        <f aca="false">IF(ISBLANK(K32),"",IF(L32, "https://raw.githubusercontent.com/PatrickVibild/TellusAmazonPictures/master/pictures/"&amp;K32&amp;"/3.jpg","https://download.lenovo.com/Images/Parts/"&amp;K32&amp;"/"&amp;K32&amp;"_details.jpg"))</f>
        <v>https://download.lenovo.com/Images/Parts/01AX495/01AX495_details.jpg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475</v>
      </c>
      <c r="B33" s="44"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8" t="n">
        <v>5714401430100</v>
      </c>
      <c r="F33" s="48" t="s">
        <v>476</v>
      </c>
      <c r="G33" s="49" t="s">
        <v>414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TRUE()</f>
        <v>1</v>
      </c>
      <c r="K33" s="48" t="s">
        <v>477</v>
      </c>
      <c r="L33" s="52" t="n">
        <f aca="false">FALSE()</f>
        <v>0</v>
      </c>
      <c r="M33" s="53" t="str">
        <f aca="false">IF(ISBLANK(K33),"",IF(L33, "https://raw.githubusercontent.com/PatrickVibild/TellusAmazonPictures/master/pictures/"&amp;K33&amp;"/1.jpg","https://download.lenovo.com/Images/Parts/"&amp;K33&amp;"/"&amp;K33&amp;"_A.jpg"))</f>
        <v>https://download.lenovo.com/Images/Parts/01AX578/01AX578_A.jpg</v>
      </c>
      <c r="N33" s="53" t="str">
        <f aca="false">IF(ISBLANK(K33),"",IF(L33, "https://raw.githubusercontent.com/PatrickVibild/TellusAmazonPictures/master/pictures/"&amp;K33&amp;"/2.jpg","https://download.lenovo.com/Images/Parts/"&amp;K33&amp;"/"&amp;K33&amp;"_B.jpg"))</f>
        <v>https://download.lenovo.com/Images/Parts/01AX578/01AX578_B.jpg</v>
      </c>
      <c r="O33" s="54" t="str">
        <f aca="false">IF(ISBLANK(K33),"",IF(L33, "https://raw.githubusercontent.com/PatrickVibild/TellusAmazonPictures/master/pictures/"&amp;K33&amp;"/3.jpg","https://download.lenovo.com/Images/Parts/"&amp;K33&amp;"/"&amp;K33&amp;"_details.jpg"))</f>
        <v>https://download.lenovo.com/Images/Parts/01AX578/01AX578_details.jpg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5714401430117</v>
      </c>
      <c r="F34" s="48" t="s">
        <v>478</v>
      </c>
      <c r="G34" s="49" t="s">
        <v>418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TRUE()</f>
        <v>1</v>
      </c>
      <c r="K34" s="48" t="s">
        <v>479</v>
      </c>
      <c r="L34" s="52" t="n">
        <f aca="false">FALSE()</f>
        <v>0</v>
      </c>
      <c r="M34" s="53" t="str">
        <f aca="false">IF(ISBLANK(K34),"",IF(L34, "https://raw.githubusercontent.com/PatrickVibild/TellusAmazonPictures/master/pictures/"&amp;K34&amp;"/1.jpg","https://download.lenovo.com/Images/Parts/"&amp;K34&amp;"/"&amp;K34&amp;"_A.jpg"))</f>
        <v>https://download.lenovo.com/Images/Parts/01AX584/01AX584_A.jpg</v>
      </c>
      <c r="N34" s="53" t="str">
        <f aca="false">IF(ISBLANK(K34),"",IF(L34, "https://raw.githubusercontent.com/PatrickVibild/TellusAmazonPictures/master/pictures/"&amp;K34&amp;"/2.jpg","https://download.lenovo.com/Images/Parts/"&amp;K34&amp;"/"&amp;K34&amp;"_B.jpg"))</f>
        <v>https://download.lenovo.com/Images/Parts/01AX584/01AX584_B.jpg</v>
      </c>
      <c r="O34" s="54" t="str">
        <f aca="false">IF(ISBLANK(K34),"",IF(L34, "https://raw.githubusercontent.com/PatrickVibild/TellusAmazonPictures/master/pictures/"&amp;K34&amp;"/3.jpg","https://download.lenovo.com/Images/Parts/"&amp;K34&amp;"/"&amp;K34&amp;"_details.jpg"))</f>
        <v>https://download.lenovo.com/Images/Parts/01AX584/01AX584_details.jpg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5714401430124</v>
      </c>
      <c r="F35" s="48" t="s">
        <v>480</v>
      </c>
      <c r="G35" s="49" t="s">
        <v>421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TRUE()</f>
        <v>1</v>
      </c>
      <c r="K35" s="48" t="s">
        <v>481</v>
      </c>
      <c r="L35" s="52" t="n">
        <f aca="false">FALSE()</f>
        <v>0</v>
      </c>
      <c r="M35" s="53" t="str">
        <f aca="false">IF(ISBLANK(K35),"",IF(L35, "https://raw.githubusercontent.com/PatrickVibild/TellusAmazonPictures/master/pictures/"&amp;K35&amp;"/1.jpg","https://download.lenovo.com/Images/Parts/"&amp;K35&amp;"/"&amp;K35&amp;"_A.jpg"))</f>
        <v>https://download.lenovo.com/Images/Parts/01AX506/01AX506_A.jpg</v>
      </c>
      <c r="N35" s="53" t="str">
        <f aca="false">IF(ISBLANK(K35),"",IF(L35, "https://raw.githubusercontent.com/PatrickVibild/TellusAmazonPictures/master/pictures/"&amp;K35&amp;"/2.jpg","https://download.lenovo.com/Images/Parts/"&amp;K35&amp;"/"&amp;K35&amp;"_B.jpg"))</f>
        <v>https://download.lenovo.com/Images/Parts/01AX506/01AX506_B.jpg</v>
      </c>
      <c r="O35" s="54" t="str">
        <f aca="false">IF(ISBLANK(K35),"",IF(L35, "https://raw.githubusercontent.com/PatrickVibild/TellusAmazonPictures/master/pictures/"&amp;K35&amp;"/3.jpg","https://download.lenovo.com/Images/Parts/"&amp;K35&amp;"/"&amp;K35&amp;"_details.jpg"))</f>
        <v>https://download.lenovo.com/Images/Parts/01AX506/01AX506_details.jpg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482</v>
      </c>
      <c r="B36" s="60" t="s">
        <v>483</v>
      </c>
      <c r="E36" s="48" t="n">
        <v>5714401430131</v>
      </c>
      <c r="F36" s="48" t="s">
        <v>484</v>
      </c>
      <c r="G36" s="49" t="s">
        <v>426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TRUE()</f>
        <v>1</v>
      </c>
      <c r="K36" s="48" t="s">
        <v>485</v>
      </c>
      <c r="L36" s="52" t="n">
        <f aca="false">FALSE()</f>
        <v>0</v>
      </c>
      <c r="M36" s="53" t="str">
        <f aca="false">IF(ISBLANK(K36),"",IF(L36, "https://raw.githubusercontent.com/PatrickVibild/TellusAmazonPictures/master/pictures/"&amp;K36&amp;"/1.jpg","https://download.lenovo.com/Images/Parts/"&amp;K36&amp;"/"&amp;K36&amp;"_A.jpg"))</f>
        <v>https://download.lenovo.com/Images/Parts/01AX589/01AX589_A.jpg</v>
      </c>
      <c r="N36" s="53" t="str">
        <f aca="false">IF(ISBLANK(K36),"",IF(L36, "https://raw.githubusercontent.com/PatrickVibild/TellusAmazonPictures/master/pictures/"&amp;K36&amp;"/2.jpg","https://download.lenovo.com/Images/Parts/"&amp;K36&amp;"/"&amp;K36&amp;"_B.jpg"))</f>
        <v>https://download.lenovo.com/Images/Parts/01AX589/01AX589_B.jpg</v>
      </c>
      <c r="O36" s="54" t="str">
        <f aca="false">IF(ISBLANK(K36),"",IF(L36, "https://raw.githubusercontent.com/PatrickVibild/TellusAmazonPictures/master/pictures/"&amp;K36&amp;"/3.jpg","https://download.lenovo.com/Images/Parts/"&amp;K36&amp;"/"&amp;K36&amp;"_details.jpg"))</f>
        <v>https://download.lenovo.com/Images/Parts/01AX589/01AX589_details.jpg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486</v>
      </c>
      <c r="B37" s="60" t="s">
        <v>450</v>
      </c>
      <c r="E37" s="48" t="n">
        <v>5714401430148</v>
      </c>
      <c r="F37" s="48" t="s">
        <v>487</v>
      </c>
      <c r="G37" s="49" t="s">
        <v>429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TRUE()</f>
        <v>1</v>
      </c>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5714401430155</v>
      </c>
      <c r="F38" s="48" t="s">
        <v>488</v>
      </c>
      <c r="G38" s="49" t="s">
        <v>432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TRUE()</f>
        <v>1</v>
      </c>
      <c r="K38" s="48" t="s">
        <v>489</v>
      </c>
      <c r="L38" s="52" t="n">
        <f aca="false">FALSE()</f>
        <v>0</v>
      </c>
      <c r="M38" s="53" t="str">
        <f aca="false">IF(ISBLANK(K38),"",IF(L38, "https://raw.githubusercontent.com/PatrickVibild/TellusAmazonPictures/master/pictures/"&amp;K38&amp;"/1.jpg","https://download.lenovo.com/Images/Parts/"&amp;K38&amp;"/"&amp;K38&amp;"_A.jpg"))</f>
        <v>https://download.lenovo.com/Images/Parts/01AX591/01AX591_A.jpg</v>
      </c>
      <c r="N38" s="53" t="str">
        <f aca="false">IF(ISBLANK(K38),"",IF(L38, "https://raw.githubusercontent.com/PatrickVibild/TellusAmazonPictures/master/pictures/"&amp;K38&amp;"/2.jpg","https://download.lenovo.com/Images/Parts/"&amp;K38&amp;"/"&amp;K38&amp;"_B.jpg"))</f>
        <v>https://download.lenovo.com/Images/Parts/01AX591/01AX591_B.jpg</v>
      </c>
      <c r="O38" s="54" t="str">
        <f aca="false">IF(ISBLANK(K38),"",IF(L38, "https://raw.githubusercontent.com/PatrickVibild/TellusAmazonPictures/master/pictures/"&amp;K38&amp;"/3.jpg","https://download.lenovo.com/Images/Parts/"&amp;K38&amp;"/"&amp;K38&amp;"_details.jpg"))</f>
        <v>https://download.lenovo.com/Images/Parts/01AX591/01AX591_details.jpg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5714401430162</v>
      </c>
      <c r="F39" s="48" t="s">
        <v>490</v>
      </c>
      <c r="G39" s="49" t="s">
        <v>435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TRUE()</f>
        <v>1</v>
      </c>
      <c r="K39" s="48" t="s">
        <v>491</v>
      </c>
      <c r="L39" s="52" t="n">
        <f aca="false">FALSE()</f>
        <v>0</v>
      </c>
      <c r="M39" s="53" t="str">
        <f aca="false">IF(ISBLANK(K39),"",IF(L39, "https://raw.githubusercontent.com/PatrickVibild/TellusAmazonPictures/master/pictures/"&amp;K39&amp;"/1.jpg","https://download.lenovo.com/Images/Parts/"&amp;K39&amp;"/"&amp;K39&amp;"_A.jpg"))</f>
        <v>https://download.lenovo.com/Images/Parts/01AX595/01AX595_A.jpg</v>
      </c>
      <c r="N39" s="53" t="str">
        <f aca="false">IF(ISBLANK(K39),"",IF(L39, "https://raw.githubusercontent.com/PatrickVibild/TellusAmazonPictures/master/pictures/"&amp;K39&amp;"/2.jpg","https://download.lenovo.com/Images/Parts/"&amp;K39&amp;"/"&amp;K39&amp;"_B.jpg"))</f>
        <v>https://download.lenovo.com/Images/Parts/01AX595/01AX595_B.jpg</v>
      </c>
      <c r="O39" s="54" t="str">
        <f aca="false">IF(ISBLANK(K39),"",IF(L39, "https://raw.githubusercontent.com/PatrickVibild/TellusAmazonPictures/master/pictures/"&amp;K39&amp;"/3.jpg","https://download.lenovo.com/Images/Parts/"&amp;K39&amp;"/"&amp;K39&amp;"_details.jpg"))</f>
        <v>https://download.lenovo.com/Images/Parts/01AX595/01AX595_details.jpg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5714401430179</v>
      </c>
      <c r="F40" s="48" t="s">
        <v>492</v>
      </c>
      <c r="G40" s="49" t="s">
        <v>440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TRUE()</f>
        <v>1</v>
      </c>
      <c r="K40" s="48" t="s">
        <v>493</v>
      </c>
      <c r="L40" s="52" t="n">
        <f aca="false">FALSE()</f>
        <v>0</v>
      </c>
      <c r="M40" s="53" t="str">
        <f aca="false">IF(ISBLANK(K40),"",IF(L40, "https://raw.githubusercontent.com/PatrickVibild/TellusAmazonPictures/master/pictures/"&amp;K40&amp;"/1.jpg","https://download.lenovo.com/Images/Parts/"&amp;K40&amp;"/"&amp;K40&amp;"_A.jpg"))</f>
        <v>https://download.lenovo.com/Images/Parts/01AX596/01AX596_A.jpg</v>
      </c>
      <c r="N40" s="53" t="str">
        <f aca="false">IF(ISBLANK(K40),"",IF(L40, "https://raw.githubusercontent.com/PatrickVibild/TellusAmazonPictures/master/pictures/"&amp;K40&amp;"/2.jpg","https://download.lenovo.com/Images/Parts/"&amp;K40&amp;"/"&amp;K40&amp;"_B.jpg"))</f>
        <v>https://download.lenovo.com/Images/Parts/01AX596/01AX596_B.jpg</v>
      </c>
      <c r="O40" s="54" t="str">
        <f aca="false">IF(ISBLANK(K40),"",IF(L40, "https://raw.githubusercontent.com/PatrickVibild/TellusAmazonPictures/master/pictures/"&amp;K40&amp;"/3.jpg","https://download.lenovo.com/Images/Parts/"&amp;K40&amp;"/"&amp;K40&amp;"_details.jpg"))</f>
        <v>https://download.lenovo.com/Images/Parts/01AX596/01AX596_details.jpg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23.85" hidden="false" customHeight="false" outlineLevel="0" collapsed="false">
      <c r="E41" s="48" t="n">
        <v>5714401430186</v>
      </c>
      <c r="F41" s="48" t="s">
        <v>494</v>
      </c>
      <c r="G41" s="49" t="s">
        <v>443</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FALSE()</f>
        <v>0</v>
      </c>
      <c r="J41" s="51" t="n">
        <f aca="false">TRUE()</f>
        <v>1</v>
      </c>
      <c r="K41" s="48" t="s">
        <v>495</v>
      </c>
      <c r="L41" s="52" t="b">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5" t="n">
        <f aca="false">MATCH(G41,options!$D$1:$D$20,0)</f>
        <v>16</v>
      </c>
    </row>
    <row r="42" customFormat="false" ht="12.8" hidden="false" customHeight="false" outlineLevel="0" collapsed="false">
      <c r="E42" s="48" t="n">
        <v>5714401430193</v>
      </c>
      <c r="F42" s="48" t="s">
        <v>496</v>
      </c>
      <c r="G42" s="49" t="s">
        <v>446</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TRUE()</f>
        <v>1</v>
      </c>
      <c r="K42" s="48" t="s">
        <v>497</v>
      </c>
      <c r="L42" s="52" t="n">
        <f aca="false">FALSE()</f>
        <v>0</v>
      </c>
      <c r="M42" s="53" t="str">
        <f aca="false">IF(ISBLANK(K42),"",IF(L42, "https://raw.githubusercontent.com/PatrickVibild/TellusAmazonPictures/master/pictures/"&amp;K42&amp;"/1.jpg","https://download.lenovo.com/Images/Parts/"&amp;K42&amp;"/"&amp;K42&amp;"_A.jpg"))</f>
        <v>https://download.lenovo.com/Images/Parts/01AX510/01AX510_A.jpg</v>
      </c>
      <c r="N42" s="53" t="str">
        <f aca="false">IF(ISBLANK(K42),"",IF(L42, "https://raw.githubusercontent.com/PatrickVibild/TellusAmazonPictures/master/pictures/"&amp;K42&amp;"/2.jpg","https://download.lenovo.com/Images/Parts/"&amp;K42&amp;"/"&amp;K42&amp;"_B.jpg"))</f>
        <v>https://download.lenovo.com/Images/Parts/01AX510/01AX510_B.jpg</v>
      </c>
      <c r="O42" s="54" t="str">
        <f aca="false">IF(ISBLANK(K42),"",IF(L42, "https://raw.githubusercontent.com/PatrickVibild/TellusAmazonPictures/master/pictures/"&amp;K42&amp;"/3.jpg","https://download.lenovo.com/Images/Parts/"&amp;K42&amp;"/"&amp;K42&amp;"_details.jpg"))</f>
        <v>https://download.lenovo.com/Images/Parts/01AX510/01AX510_details.jpg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23.85" hidden="false" customHeight="false" outlineLevel="0" collapsed="false">
      <c r="E43" s="48" t="n">
        <v>5714401430209</v>
      </c>
      <c r="F43" s="48" t="s">
        <v>498</v>
      </c>
      <c r="G43" s="49" t="s">
        <v>450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FALSE()</f>
        <v>0</v>
      </c>
      <c r="J43" s="51" t="n">
        <f aca="false">TRUE()</f>
        <v>1</v>
      </c>
      <c r="K43" s="48" t="s">
        <v>499</v>
      </c>
      <c r="L43" s="52" t="b">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57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500</v>
      </c>
      <c r="B1" s="65" t="n">
        <f aca="false">TRUE()</f>
        <v>1</v>
      </c>
      <c r="C1" s="0" t="s">
        <v>383</v>
      </c>
      <c r="D1" s="49" t="s">
        <v>376</v>
      </c>
      <c r="F1" s="0" t="s">
        <v>483</v>
      </c>
      <c r="G1" s="0" t="s">
        <v>501</v>
      </c>
    </row>
    <row r="2" customFormat="false" ht="12.8" hidden="false" customHeight="false" outlineLevel="0" collapsed="false">
      <c r="A2" s="0" t="s">
        <v>438</v>
      </c>
      <c r="B2" s="65" t="n">
        <f aca="false">FALSE()</f>
        <v>0</v>
      </c>
      <c r="C2" s="0" t="s">
        <v>502</v>
      </c>
      <c r="D2" s="49" t="s">
        <v>380</v>
      </c>
      <c r="F2" s="0" t="s">
        <v>380</v>
      </c>
      <c r="G2" s="0" t="s">
        <v>450</v>
      </c>
    </row>
    <row r="3" customFormat="false" ht="12.8" hidden="false" customHeight="false" outlineLevel="0" collapsed="false">
      <c r="A3" s="0" t="s">
        <v>503</v>
      </c>
      <c r="D3" s="49" t="s">
        <v>385</v>
      </c>
      <c r="F3" s="0" t="s">
        <v>376</v>
      </c>
    </row>
    <row r="4" customFormat="false" ht="12.8" hidden="false" customHeight="false" outlineLevel="0" collapsed="false">
      <c r="D4" s="49" t="s">
        <v>390</v>
      </c>
      <c r="F4" s="0" t="s">
        <v>385</v>
      </c>
    </row>
    <row r="5" customFormat="false" ht="12.8" hidden="false" customHeight="false" outlineLevel="0" collapsed="false">
      <c r="D5" s="49" t="s">
        <v>394</v>
      </c>
      <c r="F5" s="0" t="s">
        <v>390</v>
      </c>
    </row>
    <row r="6" customFormat="false" ht="12.8" hidden="false" customHeight="false" outlineLevel="0" collapsed="false">
      <c r="D6" s="49" t="s">
        <v>398</v>
      </c>
      <c r="F6" s="0" t="s">
        <v>421</v>
      </c>
    </row>
    <row r="7" customFormat="false" ht="12.8" hidden="false" customHeight="false" outlineLevel="0" collapsed="false">
      <c r="D7" s="49" t="s">
        <v>402</v>
      </c>
    </row>
    <row r="8" customFormat="false" ht="12.8" hidden="false" customHeight="false" outlineLevel="0" collapsed="false">
      <c r="D8" s="49" t="s">
        <v>406</v>
      </c>
    </row>
    <row r="9" customFormat="false" ht="12.8" hidden="false" customHeight="false" outlineLevel="0" collapsed="false">
      <c r="D9" s="49" t="s">
        <v>414</v>
      </c>
    </row>
    <row r="10" customFormat="false" ht="12.8" hidden="false" customHeight="false" outlineLevel="0" collapsed="false">
      <c r="D10" s="49" t="s">
        <v>421</v>
      </c>
    </row>
    <row r="11" customFormat="false" ht="12.8" hidden="false" customHeight="false" outlineLevel="0" collapsed="false">
      <c r="D11" s="49" t="s">
        <v>426</v>
      </c>
    </row>
    <row r="12" customFormat="false" ht="12.8" hidden="false" customHeight="false" outlineLevel="0" collapsed="false">
      <c r="D12" s="49" t="s">
        <v>429</v>
      </c>
    </row>
    <row r="13" customFormat="false" ht="12.8" hidden="false" customHeight="false" outlineLevel="0" collapsed="false">
      <c r="D13" s="49" t="s">
        <v>432</v>
      </c>
    </row>
    <row r="14" customFormat="false" ht="12.8" hidden="false" customHeight="false" outlineLevel="0" collapsed="false">
      <c r="D14" s="49" t="s">
        <v>435</v>
      </c>
    </row>
    <row r="15" customFormat="false" ht="12.8" hidden="false" customHeight="false" outlineLevel="0" collapsed="false">
      <c r="D15" s="49" t="s">
        <v>440</v>
      </c>
    </row>
    <row r="16" customFormat="false" ht="12.8" hidden="false" customHeight="false" outlineLevel="0" collapsed="false">
      <c r="D16" s="49" t="s">
        <v>443</v>
      </c>
    </row>
    <row r="17" customFormat="false" ht="12.8" hidden="false" customHeight="false" outlineLevel="0" collapsed="false">
      <c r="D17" s="49" t="s">
        <v>446</v>
      </c>
    </row>
    <row r="18" customFormat="false" ht="12.8" hidden="false" customHeight="false" outlineLevel="0" collapsed="false">
      <c r="D18" s="49" t="s">
        <v>450</v>
      </c>
    </row>
    <row r="19" customFormat="false" ht="12.8" hidden="false" customHeight="false" outlineLevel="0" collapsed="false">
      <c r="D19" s="49" t="s">
        <v>418</v>
      </c>
    </row>
    <row r="20" customFormat="false" ht="12.8" hidden="false" customHeight="false" outlineLevel="0" collapsed="false">
      <c r="D20" s="49" t="s">
        <v>409</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7734375" defaultRowHeight="12.8" zeroHeight="false" outlineLevelRow="0" outlineLevelCol="0"/>
  <sheetData>
    <row r="2" customFormat="false" ht="12.8" hidden="false" customHeight="false" outlineLevel="0" collapsed="false">
      <c r="B2" s="0" t="s">
        <v>483</v>
      </c>
    </row>
    <row r="3" customFormat="false" ht="14.9" hidden="false" customHeight="false" outlineLevel="0" collapsed="false">
      <c r="B3" s="67" t="s">
        <v>504</v>
      </c>
    </row>
    <row r="4" customFormat="false" ht="12.8" hidden="false" customHeight="false" outlineLevel="0" collapsed="false">
      <c r="B4" s="44" t="s">
        <v>505</v>
      </c>
    </row>
    <row r="5" customFormat="false" ht="12.8" hidden="false" customHeight="false" outlineLevel="0" collapsed="false">
      <c r="B5" s="44" t="s">
        <v>506</v>
      </c>
    </row>
    <row r="6" customFormat="false" ht="12.8" hidden="false" customHeight="false" outlineLevel="0" collapsed="false">
      <c r="B6" s="44" t="s">
        <v>507</v>
      </c>
    </row>
    <row r="7" customFormat="false" ht="12.8" hidden="false" customHeight="false" outlineLevel="0" collapsed="false">
      <c r="B7" s="44" t="s">
        <v>508</v>
      </c>
    </row>
    <row r="8" customFormat="false" ht="12.8" hidden="false" customHeight="false" outlineLevel="0" collapsed="false">
      <c r="B8" s="44" t="s">
        <v>509</v>
      </c>
    </row>
    <row r="9" customFormat="false" ht="12.8" hidden="false" customHeight="false" outlineLevel="0" collapsed="false">
      <c r="B9" s="44"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67" t="s">
        <v>513</v>
      </c>
    </row>
    <row r="20" customFormat="false" ht="12.8" hidden="false" customHeight="false" outlineLevel="0" collapsed="false">
      <c r="B20" s="49" t="s">
        <v>376</v>
      </c>
    </row>
    <row r="21" customFormat="false" ht="12.8" hidden="false" customHeight="false" outlineLevel="0" collapsed="false">
      <c r="B21" s="49" t="s">
        <v>380</v>
      </c>
    </row>
    <row r="22" customFormat="false" ht="12.8" hidden="false" customHeight="false" outlineLevel="0" collapsed="false">
      <c r="B22" s="49" t="s">
        <v>385</v>
      </c>
    </row>
    <row r="23" customFormat="false" ht="12.8" hidden="false" customHeight="false" outlineLevel="0" collapsed="false">
      <c r="B23" s="49" t="s">
        <v>390</v>
      </c>
    </row>
    <row r="24" customFormat="false" ht="12.8" hidden="false" customHeight="false" outlineLevel="0" collapsed="false">
      <c r="B24" s="49" t="s">
        <v>394</v>
      </c>
    </row>
    <row r="25" customFormat="false" ht="12.8" hidden="false" customHeight="false" outlineLevel="0" collapsed="false">
      <c r="B25" s="49" t="s">
        <v>398</v>
      </c>
    </row>
    <row r="26" customFormat="false" ht="12.8" hidden="false" customHeight="false" outlineLevel="0" collapsed="false">
      <c r="B26" s="49" t="s">
        <v>402</v>
      </c>
    </row>
    <row r="27" customFormat="false" ht="12.8" hidden="false" customHeight="false" outlineLevel="0" collapsed="false">
      <c r="B27" s="49" t="s">
        <v>406</v>
      </c>
    </row>
    <row r="28" customFormat="false" ht="12.8" hidden="false" customHeight="false" outlineLevel="0" collapsed="false">
      <c r="B28" s="49" t="s">
        <v>414</v>
      </c>
    </row>
    <row r="29" customFormat="false" ht="12.8" hidden="false" customHeight="false" outlineLevel="0" collapsed="false">
      <c r="B29" s="49" t="s">
        <v>421</v>
      </c>
    </row>
    <row r="30" customFormat="false" ht="12.8" hidden="false" customHeight="false" outlineLevel="0" collapsed="false">
      <c r="B30" s="49" t="s">
        <v>426</v>
      </c>
    </row>
    <row r="31" customFormat="false" ht="12.8" hidden="false" customHeight="false" outlineLevel="0" collapsed="false">
      <c r="B31" s="49" t="s">
        <v>429</v>
      </c>
    </row>
    <row r="32" customFormat="false" ht="12.8" hidden="false" customHeight="false" outlineLevel="0" collapsed="false">
      <c r="B32" s="49" t="s">
        <v>432</v>
      </c>
    </row>
    <row r="33" customFormat="false" ht="12.8" hidden="false" customHeight="false" outlineLevel="0" collapsed="false">
      <c r="B33" s="49" t="s">
        <v>435</v>
      </c>
    </row>
    <row r="34" customFormat="false" ht="12.8" hidden="false" customHeight="false" outlineLevel="0" collapsed="false">
      <c r="B34" s="49" t="s">
        <v>440</v>
      </c>
      <c r="D34" s="44"/>
    </row>
    <row r="35" customFormat="false" ht="12.8" hidden="false" customHeight="false" outlineLevel="0" collapsed="false">
      <c r="B35" s="49" t="s">
        <v>443</v>
      </c>
      <c r="D35" s="44"/>
    </row>
    <row r="36" customFormat="false" ht="12.8" hidden="false" customHeight="false" outlineLevel="0" collapsed="false">
      <c r="B36" s="49" t="s">
        <v>446</v>
      </c>
      <c r="D36" s="44"/>
    </row>
    <row r="37" customFormat="false" ht="12.8" hidden="false" customHeight="false" outlineLevel="0" collapsed="false">
      <c r="B37" s="49" t="s">
        <v>450</v>
      </c>
      <c r="D37" s="44"/>
    </row>
    <row r="38" customFormat="false" ht="12.8" hidden="false" customHeight="false" outlineLevel="0" collapsed="false">
      <c r="B38" s="49" t="s">
        <v>418</v>
      </c>
      <c r="D38" s="44"/>
    </row>
    <row r="39" customFormat="false" ht="12.8" hidden="false" customHeight="false" outlineLevel="0" collapsed="false">
      <c r="B39" s="49" t="s">
        <v>409</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773437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6" t="s">
        <v>514</v>
      </c>
    </row>
    <row r="4" customFormat="false" ht="15" hidden="false" customHeight="false" outlineLevel="0" collapsed="false">
      <c r="B4" s="66" t="s">
        <v>515</v>
      </c>
    </row>
    <row r="5" customFormat="false" ht="15" hidden="false" customHeight="false" outlineLevel="0" collapsed="false">
      <c r="B5" s="66" t="s">
        <v>516</v>
      </c>
    </row>
    <row r="6" customFormat="false" ht="15" hidden="false" customHeight="false" outlineLevel="0" collapsed="false">
      <c r="B6" s="66" t="s">
        <v>517</v>
      </c>
    </row>
    <row r="7" customFormat="false" ht="15" hidden="false" customHeight="false" outlineLevel="0" collapsed="false">
      <c r="B7" s="66" t="s">
        <v>518</v>
      </c>
    </row>
    <row r="8" customFormat="false" ht="12.8" hidden="false" customHeight="false" outlineLevel="0" collapsed="false">
      <c r="B8" s="0" t="s">
        <v>519</v>
      </c>
    </row>
    <row r="9" customFormat="false" ht="12.8" hidden="false" customHeight="false" outlineLevel="0" collapsed="false">
      <c r="B9" s="0" t="s">
        <v>520</v>
      </c>
    </row>
    <row r="10" customFormat="false" ht="12.8" hidden="false" customHeight="false" outlineLevel="0" collapsed="false">
      <c r="B10" s="0" t="s">
        <v>521</v>
      </c>
    </row>
    <row r="11" customFormat="false" ht="12.8" hidden="false" customHeight="false" outlineLevel="0" collapsed="false">
      <c r="B11" s="0" t="s">
        <v>522</v>
      </c>
    </row>
    <row r="14" customFormat="false" ht="12.8" hidden="false" customHeight="false" outlineLevel="0" collapsed="false">
      <c r="B14" s="0" t="s">
        <v>523</v>
      </c>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394</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443</v>
      </c>
    </row>
    <row r="36" customFormat="false" ht="12.8" hidden="false" customHeight="false" outlineLevel="0" collapsed="false">
      <c r="B36" s="0" t="s">
        <v>538</v>
      </c>
    </row>
    <row r="37" customFormat="false" ht="12.8" hidden="false" customHeight="false" outlineLevel="0" collapsed="false">
      <c r="B37" s="0" t="s">
        <v>539</v>
      </c>
    </row>
    <row r="38" customFormat="false" ht="12.8" hidden="false" customHeight="false" outlineLevel="0" collapsed="false">
      <c r="B38" s="0" t="s">
        <v>540</v>
      </c>
    </row>
    <row r="39" customFormat="false" ht="12.8" hidden="false" customHeight="false" outlineLevel="0" collapsed="false">
      <c r="B39" s="0" t="s">
        <v>541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7734375" defaultRowHeight="12.8" zeroHeight="false" outlineLevelRow="0" outlineLevelCol="0"/>
  <sheetData>
    <row r="2" customFormat="false" ht="12.8" hidden="false" customHeight="false" outlineLevel="0" collapsed="false">
      <c r="B2" s="0" t="s">
        <v>390</v>
      </c>
    </row>
    <row r="3" customFormat="false" ht="15" hidden="false" customHeight="false" outlineLevel="0" collapsed="false">
      <c r="B3" s="66" t="s">
        <v>542</v>
      </c>
    </row>
    <row r="4" customFormat="false" ht="15" hidden="false" customHeight="false" outlineLevel="0" collapsed="false">
      <c r="B4" s="66" t="s">
        <v>543</v>
      </c>
    </row>
    <row r="5" customFormat="false" ht="15" hidden="false" customHeight="false" outlineLevel="0" collapsed="false">
      <c r="B5" s="66" t="s">
        <v>544</v>
      </c>
    </row>
    <row r="6" customFormat="false" ht="15" hidden="false" customHeight="false" outlineLevel="0" collapsed="false">
      <c r="B6" s="66" t="s">
        <v>545</v>
      </c>
    </row>
    <row r="7" customFormat="false" ht="12.8" hidden="false" customHeight="false" outlineLevel="0" collapsed="false">
      <c r="B7" s="0" t="s">
        <v>546</v>
      </c>
    </row>
    <row r="8" customFormat="false" ht="12.8" hidden="false" customHeight="false" outlineLevel="0" collapsed="false">
      <c r="B8" s="0" t="s">
        <v>547</v>
      </c>
    </row>
    <row r="9" customFormat="false" ht="12.8" hidden="false" customHeight="false" outlineLevel="0" collapsed="false">
      <c r="B9" s="0" t="s">
        <v>548</v>
      </c>
    </row>
    <row r="10" customFormat="false" ht="12.8" hidden="false" customHeight="false" outlineLevel="0" collapsed="false">
      <c r="B10" s="0" t="s">
        <v>549</v>
      </c>
    </row>
    <row r="11" customFormat="false" ht="12.8" hidden="false" customHeight="false" outlineLevel="0" collapsed="false">
      <c r="B11" s="0"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556</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450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7734375" defaultRowHeight="12.8" zeroHeight="false" outlineLevelRow="0" outlineLevelCol="0"/>
  <sheetData>
    <row r="2" customFormat="false" ht="12.8" hidden="false" customHeight="false" outlineLevel="0" collapsed="false">
      <c r="B2" s="0" t="s">
        <v>380</v>
      </c>
    </row>
    <row r="3" customFormat="false" ht="12.8" hidden="false" customHeight="false" outlineLevel="0" collapsed="false">
      <c r="B3" s="0" t="s">
        <v>571</v>
      </c>
    </row>
    <row r="4" customFormat="false" ht="12.8" hidden="false" customHeight="false" outlineLevel="0" collapsed="false">
      <c r="B4" s="0" t="s">
        <v>572</v>
      </c>
    </row>
    <row r="5" customFormat="false" ht="12.8" hidden="false" customHeight="false" outlineLevel="0" collapsed="false">
      <c r="B5" s="0" t="s">
        <v>573</v>
      </c>
    </row>
    <row r="6" customFormat="false" ht="12.8" hidden="false" customHeight="false" outlineLevel="0" collapsed="false">
      <c r="B6" s="0" t="s">
        <v>574</v>
      </c>
    </row>
    <row r="7" customFormat="false" ht="12.8" hidden="false" customHeight="false" outlineLevel="0" collapsed="false">
      <c r="B7" s="0" t="s">
        <v>575</v>
      </c>
    </row>
    <row r="8" customFormat="false" ht="15" hidden="false" customHeight="false" outlineLevel="0" collapsed="false">
      <c r="B8" s="66" t="s">
        <v>576</v>
      </c>
    </row>
    <row r="9" customFormat="false" ht="12.8" hidden="false" customHeight="false" outlineLevel="0" collapsed="false">
      <c r="B9" s="0" t="s">
        <v>577</v>
      </c>
    </row>
    <row r="10" customFormat="false" ht="12.8" hidden="false" customHeight="false" outlineLevel="0" collapsed="false">
      <c r="B10" s="44" t="s">
        <v>578</v>
      </c>
    </row>
    <row r="11" customFormat="false" ht="12.8" hidden="false" customHeight="false" outlineLevel="0" collapsed="false">
      <c r="B11" s="44" t="s">
        <v>579</v>
      </c>
    </row>
    <row r="14" customFormat="false" ht="12.8" hidden="false" customHeight="false" outlineLevel="0" collapsed="false">
      <c r="B14" s="0"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583</v>
      </c>
    </row>
    <row r="23" customFormat="false" ht="12.8" hidden="false" customHeight="false" outlineLevel="0" collapsed="false">
      <c r="B23" s="0" t="s">
        <v>584</v>
      </c>
    </row>
    <row r="24" customFormat="false" ht="12.8" hidden="false" customHeight="false" outlineLevel="0" collapsed="false">
      <c r="B24" s="0" t="s">
        <v>394</v>
      </c>
    </row>
    <row r="25" customFormat="false" ht="12.8" hidden="false" customHeight="false" outlineLevel="0" collapsed="false">
      <c r="B25" s="0" t="s">
        <v>585</v>
      </c>
    </row>
    <row r="26" customFormat="false" ht="12.8" hidden="false" customHeight="false" outlineLevel="0" collapsed="false">
      <c r="B26" s="0" t="s">
        <v>586</v>
      </c>
    </row>
    <row r="27" customFormat="false" ht="12.8" hidden="false" customHeight="false" outlineLevel="0" collapsed="false">
      <c r="B27" s="0" t="s">
        <v>587</v>
      </c>
    </row>
    <row r="28" customFormat="false" ht="12.8" hidden="false" customHeight="false" outlineLevel="0" collapsed="false">
      <c r="B28" s="0" t="s">
        <v>588</v>
      </c>
    </row>
    <row r="29" customFormat="false" ht="12.8" hidden="false" customHeight="false" outlineLevel="0" collapsed="false">
      <c r="B29" s="0" t="s">
        <v>589</v>
      </c>
    </row>
    <row r="30" customFormat="false" ht="12.8" hidden="false" customHeight="false" outlineLevel="0" collapsed="false">
      <c r="B30" s="0" t="s">
        <v>590</v>
      </c>
    </row>
    <row r="31" customFormat="false" ht="12.8" hidden="false" customHeight="false" outlineLevel="0" collapsed="false">
      <c r="B31" s="0" t="s">
        <v>591</v>
      </c>
    </row>
    <row r="32" customFormat="false" ht="12.8" hidden="false" customHeight="false" outlineLevel="0" collapsed="false">
      <c r="B32" s="0" t="s">
        <v>592</v>
      </c>
    </row>
    <row r="33" customFormat="false" ht="12.8" hidden="false" customHeight="false" outlineLevel="0" collapsed="false">
      <c r="B33" s="0" t="s">
        <v>593</v>
      </c>
    </row>
    <row r="34" customFormat="false" ht="12.8" hidden="false" customHeight="false" outlineLevel="0" collapsed="false">
      <c r="B34" s="0" t="s">
        <v>594</v>
      </c>
    </row>
    <row r="35" customFormat="false" ht="12.8" hidden="false" customHeight="false" outlineLevel="0" collapsed="false">
      <c r="B35" s="0" t="s">
        <v>595</v>
      </c>
    </row>
    <row r="36" customFormat="false" ht="12.8" hidden="false" customHeight="false" outlineLevel="0" collapsed="false">
      <c r="B36" s="0" t="s">
        <v>596</v>
      </c>
    </row>
    <row r="37" customFormat="false" ht="12.8" hidden="false" customHeight="false" outlineLevel="0" collapsed="false">
      <c r="B37" s="0" t="s">
        <v>450</v>
      </c>
    </row>
    <row r="38" customFormat="false" ht="12.8" hidden="false" customHeight="false" outlineLevel="0" collapsed="false">
      <c r="B38" s="0" t="s">
        <v>597</v>
      </c>
    </row>
    <row r="39" customFormat="false" ht="12.8" hidden="false" customHeight="false" outlineLevel="0" collapsed="false">
      <c r="B39" s="0" t="s">
        <v>598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7734375" defaultRowHeight="12.8" zeroHeight="false" outlineLevelRow="0" outlineLevelCol="0"/>
  <sheetData>
    <row r="2" customFormat="false" ht="12.8" hidden="false" customHeight="false" outlineLevel="0" collapsed="false">
      <c r="B2" s="0" t="s">
        <v>385</v>
      </c>
    </row>
    <row r="3" customFormat="false" ht="15" hidden="false" customHeight="false" outlineLevel="0" collapsed="false">
      <c r="B3" s="66" t="s">
        <v>599</v>
      </c>
    </row>
    <row r="4" customFormat="false" ht="15" hidden="false" customHeight="false" outlineLevel="0" collapsed="false">
      <c r="B4" s="66" t="s">
        <v>600</v>
      </c>
    </row>
    <row r="5" customFormat="false" ht="12.8" hidden="false" customHeight="false" outlineLevel="0" collapsed="false">
      <c r="B5" s="0" t="s">
        <v>601</v>
      </c>
    </row>
    <row r="6" customFormat="false" ht="15" hidden="false" customHeight="false" outlineLevel="0" collapsed="false">
      <c r="B6" s="66" t="s">
        <v>602</v>
      </c>
    </row>
    <row r="7" customFormat="false" ht="15" hidden="false" customHeight="false" outlineLevel="0" collapsed="false">
      <c r="B7" s="66" t="s">
        <v>603</v>
      </c>
    </row>
    <row r="8" customFormat="false" ht="12.8" hidden="false" customHeight="false" outlineLevel="0" collapsed="false">
      <c r="B8" s="0" t="s">
        <v>604</v>
      </c>
    </row>
    <row r="9" customFormat="false" ht="12.8" hidden="false" customHeight="false" outlineLevel="0" collapsed="false">
      <c r="B9" s="68" t="s">
        <v>605</v>
      </c>
    </row>
    <row r="10" customFormat="false" ht="12.8" hidden="false" customHeight="false" outlineLevel="0" collapsed="false">
      <c r="B10" s="0" t="s">
        <v>606</v>
      </c>
    </row>
    <row r="11" customFormat="false" ht="12.8" hidden="false" customHeight="false" outlineLevel="0" collapsed="false">
      <c r="B11" s="0" t="s">
        <v>607</v>
      </c>
    </row>
    <row r="14" customFormat="false" ht="12.8" hidden="false" customHeight="false" outlineLevel="0" collapsed="false">
      <c r="B14" s="0" t="s">
        <v>608</v>
      </c>
    </row>
    <row r="20" customFormat="false" ht="12.8" hidden="false" customHeight="false" outlineLevel="0" collapsed="false">
      <c r="B20" s="0" t="s">
        <v>609</v>
      </c>
    </row>
    <row r="21" customFormat="false" ht="12.8" hidden="false" customHeight="false" outlineLevel="0" collapsed="false">
      <c r="B21" s="0" t="s">
        <v>610</v>
      </c>
    </row>
    <row r="22" customFormat="false" ht="12.8" hidden="false" customHeight="false" outlineLevel="0" collapsed="false">
      <c r="B22" s="0" t="s">
        <v>554</v>
      </c>
    </row>
    <row r="23" customFormat="false" ht="12.8" hidden="false" customHeight="false" outlineLevel="0" collapsed="false">
      <c r="B23" s="0" t="s">
        <v>611</v>
      </c>
    </row>
    <row r="24" customFormat="false" ht="12.8" hidden="false" customHeight="false" outlineLevel="0" collapsed="false">
      <c r="B24" s="0" t="s">
        <v>394</v>
      </c>
    </row>
    <row r="25" customFormat="false" ht="12.8" hidden="false" customHeight="false" outlineLevel="0" collapsed="false">
      <c r="B25" s="0" t="s">
        <v>612</v>
      </c>
    </row>
    <row r="26" customFormat="false" ht="12.8" hidden="false" customHeight="false" outlineLevel="0" collapsed="false">
      <c r="B26" s="0" t="s">
        <v>613</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595</v>
      </c>
    </row>
    <row r="36" customFormat="false" ht="12.8" hidden="false" customHeight="false" outlineLevel="0" collapsed="false">
      <c r="B36" s="0" t="s">
        <v>622</v>
      </c>
    </row>
    <row r="37" customFormat="false" ht="12.8" hidden="false" customHeight="false" outlineLevel="0" collapsed="false">
      <c r="B37" s="0" t="s">
        <v>539</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7734375" defaultRowHeight="12.8" zeroHeight="false" outlineLevelRow="0" outlineLevelCol="0"/>
  <sheetData>
    <row r="2" customFormat="false" ht="12.8" hidden="false" customHeight="false" outlineLevel="0" collapsed="false">
      <c r="B2" s="0" t="s">
        <v>421</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394</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538</v>
      </c>
    </row>
    <row r="37" customFormat="false" ht="12.8" hidden="false" customHeight="false" outlineLevel="0" collapsed="false">
      <c r="B37" s="0" t="s">
        <v>450</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2020-10-26T00:08:44Z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