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<sst xmlns="http://schemas.openxmlformats.org/spreadsheetml/2006/main" count="848" uniqueCount="611">
  <si>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</si>
  <si>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</si>
  <si>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</si>
  <si>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</si>
  <si>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</si>
  <si>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</si>
  <si>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</si>
  <si>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</si>
  <si>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</si>
  <si>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</si>
  <si>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</si>
  <si>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</si>
  <si>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</si>
  <si>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</si>
  <si>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</si>
  <si>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</si>
  <si>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</si>
  <si>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</si>
  <si>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</si>
  <si>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</si>
  <si>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</si>
  <si>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</si>
  <si>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</si>
  <si>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</si>
  <si>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</si>
  <si>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</si>
  <si>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</si>
  <si>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</si>
  <si>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</si>
  <si>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</si>
  <si>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</si>
  <si>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</si>
  <si>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</si>
  <si>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</si>
  <si>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</si>
  <si>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</si>
  <si>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</si>
  <si>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</si>
  <si>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</si>
  <si>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</si>
  <si>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</si>
  <si>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</si>
  <si>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</si>
  <si>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</si>
  <si>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</si>
  <si>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</si>
  <si>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</si>
  <si>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</si>
  <si>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</si>
  <si>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</si>
  <si>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</si>
  <si>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</si>
  <si>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</si>
  <si>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</si>
  <si>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</si>
  <si>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</si>
  <si>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</si>
  <si>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</si>
  <si>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</si>
  <si>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</si>
  <si>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</si>
  <si>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</si>
  <si>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</si>
  <si>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</si>
  <si>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</si>
  <si>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</si>
  <si>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</si>
  <si>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</si>
  <si>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</si>
  <si>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</si>
  <si>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</si>
  <si>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</si>
  <si>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</si>
  <si>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</si>
  <si>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</si>
  <si>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</si>
  <si>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</si>
  <si>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</si>
  <si>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</si>
  <si>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</si>
  <si>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</si>
  <si>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</si>
  <si>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</si>
  <si>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</si>
  <si>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</si>
  <si>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</si>
  <si>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</si>
  <si>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</si>
  <si>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</si>
  <si>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</si>
  <si>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</si>
  <si>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</si>
  <si>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</si>
  <si>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</si>
  <si>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</si>
  <si>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</si>
  <si>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</si>
  <si>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</si>
  <si>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</si>
  <si>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</si>
  <si>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</si>
  <si>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</si>
  <si>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</si>
  <si>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</si>
  <si>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</si>
  <si>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</si>
  <si>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</si>
  <si>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</si>
  <si>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</si>
  <si>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</si>
  <si>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</si>
  <si>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</si>
  <si>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</si>
  <si>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</si>
  <si>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</si>
  <si>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</si>
  <si>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</si>
  <si>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</si>
  <si>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</si>
  <si>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</si>
  <si>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</si>
  <si>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</si>
  <si>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</si>
  <si>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</si>
  <si>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</si>
  <si>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</si>
  <si>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</si>
  <si>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</si>
  <si>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</si>
  <si>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</si>
  <si>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</si>
  <si>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</si>
  <si>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</si>
  <si>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</si>
  <si>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</si>
  <si>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</si>
  <si>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</si>
  <si>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</si>
  <si>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</si>
  <si>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</si>
  <si>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</si>
  <si>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</si>
  <si>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</si>
  <si>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</si>
  <si>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</si>
  <si>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</si>
  <si>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</si>
  <si>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</si>
  <si>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</si>
  <si>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</si>
  <si>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</si>
  <si>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</si>
  <si>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</si>
  <si>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</si>
  <si>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</si>
  <si>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</si>
  <si>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</si>
  <si>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</si>
  <si>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</si>
  <si>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</si>
  <si>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</si>
  <si>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</si>
  <si>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</si>
  <si>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</si>
  <si>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</si>
  <si>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</si>
  <si>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</si>
  <si>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</si>
  <si>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</si>
  <si>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</si>
  <si>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</si>
  <si>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</si>
  <si>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</si>
  <si>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</si>
  <si>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</si>
  <si>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</si>
  <si>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</si>
  <si>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</si>
  <si>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</si>
  <si>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</si>
  <si>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</si>
  <si>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</si>
  <si>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</si>
  <si>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</si>
  <si>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</si>
  <si>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</si>
  <si>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</si>
  <si>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</si>
  <si>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</si>
  <si>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</si>
  <si>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</si>
  <si>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</si>
  <si>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</si>
  <si>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</si>
  <si>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</si>
  <si>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</si>
  <si>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</si>
  <si>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</si>
  <si>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</si>
  <si>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</si>
  <si>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</si>
  <si>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</si>
  <si>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</si>
  <si>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</si>
  <si>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</si>
  <si>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</si>
  <si>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</si>
  <si>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</si>
  <si>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</si>
  <si>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</si>
  <si>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</si>
  <si>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</si>
  <si>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</si>
  <si>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</si>
  <si>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</si>
  <si>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</si>
  <si>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</si>
  <si>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</si>
  <si>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</si>
  <si>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</si>
  <si>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</si>
  <si>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</si>
  <si>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</si>
  <si>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</si>
  <si>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</si>
  <si>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</si>
  <si>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</si>
  <si>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</si>
  <si>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</si>
  <si>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</si>
  <si>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</si>
  <si>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</si>
  <si>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</si>
  <si>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</si>
  <si>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</si>
  <si>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</si>
  <si>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</si>
  <si>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</si>
  <si>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</si>
  <si>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</si>
  <si>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</si>
  <si>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</si>
  <si>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</si>
  <si>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</si>
  <si>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</si>
  <si>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</si>
  <si>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</si>
  <si>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</si>
  <si>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</si>
  <si>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</si>
  <si>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</si>
  <si>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</si>
  <si>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</si>
  <si>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</si>
  <si>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</si>
  <si>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</si>
  <si>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</si>
  <si>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</si>
  <si>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</si>
  <si>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</si>
  <si>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</si>
  <si>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</si>
  <si>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</si>
  <si>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</si>
  <si>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</si>
  <si>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</si>
  <si>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</si>
  <si>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</si>
  <si>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</si>
  <si>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</si>
  <si>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</si>
  <si>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</si>
  <si>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</si>
  <si>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</si>
  <si>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</si>
  <si>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</si>
  <si>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</si>
  <si>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</si>
  <si>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</si>
  <si>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</si>
  <si>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</si>
  <si>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</si>
  <si>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</si>
  <si>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</si>
  <si>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</si>
  <si>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</si>
  <si>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</si>
  <si>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</si>
  <si>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</si>
  <si>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</si>
  <si>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</si>
  <si>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</si>
  <si>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</si>
  <si>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</si>
  <si>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</si>
  <si>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</si>
  <si>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</si>
  <si>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</si>
  <si>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</si>
  <si>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</si>
  <si>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</si>
  <si>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</si>
  <si>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</si>
  <si>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</si>
  <si>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</si>
  <si>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</si>
  <si>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</si>
  <si>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</si>
  <si>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</si>
  <si>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</si>
  <si>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</si>
  <si>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</si>
  <si>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</si>
  <si>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</si>
  <si>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</si>
  <si>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</si>
  <si>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</si>
  <si>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</si>
  <si>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</si>
  <si>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</si>
  <si>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</si>
  <si>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</si>
  <si>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</si>
  <si>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</si>
  <si>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</si>
  <si>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</si>
  <si>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</si>
  <si>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</si>
  <si>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</si>
  <si>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</si>
  <si>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</si>
  <si>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</si>
  <si>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</si>
  <si>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</si>
  <si>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</si>
  <si>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</si>
  <si>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</si>
  <si>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</si>
  <si>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</si>
  <si>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</si>
  <si>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</si>
  <si>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</si>
  <si>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</si>
  <si>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</si>
  <si>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</si>
  <si>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</si>
  <si>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</si>
  <si>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</si>
  <si>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</si>
  <si>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</si>
  <si>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Pruduct Title Backlit</t>
  </si>
  <si>
    <t xml:space="preserve">MODELS</t>
  </si>
  <si>
    <t xml:space="preserve">Product Title</t>
  </si>
  <si>
    <t xml:space="preserve">Product Model</t>
  </si>
  <si>
    <t xml:space="preserve">EAN-13</t>
  </si>
  <si>
    <t xml:space="preserve">SKU</t>
  </si>
  <si>
    <t xml:space="preserve">Language</t>
  </si>
  <si>
    <t xml:space="preserve">Translated Language</t>
  </si>
  <si>
    <t xml:space="preserve">Reprinted</t>
  </si>
  <si>
    <t xml:space="preserve">Backlit/Mac model</t>
  </si>
  <si>
    <t xml:space="preserve">Part Nr</t>
  </si>
  <si>
    <t xml:space="preserve">Picture 1 url</t>
  </si>
  <si>
    <t xml:space="preserve">Picture 2 url</t>
  </si>
  <si>
    <t xml:space="preserve">Picture 3 url</t>
  </si>
  <si>
    <t xml:space="preserve">Compatible models</t>
  </si>
  <si>
    <t xml:space="preserve">language index</t>
  </si>
  <si>
    <t xml:space="preserve">Price – Backlit</t>
  </si>
  <si>
    <t xml:space="preserve">Macbook AP02 - DE</t>
  </si>
  <si>
    <t xml:space="preserve">German</t>
  </si>
  <si>
    <t xml:space="preserve">AP02</t>
  </si>
  <si>
    <t xml:space="preserve">https://www.dropbox.com/s/2ih06e042c77ddk/german.jpg</t>
  </si>
  <si>
    <t xml:space="preserve">https://www.dropbox.com/s/750pyisl0h8ez4j/AP02.jpg</t>
  </si>
  <si>
    <t xml:space="preserve">https://www.dropbox.com/s/kmvdic9yemukfb1/APALL.jpg</t>
  </si>
  <si>
    <t xml:space="preserve">Macbook AP02 - FR</t>
  </si>
  <si>
    <t xml:space="preserve">French</t>
  </si>
  <si>
    <t xml:space="preserve">https://www.dropbox.com/s/qlfa7nbbg5ceqqc/french.jpg</t>
  </si>
  <si>
    <t xml:space="preserve">Packing size</t>
  </si>
  <si>
    <t xml:space="preserve">envelop</t>
  </si>
  <si>
    <t xml:space="preserve">Macbook AP02 - IT</t>
  </si>
  <si>
    <t xml:space="preserve">Italian</t>
  </si>
  <si>
    <t xml:space="preserve">https://www.dropbox.com/s/t1szwpx6yc5pbmx/italian.jpg</t>
  </si>
  <si>
    <t xml:space="preserve">T410 T410i T510 T510i W510 X220 X220i T420 T420i T520 T520i W520</t>
  </si>
  <si>
    <t xml:space="preserve">Package height (CM)</t>
  </si>
  <si>
    <t xml:space="preserve">Macbook AP02 - ES</t>
  </si>
  <si>
    <t xml:space="preserve">Spanish</t>
  </si>
  <si>
    <t xml:space="preserve">https://www.dropbox.com/s/vengly3kmcvrnly/spanish.jpg</t>
  </si>
  <si>
    <t xml:space="preserve">Package width (CM)</t>
  </si>
  <si>
    <t xml:space="preserve">Macbook AP02 - UK</t>
  </si>
  <si>
    <t xml:space="preserve">UK</t>
  </si>
  <si>
    <t xml:space="preserve">https://www.dropbox.com/s/494tjlhpnv82uy2/uk.jpg</t>
  </si>
  <si>
    <t xml:space="preserve">Package length (CM)</t>
  </si>
  <si>
    <t xml:space="preserve">Macbook AP02 - SE</t>
  </si>
  <si>
    <t xml:space="preserve">Swedish – Finnish</t>
  </si>
  <si>
    <t xml:space="preserve">https://www.dropbox.com/s/1ld1rvdsc0ytro7/swedish.jpg</t>
  </si>
  <si>
    <t xml:space="preserve">Origin of Product</t>
  </si>
  <si>
    <t xml:space="preserve">Macbook AP04 - DE</t>
  </si>
  <si>
    <t xml:space="preserve">AP04</t>
  </si>
  <si>
    <t xml:space="preserve">https://www.dropbox.com/s/tnmqk74ja9ov502/AP04.jpg</t>
  </si>
  <si>
    <t xml:space="preserve">Package weight (GR)</t>
  </si>
  <si>
    <t xml:space="preserve">Macbook AP04 - FR</t>
  </si>
  <si>
    <t xml:space="preserve">Macbook AP04 - IT</t>
  </si>
  <si>
    <t xml:space="preserve">Parent sku</t>
  </si>
  <si>
    <t xml:space="preserve">MB keycaps parent</t>
  </si>
  <si>
    <t xml:space="preserve">Macbook AP04 - ES</t>
  </si>
  <si>
    <t xml:space="preserve">Parent EAN</t>
  </si>
  <si>
    <t xml:space="preserve">Macbook AP04 - UK</t>
  </si>
  <si>
    <t xml:space="preserve">Macbook AP04 - SE</t>
  </si>
  <si>
    <t xml:space="preserve">Item_type</t>
  </si>
  <si>
    <t xml:space="preserve">laptop-computer-replacement-parts</t>
  </si>
  <si>
    <t xml:space="preserve">Macbook AP08 - DE</t>
  </si>
  <si>
    <t xml:space="preserve">AP08</t>
  </si>
  <si>
    <t xml:space="preserve">https://www.dropbox.com/s/bk8zw2c9sfs6fdx/AP08.jpg</t>
  </si>
  <si>
    <t xml:space="preserve">Macbook AP08 - FR</t>
  </si>
  <si>
    <t xml:space="preserve">Default quantity</t>
  </si>
  <si>
    <t xml:space="preserve">Macbook AP08 - IT</t>
  </si>
  <si>
    <t xml:space="preserve">Macbook AP08 - ES</t>
  </si>
  <si>
    <t xml:space="preserve">Format</t>
  </si>
  <si>
    <t xml:space="preserve">PartialUpdate</t>
  </si>
  <si>
    <t xml:space="preserve">Macbook AP08 - UK</t>
  </si>
  <si>
    <t xml:space="preserve">Macbook AP08 - SE</t>
  </si>
  <si>
    <t xml:space="preserve">Macbook AP11 - DE</t>
  </si>
  <si>
    <t xml:space="preserve">AP11</t>
  </si>
  <si>
    <t xml:space="preserve">https://www.dropbox.com/s/593r63782n48fq5/AP11.jpg</t>
  </si>
  <si>
    <t xml:space="preserve">Bullet Point 1:</t>
  </si>
  <si>
    <t xml:space="preserve">Macbook AP11 - FR</t>
  </si>
  <si>
    <t xml:space="preserve">Bullet Point 2:</t>
  </si>
  <si>
    <t xml:space="preserve">Macbook AP11 - IT</t>
  </si>
  <si>
    <t xml:space="preserve">Bullet Point 5:</t>
  </si>
  <si>
    <t xml:space="preserve">Macbook AP11 - ES</t>
  </si>
  <si>
    <t xml:space="preserve">Bullet Point 4:</t>
  </si>
  <si>
    <t xml:space="preserve">Macbook AP11 - UK</t>
  </si>
  <si>
    <t xml:space="preserve">Macbook AP11 - SE</t>
  </si>
  <si>
    <t xml:space="preserve">Product Description</t>
  </si>
  <si>
    <t xml:space="preserve">Scandinavian – Nordic</t>
  </si>
  <si>
    <t xml:space="preserve">Belgian</t>
  </si>
  <si>
    <t xml:space="preserve">Warranty Message</t>
  </si>
  <si>
    <t xml:space="preserve">Bulgarian</t>
  </si>
  <si>
    <t xml:space="preserve">Czech</t>
  </si>
  <si>
    <t xml:space="preserve">Original bullet 1:</t>
  </si>
  <si>
    <t xml:space="preserve">Danish</t>
  </si>
  <si>
    <t xml:space="preserve">Hungarian</t>
  </si>
  <si>
    <t xml:space="preserve">Dutch</t>
  </si>
  <si>
    <t xml:space="preserve">language</t>
  </si>
  <si>
    <t xml:space="preserve">Norwegian</t>
  </si>
  <si>
    <t xml:space="preserve">Marketplace</t>
  </si>
  <si>
    <t xml:space="preserve">EU</t>
  </si>
  <si>
    <t xml:space="preserve">Polish</t>
  </si>
  <si>
    <t xml:space="preserve">Portuguese</t>
  </si>
  <si>
    <t xml:space="preserve">Swiss</t>
  </si>
  <si>
    <t xml:space="preserve">US International</t>
  </si>
  <si>
    <t xml:space="preserve">Russian</t>
  </si>
  <si>
    <t xml:space="preserve">US</t>
  </si>
  <si>
    <t xml:space="preserve">Update</t>
  </si>
  <si>
    <t xml:space="preserve">Small</t>
  </si>
  <si>
    <t xml:space="preserve">English</t>
  </si>
  <si>
    <t xml:space="preserve">Big</t>
  </si>
  <si>
    <t xml:space="preserve">Delete</t>
  </si>
  <si>
    <t xml:space="preserve">👉 SATISFIED CUSTOMERS WORLDWIDE: Over 10,000 satisfied customers worldwide.</t>
  </si>
  <si>
    <t xml:space="preserve">Compatible with</t>
  </si>
  <si>
    <t xml:space="preserve">⌚ Easy to swap your keyboard. Save at least an hour of work by not opening your expensive MacBook. Looks exactly like the original and maintains the same backlit ratio on your laptop.</t>
  </si>
  <si>
    <t xml:space="preserve">No screwdriver needed. No need to dismantle your entire laptop to change a keyboard. Is the safest solution for your laptop.</t>
  </si>
  <si>
    <t xml:space="preserve">The MacBook keycap set does not contain plastic hinges.</t>
  </si>
  <si>
    <t xml:space="preserve">6 month warranty after the delivery date. In case of any malfunction of the keyboard a new unit or a spare part for the keyboard of the product will be sent. In case of sortage of stock a full refund is issued.</t>
  </si>
  <si>
    <t xml:space="preserve">TellusRem Compatible Keycaps sets with </t>
  </si>
  <si>
    <t xml:space="preserve">Original NON-Backlit Keyboard for Lenovo ThinkPad Compatible</t>
  </si>
  <si>
    <t xml:space="preserve">👉 SATISFIED CUSTOMERS WORLDWIDE: more than 10.000 satisfied customers worldwide.  Brand New from Open box, Replacement Lenovo keyboard.</t>
  </si>
  <si>
    <t xml:space="preserve">Keycaps sets</t>
  </si>
  <si>
    <t xml:space="preserve">macbook, keyboard, repair, keycaps, macbook pro, mb, macbook air, key cap</t>
  </si>
  <si>
    <t xml:space="preserve">👉 ZUFRIEDENE KUNDEN WELTWEIT: Über 10.000 zufriedene Kunden weltweit.</t>
  </si>
  <si>
    <t xml:space="preserve">Kompatibel mit</t>
  </si>
  <si>
    <t xml:space="preserve">⌚ Einfach, Ihre Tastatur zu tauschen. Sparen Sie mindestens eine Stunde Arbeit, indem Sie Ihr teures MacBook nicht öffnen. Sieht genau wie Original aus und behält das gleiche Backlit-Verhältnis auf Ihrem Laptop bei.</t>
  </si>
  <si>
    <t xml:space="preserve">Kein Schraubendreher benötigt. Keine Notwendigkeit, Ihren gesamten Laptop zu distrahieren, um eine Tastatur zu ändern. Ist die sicherste Lösung für Ihren Laptop.</t>
  </si>
  <si>
    <t xml:space="preserve">Das MacBook Keycap-Set enthält keine Kunststoffscharniere.</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</si>
  <si>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</si>
  <si>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TellusRem Kompatibel Tastenkappen-Sets mit</t>
  </si>
  <si>
    <t xml:space="preserve">Original nicht beleuchtete Tastatur für Lenovo Thinkpad</t>
  </si>
  <si>
    <t xml:space="preserve">👉 ZUFRIEDENE KUNDEN WELTWEIT.  Nagelneu von Open Box, Ersatz-Tastatur mit Lenovo-Hintergrundbeleuchtung.</t>
  </si>
  <si>
    <t xml:space="preserve">Tastenkappen-Sets</t>
  </si>
  <si>
    <t xml:space="preserve">MacBook, Tastatur, Reparatur, Tastenkappen, MacBook Pro, MB, MacBook Air, Tastenkappe</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</si>
  <si>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</si>
  <si>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</si>
  <si>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</si>
  <si>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</si>
  <si>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</si>
  <si>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</si>
  <si>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</si>
  <si>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</si>
  <si>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</si>
  <si>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</si>
  <si>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</si>
  <si>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</si>
  <si>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</si>
  <si>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</si>
  <si>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</si>
  <si>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</si>
  <si>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</si>
  <si>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</si>
  <si>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CLIENTES SATISFECHOS EN TODO EL MUNDO: Más de 10,000 clientes satisfechos en todo el mundo.</t>
  </si>
  <si>
    <t xml:space="preserve">Compatible con</t>
  </si>
  <si>
    <t xml:space="preserve">⌚ Fácil de cambiar de teclado. Ahorre al menos una hora de trabajo al no abrir su costosa MacBook. Se ve exactamente como el original y mantiene la misma proporción de retroiluminación en su computadora portátil.</t>
  </si>
  <si>
    <t xml:space="preserve">No se necesita destornillador. No es necesario desmontar toda su computadora portátil para cambiar un teclado. Es la solución más segura para su computadora portátil.</t>
  </si>
  <si>
    <t xml:space="preserve">El juego de teclas para MacBook no contiene bisagras de plástico.</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</si>
  <si>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</si>
  <si>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TellusRem Compatible Conjuntos de teclas con</t>
  </si>
  <si>
    <t xml:space="preserve">Teclado original sin retroiluminación para Lenovo Thinkpad</t>
  </si>
  <si>
    <t xml:space="preserve">👉CLIENTES SATISFECHOS EN TODO EL MUNDO.  Nuevo de caja abierta, reemplazo de teclado retroiluminado Lenovo.</t>
  </si>
  <si>
    <t xml:space="preserve">Conjuntos de teclas</t>
  </si>
  <si>
    <t xml:space="preserve">macbook, teclado, reparar, teclas, macbook pro, mb, macbook air, tapa de tecla</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</si>
  <si>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</si>
  <si>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</si>
  <si>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</si>
  <si>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</si>
  <si>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</si>
  <si>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</si>
  <si>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</si>
  <si>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</si>
  <si>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</si>
  <si>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</si>
  <si>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</si>
  <si>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</si>
  <si>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</si>
  <si>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</si>
  <si>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</si>
  <si>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</si>
  <si>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</si>
  <si>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</si>
  <si>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</si>
  <si>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CLIENTS SATISFAITS DANS LE MONDE: Plus de 10 000 clients satisfaits dans le monde.</t>
  </si>
  <si>
    <t xml:space="preserve">Compatible avec</t>
  </si>
  <si>
    <t xml:space="preserve">⌚ Facile à échanger votre clavier. Économisez au moins une heure de travail en n'ouvrant pas votre cher MacBook. Ressemble exactement à l'original et conserve le même rapport de rétroéclairage sur votre ordinateur portable.</t>
  </si>
  <si>
    <t xml:space="preserve">Aucun tournevis nécessaire. Pas besoin de démonter tout votre ordinateur portable pour changer de clavier. Est la solution la plus sûre pour votre ordinateur portable.</t>
  </si>
  <si>
    <t xml:space="preserve">L'ensemble de touches du MacBook ne contient pas de charnières en plastique.</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</si>
  <si>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</si>
  <si>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TellusRem Compatible Ensembles de keycaps  avec</t>
  </si>
  <si>
    <t xml:space="preserve">Clavier non rétroéclairé d'origine compatible Lenovo ThinkPad</t>
  </si>
  <si>
    <t xml:space="preserve">👉DES CLIENTS SATISFAITS DANS LE MONDE. Plus de 10.000 clients satisfaits dans le mondeTout neuf de la boîte ouverte, clavier rétroéclairé Lenovo de remplacement.</t>
  </si>
  <si>
    <t xml:space="preserve">Ensembles de keycaps</t>
  </si>
  <si>
    <t xml:space="preserve">macbook, clavier, réparation, keycaps, macbook pro, mb, macbook air, key cap</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</si>
  <si>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</si>
  <si>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</si>
  <si>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</si>
  <si>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</si>
  <si>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</si>
  <si>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</si>
  <si>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</si>
  <si>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</si>
  <si>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</si>
  <si>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</si>
  <si>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</si>
  <si>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</si>
  <si>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</si>
  <si>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</si>
  <si>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</si>
  <si>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</si>
  <si>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</si>
  <si>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</si>
  <si>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CLIENTI SODDISFATTI IN TUTTO IL MONDO: oltre 10.000 clienti soddisfatti in tutto il mondo.</t>
  </si>
  <si>
    <t xml:space="preserve">Compatibile con</t>
  </si>
  <si>
    <t xml:space="preserve">⌚ Facile cambiare la tastiera. Risparmia almeno un'ora di lavoro non aprendo il tuo costoso MacBook. Sembra esattamente come l'originale e mantiene lo stesso rapporto di retroilluminazione sul tuo laptop.</t>
  </si>
  <si>
    <t xml:space="preserve">Nessun cacciavite necessario. Non è necessario smontare l'intero laptop per cambiare una tastiera. È la soluzione più sicura per il tuo laptop.</t>
  </si>
  <si>
    <t xml:space="preserve">Il set di copritasti del MacBook non contiene cerniere in plastica.</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</si>
  <si>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</si>
  <si>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TellusRem compatibile Set di tasti  con</t>
  </si>
  <si>
    <t xml:space="preserve">Tastiera originale non retroilluminata per Lenovo Thinkpad</t>
  </si>
  <si>
    <t xml:space="preserve">👉CLIENTI SODDISFATTI IN TUTTO IL MONDO. Più di 10.000 clienti soddisfatti in tutto il mondo. Nuovissimo da scatola aperta, tastiera retroilluminata Lenovo di ricambio.</t>
  </si>
  <si>
    <t xml:space="preserve">Set di tasti</t>
  </si>
  <si>
    <t xml:space="preserve">macbook, tastiera, riparazione, keycaps, macbook pro, mb, macbook air, key cap</t>
  </si>
  <si>
    <t xml:space="preserve">Tedesco</t>
  </si>
  <si>
    <t xml:space="preserve">francese</t>
  </si>
  <si>
    <t xml:space="preserve">spagnolo</t>
  </si>
  <si>
    <t xml:space="preserve">Scandinavo - Nordico</t>
  </si>
  <si>
    <t xml:space="preserve">belga</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</si>
  <si>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</si>
  <si>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</si>
  <si>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</si>
  <si>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</si>
  <si>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</si>
  <si>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</si>
  <si>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</si>
  <si>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</si>
  <si>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</si>
  <si>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</si>
  <si>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</si>
  <si>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TEVREDEN KLANTEN WERELDWIJD: Meer dan 10.000 tevreden klanten wereldwijd.</t>
  </si>
  <si>
    <t xml:space="preserve">Compatibel met</t>
  </si>
  <si>
    <t xml:space="preserve">⌚ Gemakkelijk om uw toetsenbord te wisselen. Bespaar minstens een uur werk door je dure MacBook niet open te maken. Ziet er precies zo uit als het origineel en behoudt dezelfde verlichtingsverhouding op uw laptop.</t>
  </si>
  <si>
    <t xml:space="preserve">Geen schroevendraaier nodig. U hoeft niet uw hele laptop te demonteren om een toetsenbord te vervangen. Is de veiligste oplossing voor uw laptop.</t>
  </si>
  <si>
    <t xml:space="preserve">De MacBook keycap-set bevat geen plastic scharnieren.</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</si>
  <si>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</si>
  <si>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TellusRem Compatibel Keycaps-sets met</t>
  </si>
  <si>
    <t xml:space="preserve">Origineel niet-verlicht toetsenbord voor Lenovo Thinkpad</t>
  </si>
  <si>
    <t xml:space="preserve">👉 TEVREDEN KLANTEN WERELDWIJD: Wereldwijd meer dan 10.000 tevreden klanten. Gloednieuw van open doos, vervangend Lenovo verlicht toetsenbord.</t>
  </si>
  <si>
    <t xml:space="preserve">Keycaps-sets</t>
  </si>
  <si>
    <t xml:space="preserve">macbook, toetsenbord, reparatie, keycaps, macbook pro, mb, macbook air, keycap</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</si>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</sst>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3">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0"/>
      <color rgb="FF0000FF"/>
      <name val="Arial"/>
      <family val="2"/>
      <charset val="1"/>
    </font>
    <font>
      <sz val="10"/>
      <name val="Arial"/>
      <family val="2"/>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7" fillId="0" borderId="0" xfId="21" applyFont="true" applyBorder="false" applyAlignment="false" applyProtection="true">
      <alignment horizontal="general" vertical="bottom" textRotation="0" wrapText="false" indent="0" shrinkToFit="false"/>
      <protection locked="fals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10" fillId="0" borderId="3" xfId="0" applyFont="true" applyBorder="true" applyAlignment="false" applyProtection="false">
      <alignment horizontal="general" vertical="bottom" textRotation="0" wrapText="false" indent="0" shrinkToFit="false"/>
      <protection locked="true" hidden="false"/>
    </xf>
    <xf numFmtId="164" fontId="10" fillId="0" borderId="4" xfId="0" applyFont="tru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8" fillId="13"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11" fillId="0" borderId="3" xfId="0" applyFont="true" applyBorder="tru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www.dropbox.com/s/750pyisl0h8ez4j/AP02.jpg" TargetMode="External"/><Relationship Id="rId2" Type="http://schemas.openxmlformats.org/officeDocument/2006/relationships/hyperlink" Target="https://www.dropbox.com/s/kmvdic9yemukfb1/APALL.jpg" TargetMode="External"/><Relationship Id="rId3" Type="http://schemas.openxmlformats.org/officeDocument/2006/relationships/hyperlink" Target="https://www.dropbox.com/s/qlfa7nbbg5ceqqc/french.jpg" TargetMode="External"/><Relationship Id="rId4" Type="http://schemas.openxmlformats.org/officeDocument/2006/relationships/hyperlink" Target="https://www.dropbox.com/s/750pyisl0h8ez4j/AP02.jpg" TargetMode="External"/><Relationship Id="rId5" Type="http://schemas.openxmlformats.org/officeDocument/2006/relationships/hyperlink" Target="https://www.dropbox.com/s/kmvdic9yemukfb1/APALL.jpg" TargetMode="External"/><Relationship Id="rId6" Type="http://schemas.openxmlformats.org/officeDocument/2006/relationships/hyperlink" Target="https://www.dropbox.com/s/t1szwpx6yc5pbmx/italian.jpg" TargetMode="External"/><Relationship Id="rId7" Type="http://schemas.openxmlformats.org/officeDocument/2006/relationships/hyperlink" Target="https://www.dropbox.com/s/750pyisl0h8ez4j/AP02.jpg" TargetMode="External"/><Relationship Id="rId8" Type="http://schemas.openxmlformats.org/officeDocument/2006/relationships/hyperlink" Target="https://www.dropbox.com/s/kmvdic9yemukfb1/APALL.jpg" TargetMode="External"/><Relationship Id="rId9" Type="http://schemas.openxmlformats.org/officeDocument/2006/relationships/hyperlink" Target="https://www.dropbox.com/s/vengly3kmcvrnly/spanish.jpg" TargetMode="External"/><Relationship Id="rId10" Type="http://schemas.openxmlformats.org/officeDocument/2006/relationships/hyperlink" Target="https://www.dropbox.com/s/750pyisl0h8ez4j/AP02.jpg" TargetMode="External"/><Relationship Id="rId11" Type="http://schemas.openxmlformats.org/officeDocument/2006/relationships/hyperlink" Target="https://www.dropbox.com/s/kmvdic9yemukfb1/APALL.jpg" TargetMode="External"/><Relationship Id="rId12" Type="http://schemas.openxmlformats.org/officeDocument/2006/relationships/hyperlink" Target="https://www.dropbox.com/s/494tjlhpnv82uy2/uk.jpg" TargetMode="External"/><Relationship Id="rId13" Type="http://schemas.openxmlformats.org/officeDocument/2006/relationships/hyperlink" Target="https://www.dropbox.com/s/750pyisl0h8ez4j/AP02.jpg" TargetMode="External"/><Relationship Id="rId14" Type="http://schemas.openxmlformats.org/officeDocument/2006/relationships/hyperlink" Target="https://www.dropbox.com/s/kmvdic9yemukfb1/APALL.jpg" TargetMode="External"/><Relationship Id="rId15" Type="http://schemas.openxmlformats.org/officeDocument/2006/relationships/hyperlink" Target="https://www.dropbox.com/s/750pyisl0h8ez4j/AP02.jpg" TargetMode="External"/><Relationship Id="rId16" Type="http://schemas.openxmlformats.org/officeDocument/2006/relationships/hyperlink" Target="https://www.dropbox.com/s/kmvdic9yemukfb1/APALL.jpg" TargetMode="External"/><Relationship Id="rId17" Type="http://schemas.openxmlformats.org/officeDocument/2006/relationships/hyperlink" Target="https://www.dropbox.com/s/tnmqk74ja9ov502/AP04.jpg" TargetMode="External"/><Relationship Id="rId18" Type="http://schemas.openxmlformats.org/officeDocument/2006/relationships/hyperlink" Target="https://www.dropbox.com/s/kmvdic9yemukfb1/APALL.jpg" TargetMode="External"/><Relationship Id="rId19" Type="http://schemas.openxmlformats.org/officeDocument/2006/relationships/hyperlink" Target="https://www.dropbox.com/s/qlfa7nbbg5ceqqc/french.jpg" TargetMode="External"/><Relationship Id="rId20" Type="http://schemas.openxmlformats.org/officeDocument/2006/relationships/hyperlink" Target="https://www.dropbox.com/s/tnmqk74ja9ov502/AP04.jpg" TargetMode="External"/><Relationship Id="rId21" Type="http://schemas.openxmlformats.org/officeDocument/2006/relationships/hyperlink" Target="https://www.dropbox.com/s/kmvdic9yemukfb1/APALL.jpg" TargetMode="External"/><Relationship Id="rId22" Type="http://schemas.openxmlformats.org/officeDocument/2006/relationships/hyperlink" Target="https://www.dropbox.com/s/t1szwpx6yc5pbmx/italian.jpg" TargetMode="External"/><Relationship Id="rId23" Type="http://schemas.openxmlformats.org/officeDocument/2006/relationships/hyperlink" Target="https://www.dropbox.com/s/tnmqk74ja9ov502/AP04.jpg" TargetMode="External"/><Relationship Id="rId24" Type="http://schemas.openxmlformats.org/officeDocument/2006/relationships/hyperlink" Target="https://www.dropbox.com/s/kmvdic9yemukfb1/APALL.jpg" TargetMode="External"/><Relationship Id="rId25" Type="http://schemas.openxmlformats.org/officeDocument/2006/relationships/hyperlink" Target="https://www.dropbox.com/s/vengly3kmcvrnly/spanish.jpg" TargetMode="External"/><Relationship Id="rId26" Type="http://schemas.openxmlformats.org/officeDocument/2006/relationships/hyperlink" Target="https://www.dropbox.com/s/tnmqk74ja9ov502/AP04.jpg" TargetMode="External"/><Relationship Id="rId27" Type="http://schemas.openxmlformats.org/officeDocument/2006/relationships/hyperlink" Target="https://www.dropbox.com/s/kmvdic9yemukfb1/APALL.jpg" TargetMode="External"/><Relationship Id="rId28" Type="http://schemas.openxmlformats.org/officeDocument/2006/relationships/hyperlink" Target="https://www.dropbox.com/s/494tjlhpnv82uy2/uk.jpg" TargetMode="External"/><Relationship Id="rId29" Type="http://schemas.openxmlformats.org/officeDocument/2006/relationships/hyperlink" Target="https://www.dropbox.com/s/tnmqk74ja9ov502/AP04.jpg" TargetMode="External"/><Relationship Id="rId30" Type="http://schemas.openxmlformats.org/officeDocument/2006/relationships/hyperlink" Target="https://www.dropbox.com/s/kmvdic9yemukfb1/APALL.jpg" TargetMode="External"/><Relationship Id="rId31" Type="http://schemas.openxmlformats.org/officeDocument/2006/relationships/hyperlink" Target="https://www.dropbox.com/s/tnmqk74ja9ov502/AP04.jpg" TargetMode="External"/><Relationship Id="rId32" Type="http://schemas.openxmlformats.org/officeDocument/2006/relationships/hyperlink" Target="https://www.dropbox.com/s/kmvdic9yemukfb1/APALL.jpg" TargetMode="External"/><Relationship Id="rId33" Type="http://schemas.openxmlformats.org/officeDocument/2006/relationships/hyperlink" Target="https://www.dropbox.com/s/bk8zw2c9sfs6fdx/AP08.jpg" TargetMode="External"/><Relationship Id="rId34" Type="http://schemas.openxmlformats.org/officeDocument/2006/relationships/hyperlink" Target="https://www.dropbox.com/s/kmvdic9yemukfb1/APALL.jpg" TargetMode="External"/><Relationship Id="rId35" Type="http://schemas.openxmlformats.org/officeDocument/2006/relationships/hyperlink" Target="https://www.dropbox.com/s/qlfa7nbbg5ceqqc/french.jpg" TargetMode="External"/><Relationship Id="rId36" Type="http://schemas.openxmlformats.org/officeDocument/2006/relationships/hyperlink" Target="https://www.dropbox.com/s/bk8zw2c9sfs6fdx/AP08.jpg" TargetMode="External"/><Relationship Id="rId37" Type="http://schemas.openxmlformats.org/officeDocument/2006/relationships/hyperlink" Target="https://www.dropbox.com/s/kmvdic9yemukfb1/APALL.jpg" TargetMode="External"/><Relationship Id="rId38" Type="http://schemas.openxmlformats.org/officeDocument/2006/relationships/hyperlink" Target="https://www.dropbox.com/s/t1szwpx6yc5pbmx/italian.jpg" TargetMode="External"/><Relationship Id="rId39" Type="http://schemas.openxmlformats.org/officeDocument/2006/relationships/hyperlink" Target="https://www.dropbox.com/s/bk8zw2c9sfs6fdx/AP08.jpg" TargetMode="External"/><Relationship Id="rId40" Type="http://schemas.openxmlformats.org/officeDocument/2006/relationships/hyperlink" Target="https://www.dropbox.com/s/kmvdic9yemukfb1/APALL.jpg" TargetMode="External"/><Relationship Id="rId41" Type="http://schemas.openxmlformats.org/officeDocument/2006/relationships/hyperlink" Target="https://www.dropbox.com/s/vengly3kmcvrnly/spanish.jpg" TargetMode="External"/><Relationship Id="rId42" Type="http://schemas.openxmlformats.org/officeDocument/2006/relationships/hyperlink" Target="https://www.dropbox.com/s/bk8zw2c9sfs6fdx/AP08.jpg" TargetMode="External"/><Relationship Id="rId43" Type="http://schemas.openxmlformats.org/officeDocument/2006/relationships/hyperlink" Target="https://www.dropbox.com/s/kmvdic9yemukfb1/APALL.jpg" TargetMode="External"/><Relationship Id="rId44" Type="http://schemas.openxmlformats.org/officeDocument/2006/relationships/hyperlink" Target="https://www.dropbox.com/s/494tjlhpnv82uy2/uk.jpg" TargetMode="External"/><Relationship Id="rId45" Type="http://schemas.openxmlformats.org/officeDocument/2006/relationships/hyperlink" Target="https://www.dropbox.com/s/bk8zw2c9sfs6fdx/AP08.jpg" TargetMode="External"/><Relationship Id="rId46" Type="http://schemas.openxmlformats.org/officeDocument/2006/relationships/hyperlink" Target="https://www.dropbox.com/s/kmvdic9yemukfb1/APALL.jpg" TargetMode="External"/><Relationship Id="rId47" Type="http://schemas.openxmlformats.org/officeDocument/2006/relationships/hyperlink" Target="https://www.dropbox.com/s/bk8zw2c9sfs6fdx/AP08.jpg" TargetMode="External"/><Relationship Id="rId48" Type="http://schemas.openxmlformats.org/officeDocument/2006/relationships/hyperlink" Target="https://www.dropbox.com/s/kmvdic9yemukfb1/APALL.jpg" TargetMode="External"/><Relationship Id="rId49" Type="http://schemas.openxmlformats.org/officeDocument/2006/relationships/hyperlink" Target="https://www.dropbox.com/s/593r63782n48fq5/AP11.jpg" TargetMode="External"/><Relationship Id="rId50" Type="http://schemas.openxmlformats.org/officeDocument/2006/relationships/hyperlink" Target="https://www.dropbox.com/s/kmvdic9yemukfb1/APALL.jpg" TargetMode="External"/><Relationship Id="rId51" Type="http://schemas.openxmlformats.org/officeDocument/2006/relationships/hyperlink" Target="https://www.dropbox.com/s/qlfa7nbbg5ceqqc/french.jpg" TargetMode="External"/><Relationship Id="rId52" Type="http://schemas.openxmlformats.org/officeDocument/2006/relationships/hyperlink" Target="https://www.dropbox.com/s/593r63782n48fq5/AP11.jpg" TargetMode="External"/><Relationship Id="rId53" Type="http://schemas.openxmlformats.org/officeDocument/2006/relationships/hyperlink" Target="https://www.dropbox.com/s/kmvdic9yemukfb1/APALL.jpg" TargetMode="External"/><Relationship Id="rId54" Type="http://schemas.openxmlformats.org/officeDocument/2006/relationships/hyperlink" Target="https://www.dropbox.com/s/t1szwpx6yc5pbmx/italian.jpg" TargetMode="External"/><Relationship Id="rId55" Type="http://schemas.openxmlformats.org/officeDocument/2006/relationships/hyperlink" Target="https://www.dropbox.com/s/593r63782n48fq5/AP11.jpg" TargetMode="External"/><Relationship Id="rId56" Type="http://schemas.openxmlformats.org/officeDocument/2006/relationships/hyperlink" Target="https://www.dropbox.com/s/kmvdic9yemukfb1/APALL.jpg" TargetMode="External"/><Relationship Id="rId57" Type="http://schemas.openxmlformats.org/officeDocument/2006/relationships/hyperlink" Target="https://www.dropbox.com/s/vengly3kmcvrnly/spanish.jpg" TargetMode="External"/><Relationship Id="rId58" Type="http://schemas.openxmlformats.org/officeDocument/2006/relationships/hyperlink" Target="https://www.dropbox.com/s/593r63782n48fq5/AP11.jpg" TargetMode="External"/><Relationship Id="rId59" Type="http://schemas.openxmlformats.org/officeDocument/2006/relationships/hyperlink" Target="https://www.dropbox.com/s/kmvdic9yemukfb1/APALL.jpg" TargetMode="External"/><Relationship Id="rId60" Type="http://schemas.openxmlformats.org/officeDocument/2006/relationships/hyperlink" Target="https://www.dropbox.com/s/494tjlhpnv82uy2/uk.jpg" TargetMode="External"/><Relationship Id="rId61" Type="http://schemas.openxmlformats.org/officeDocument/2006/relationships/hyperlink" Target="https://www.dropbox.com/s/593r63782n48fq5/AP11.jpg" TargetMode="External"/><Relationship Id="rId62" Type="http://schemas.openxmlformats.org/officeDocument/2006/relationships/hyperlink" Target="https://www.dropbox.com/s/kmvdic9yemukfb1/APALL.jpg" TargetMode="External"/><Relationship Id="rId63" Type="http://schemas.openxmlformats.org/officeDocument/2006/relationships/hyperlink" Target="https://www.dropbox.com/s/593r63782n48fq5/AP11.jpg" TargetMode="External"/><Relationship Id="rId64" Type="http://schemas.openxmlformats.org/officeDocument/2006/relationships/hyperlink" Target="https://www.dropbox.com/s/kmvdic9yemukfb1/APALL.jpg"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BS1" colorId="64" zoomScale="100" zoomScaleNormal="100" zoomScalePageLayoutView="100" workbookViewId="0">
      <selection pane="topLeft" activeCell="AW8" activeCellId="0" sqref="AW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61.73"/>
    <col collapsed="false" customWidth="true" hidden="false" outlineLevel="0" max="40" min="40" style="1" width="28.48"/>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MB keycaps parent</v>
      </c>
      <c r="C4" s="29" t="s">
        <v>345</v>
      </c>
      <c r="D4" s="30" t="n">
        <f aca="false">Values!B14</f>
        <v>5714401102991</v>
      </c>
      <c r="E4" s="31" t="s">
        <v>346</v>
      </c>
      <c r="F4" s="28" t="str">
        <f aca="false">Values!B1 &amp; " " &amp; Values!B3</f>
        <v>TellusRem Compatible Conjuntos de teclas con</v>
      </c>
      <c r="G4" s="29" t="s">
        <v>345</v>
      </c>
      <c r="H4" s="27" t="str">
        <f aca="false">Values!B16</f>
        <v>laptop-computer-replacement-parts</v>
      </c>
      <c r="I4" s="27" t="str">
        <f aca="false">IF(ISBLANK(Values!E3),"","4730574031")</f>
        <v>4730574031</v>
      </c>
      <c r="J4" s="32" t="str">
        <f aca="false">Values!B13</f>
        <v>MB keycaps parent</v>
      </c>
      <c r="K4" s="33"/>
      <c r="L4" s="34"/>
      <c r="M4" s="34"/>
      <c r="W4" s="29" t="s">
        <v>347</v>
      </c>
      <c r="X4" s="34"/>
      <c r="Y4" s="35" t="s">
        <v>348</v>
      </c>
      <c r="Z4" s="34"/>
      <c r="AA4" s="36" t="str">
        <f aca="false">Values!B20</f>
        <v>PartialUpdate</v>
      </c>
      <c r="DY4" s="31" t="s">
        <v>349</v>
      </c>
      <c r="DZ4" s="31" t="s">
        <v>349</v>
      </c>
      <c r="EA4" s="31" t="s">
        <v>349</v>
      </c>
      <c r="EB4" s="31" t="s">
        <v>349</v>
      </c>
      <c r="EC4" s="31" t="s">
        <v>349</v>
      </c>
    </row>
    <row r="5" customFormat="false" ht="28.35" hidden="false" customHeight="false" outlineLevel="0" collapsed="false">
      <c r="A5" s="27" t="str">
        <f aca="false">IF(ISBLANK(Values!E4),"",IF(Values!$B$37="EU","computercomponent","computer"))</f>
        <v>computercomponent</v>
      </c>
      <c r="B5" s="37" t="str">
        <f aca="false">IF(ISBLANK(Values!E4),"",Values!F4)</f>
        <v>Macbook AP02 - DE</v>
      </c>
      <c r="C5" s="32" t="str">
        <f aca="false">IF(ISBLANK(Values!E4),"","TellusRem")</f>
        <v>TellusRem</v>
      </c>
      <c r="D5" s="30" t="n">
        <f aca="false">IF(ISBLANK(Values!E4),"",Values!E4)</f>
        <v>5714401102014</v>
      </c>
      <c r="E5" s="31" t="str">
        <f aca="false">IF(ISBLANK(Values!E4),"","EAN")</f>
        <v>EAN</v>
      </c>
      <c r="F5" s="38" t="str">
        <f aca="false">IF(ISBLANK(Values!E4),"",Values!$B$1 &amp; " " &amp; Values!$P4 &amp; " " &amp; Values!$H4 )</f>
        <v>TellusRem Compatible Conjuntos de teclas con Macbook Pro 13.3'' A1278 Macbook Pro 15.4'' A1286 Macbook Pro 17'' A1297 alemán</v>
      </c>
      <c r="G5" s="32" t="str">
        <f aca="false">IF(ISBLANK(Values!E4),"","TellusRem")</f>
        <v>TellusRem</v>
      </c>
      <c r="H5" s="27" t="str">
        <f aca="false">IF(ISBLANK(Values!E4),"",Values!$B$16)</f>
        <v>laptop-computer-replacement-parts</v>
      </c>
      <c r="I5" s="27" t="str">
        <f aca="false">IF(ISBLANK(Values!E4),"","4730574031")</f>
        <v>4730574031</v>
      </c>
      <c r="J5" s="39" t="str">
        <f aca="false">IF(ISBLANK(Values!E4),"",Values!F4)</f>
        <v>Macbook AP02 - DE</v>
      </c>
      <c r="K5" s="28" t="n">
        <f aca="false">IF(ISBLANK(Values!E4),"",Values!$B$4)</f>
        <v>20</v>
      </c>
      <c r="L5" s="40" t="n">
        <f aca="false">IF(ISBLANK(Values!E4),"",Values!$B$18)</f>
        <v>5</v>
      </c>
      <c r="M5" s="28" t="str">
        <f aca="false">IF(ISBLANK(Values!E4),"",Values!$M4)</f>
        <v>https://www.dropbox.com/s/2ih06e042c77ddk/german.jpg</v>
      </c>
      <c r="N5" s="28" t="str">
        <f aca="false">IF(ISBLANK(Values!F4),"",Values!$N4)</f>
        <v>https://www.dropbox.com/s/750pyisl0h8ez4j/AP02.jpg</v>
      </c>
      <c r="O5" s="1" t="str">
        <f aca="false">IF(ISBLANK(Values!F4),"",Values!$O4)</f>
        <v>https://www.dropbox.com/s/kmvdic9yemukfb1/APALL.jpg</v>
      </c>
      <c r="W5" s="32" t="str">
        <f aca="false">IF(ISBLANK(Values!E4),"","Child")</f>
        <v>Child</v>
      </c>
      <c r="X5" s="32" t="str">
        <f aca="false">IF(ISBLANK(Values!E4),"",Values!$B$13)</f>
        <v>MB keycaps parent</v>
      </c>
      <c r="Y5" s="39" t="str">
        <f aca="false">IF(ISBLANK(Values!E4),"","Size-Color")</f>
        <v>Size-Color</v>
      </c>
      <c r="Z5" s="32" t="str">
        <f aca="false">IF(ISBLANK(Values!E4),"","variation")</f>
        <v>variation</v>
      </c>
      <c r="AA5" s="36" t="str">
        <f aca="false">IF(ISBLANK(Values!E4),"",Values!$B$20)</f>
        <v>PartialUpdate</v>
      </c>
      <c r="AI5" s="41" t="str">
        <f aca="false">IF(ISBLANK(Values!E4),"",IF(Values!I4,Values!$B$23,Values!$B$23))</f>
        <v>👉 CLIENTES SATISFECHOS EN TODO EL MUNDO: Más de 10,000 clientes satisfechos en todo el mundo.</v>
      </c>
      <c r="AJ5" s="42" t="str">
        <f aca="false">IF(ISBLANK(Values!E4),"","👉 "&amp;Values!H4&amp; " "&amp;Values!$B$24 &amp;" "&amp;Values!$B$3 &amp; " "&amp; Values!$P4)</f>
        <v>👉 alemán Compatible con  Macbook Pro 13.3'' A1278 Macbook Pro 15.4'' A1286 Macbook Pro 17'' A1297</v>
      </c>
      <c r="AK5" s="1" t="str">
        <f aca="false">IF(ISBLANK(Values!E4),"",Values!$B$25)</f>
        <v>⌚ Fácil de cambiar de teclado. Ahorre al menos una hora de trabajo al no abrir su costosa MacBook. Se ve exactamente como el original y mantiene la misma proporción de retroiluminación en su computadora portátil.</v>
      </c>
      <c r="AL5" s="1" t="str">
        <f aca="false">IF(ISBLANK(Values!E4),"",Values!$B$26)</f>
        <v>No se necesita destornillador. No es necesario desmontar toda su computadora portátil para cambiar un teclado. Es la solución más segura para su computadora portátil.</v>
      </c>
      <c r="AM5" s="1" t="str">
        <f aca="false">IF(ISBLANK(Values!E4),"",Values!$B$27)</f>
        <v>El juego de teclas para MacBook no contiene bisagras de plástico.</v>
      </c>
      <c r="AT5" s="43" t="str">
        <f aca="false">IF(ISBLANK(Values!E4),"",Values!H4)</f>
        <v>alemán</v>
      </c>
      <c r="AV5" s="1" t="str">
        <f aca="false">IF(ISBLANK(Values!E4),"", Values!J4)</f>
        <v>AP02</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50</v>
      </c>
      <c r="CH5" s="1" t="str">
        <f aca="false">IF(ISBLANK(Values!E4),"","GR")</f>
        <v>GR</v>
      </c>
      <c r="CI5" s="1" t="str">
        <f aca="false">IF(ISBLANK(Values!E4),"",Values!$B$7)</f>
        <v>33</v>
      </c>
      <c r="CJ5" s="1" t="str">
        <f aca="false">IF(ISBLANK(Values!E4),"",Values!$B$8)</f>
        <v>24</v>
      </c>
      <c r="CK5" s="1" t="str">
        <f aca="false">IF(ISBLANK(Values!E4),"",Values!$B$9)</f>
        <v>0.5</v>
      </c>
      <c r="CL5" s="1" t="str">
        <f aca="false">IF(ISBLANK(Values!E4),"","CM")</f>
        <v>CM</v>
      </c>
      <c r="CP5" s="1" t="str">
        <f aca="false">IF(ISBLANK(Values!E4),"",Values!$B$7)</f>
        <v>33</v>
      </c>
      <c r="CQ5" s="1" t="str">
        <f aca="false">IF(ISBLANK(Values!E4),"",Values!$B$8)</f>
        <v>24</v>
      </c>
      <c r="CR5" s="1" t="str">
        <f aca="false">IF(ISBLANK(Values!E4),"",Values!$B$9)</f>
        <v>0.5</v>
      </c>
      <c r="CS5" s="1" t="n">
        <f aca="false">IF(ISBLANK(Values!E4),"",Values!$B$11)</f>
        <v>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Dinamarca</v>
      </c>
      <c r="CZ5" s="1" t="str">
        <f aca="false">IF(ISBLANK(Values!E4),"","No")</f>
        <v>No</v>
      </c>
      <c r="DA5" s="1" t="str">
        <f aca="false">IF(ISBLANK(Values!E4),"","No")</f>
        <v>No</v>
      </c>
      <c r="DO5" s="27" t="str">
        <f aca="false">IF(ISBLANK(Values!E4),"","Parts")</f>
        <v>Parts</v>
      </c>
      <c r="DP5" s="27"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s="31"/>
      <c r="DZ5" s="31"/>
      <c r="EA5" s="31"/>
      <c r="EB5" s="31"/>
      <c r="EC5" s="31"/>
      <c r="EI5" s="1"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 aca="false">IF(ISBLANK(Values!E4),"","Amazon Tellus UPS")</f>
        <v>Amazon Tellus UPS</v>
      </c>
      <c r="EV5" s="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IF(ISBLANK(Values!E4),"",Values!$B$4)</f>
        <v>20</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28.35" hidden="false" customHeight="false" outlineLevel="0" collapsed="false">
      <c r="A6" s="27" t="str">
        <f aca="false">IF(ISBLANK(Values!E5),"",IF(Values!$B$37="EU","computercomponent","computer"))</f>
        <v>computercomponent</v>
      </c>
      <c r="B6" s="37" t="str">
        <f aca="false">IF(ISBLANK(Values!E5),"",Values!F5)</f>
        <v>Macbook AP02 - FR</v>
      </c>
      <c r="C6" s="32" t="str">
        <f aca="false">IF(ISBLANK(Values!E5),"","TellusRem")</f>
        <v>TellusRem</v>
      </c>
      <c r="D6" s="30" t="n">
        <f aca="false">IF(ISBLANK(Values!E5),"",Values!E5)</f>
        <v>5714401102021</v>
      </c>
      <c r="E6" s="31" t="str">
        <f aca="false">IF(ISBLANK(Values!E5),"","EAN")</f>
        <v>EAN</v>
      </c>
      <c r="F6" s="38" t="str">
        <f aca="false">IF(ISBLANK(Values!E5),"",Values!$B$1 &amp; " " &amp; Values!$P5 &amp; " " &amp; Values!$H5 )</f>
        <v>TellusRem Compatible Conjuntos de teclas con Macbook Pro 13.3'' A1278 Macbook Pro 15.4'' A1286 Macbook Pro 17'' A1297 francés</v>
      </c>
      <c r="G6" s="32" t="str">
        <f aca="false">IF(ISBLANK(Values!E5),"","TellusRem")</f>
        <v>TellusRem</v>
      </c>
      <c r="H6" s="27" t="str">
        <f aca="false">IF(ISBLANK(Values!E5),"",Values!$B$16)</f>
        <v>laptop-computer-replacement-parts</v>
      </c>
      <c r="I6" s="27" t="str">
        <f aca="false">IF(ISBLANK(Values!E5),"","4730574031")</f>
        <v>4730574031</v>
      </c>
      <c r="J6" s="39" t="str">
        <f aca="false">IF(ISBLANK(Values!E5),"",Values!F5)</f>
        <v>Macbook AP02 - FR</v>
      </c>
      <c r="K6" s="28" t="n">
        <f aca="false">IF(ISBLANK(Values!E5),"",Values!$B$4)</f>
        <v>20</v>
      </c>
      <c r="L6" s="40" t="n">
        <f aca="false">IF(ISBLANK(Values!E5),"",Values!$B$18)</f>
        <v>5</v>
      </c>
      <c r="M6" s="28" t="str">
        <f aca="false">IF(ISBLANK(Values!E5),"",Values!$M5)</f>
        <v>https://www.dropbox.com/s/qlfa7nbbg5ceqqc/french.jpg</v>
      </c>
      <c r="N6" s="28" t="str">
        <f aca="false">IF(ISBLANK(Values!F5),"",Values!$N5)</f>
        <v>https://www.dropbox.com/s/750pyisl0h8ez4j/AP02.jpg</v>
      </c>
      <c r="O6" s="1" t="str">
        <f aca="false">IF(ISBLANK(Values!F5),"",Values!$O5)</f>
        <v>https://www.dropbox.com/s/kmvdic9yemukfb1/APALL.jpg</v>
      </c>
      <c r="W6" s="32" t="str">
        <f aca="false">IF(ISBLANK(Values!E5),"","Child")</f>
        <v>Child</v>
      </c>
      <c r="X6" s="32" t="str">
        <f aca="false">IF(ISBLANK(Values!E5),"",Values!$B$13)</f>
        <v>MB keycaps parent</v>
      </c>
      <c r="Y6" s="39" t="str">
        <f aca="false">IF(ISBLANK(Values!E5),"","Size-Color")</f>
        <v>Size-Color</v>
      </c>
      <c r="Z6" s="32" t="str">
        <f aca="false">IF(ISBLANK(Values!E5),"","variation")</f>
        <v>variation</v>
      </c>
      <c r="AA6" s="36" t="str">
        <f aca="false">IF(ISBLANK(Values!E5),"",Values!$B$20)</f>
        <v>PartialUpdate</v>
      </c>
      <c r="AI6" s="41" t="str">
        <f aca="false">IF(ISBLANK(Values!E5),"",IF(Values!I5,Values!$B$23,Values!$B$23))</f>
        <v>👉 CLIENTES SATISFECHOS EN TODO EL MUNDO: Más de 10,000 clientes satisfechos en todo el mundo.</v>
      </c>
      <c r="AJ6" s="42" t="str">
        <f aca="false">IF(ISBLANK(Values!E5),"","👉 "&amp;Values!H5&amp; " "&amp;Values!$B$24 &amp;" "&amp;Values!$B$3 &amp; " "&amp; Values!$P5)</f>
        <v>👉 francés Compatible con  Macbook Pro 13.3'' A1278 Macbook Pro 15.4'' A1286 Macbook Pro 17'' A1297</v>
      </c>
      <c r="AK6" s="1" t="str">
        <f aca="false">IF(ISBLANK(Values!E5),"",Values!$B$25)</f>
        <v>⌚ Fácil de cambiar de teclado. Ahorre al menos una hora de trabajo al no abrir su costosa MacBook. Se ve exactamente como el original y mantiene la misma proporción de retroiluminación en su computadora portátil.</v>
      </c>
      <c r="AL6" s="1" t="str">
        <f aca="false">IF(ISBLANK(Values!E5),"",Values!$B$26)</f>
        <v>No se necesita destornillador. No es necesario desmontar toda su computadora portátil para cambiar un teclado. Es la solución más segura para su computadora portátil.</v>
      </c>
      <c r="AM6" s="1" t="str">
        <f aca="false">IF(ISBLANK(Values!E5),"",Values!$B$27)</f>
        <v>El juego de teclas para MacBook no contiene bisagras de plástico.</v>
      </c>
      <c r="AT6" s="43" t="str">
        <f aca="false">IF(ISBLANK(Values!E5),"",Values!H5)</f>
        <v>francés</v>
      </c>
      <c r="AV6" s="1" t="str">
        <f aca="false">IF(ISBLANK(Values!E5),"", Values!J5)</f>
        <v>AP02</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50</v>
      </c>
      <c r="CH6" s="1" t="str">
        <f aca="false">IF(ISBLANK(Values!E5),"","GR")</f>
        <v>GR</v>
      </c>
      <c r="CI6" s="1" t="str">
        <f aca="false">IF(ISBLANK(Values!E5),"",Values!$B$7)</f>
        <v>33</v>
      </c>
      <c r="CJ6" s="1" t="str">
        <f aca="false">IF(ISBLANK(Values!E5),"",Values!$B$8)</f>
        <v>24</v>
      </c>
      <c r="CK6" s="1" t="str">
        <f aca="false">IF(ISBLANK(Values!E5),"",Values!$B$9)</f>
        <v>0.5</v>
      </c>
      <c r="CL6" s="1" t="str">
        <f aca="false">IF(ISBLANK(Values!E5),"","CM")</f>
        <v>CM</v>
      </c>
      <c r="CP6" s="1" t="str">
        <f aca="false">IF(ISBLANK(Values!E5),"",Values!$B$7)</f>
        <v>33</v>
      </c>
      <c r="CQ6" s="1" t="str">
        <f aca="false">IF(ISBLANK(Values!E5),"",Values!$B$8)</f>
        <v>24</v>
      </c>
      <c r="CR6" s="1" t="str">
        <f aca="false">IF(ISBLANK(Values!E5),"",Values!$B$9)</f>
        <v>0.5</v>
      </c>
      <c r="CS6" s="1" t="n">
        <f aca="false">IF(ISBLANK(Values!E5),"",Values!$B$11)</f>
        <v>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Dinamarca</v>
      </c>
      <c r="CZ6" s="1" t="str">
        <f aca="false">IF(ISBLANK(Values!E5),"","No")</f>
        <v>No</v>
      </c>
      <c r="DA6" s="1" t="str">
        <f aca="false">IF(ISBLANK(Values!E5),"","No")</f>
        <v>No</v>
      </c>
      <c r="DO6" s="27" t="str">
        <f aca="false">IF(ISBLANK(Values!E5),"","Parts")</f>
        <v>Parts</v>
      </c>
      <c r="DP6" s="27"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s="31"/>
      <c r="DZ6" s="31"/>
      <c r="EA6" s="31"/>
      <c r="EB6" s="31"/>
      <c r="EC6" s="31"/>
      <c r="EI6" s="1"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 aca="false">IF(ISBLANK(Values!E5),"","Amazon Tellus UPS")</f>
        <v>Amazon Tellus UPS</v>
      </c>
      <c r="EV6" s="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IF(ISBLANK(Values!E5),"",Values!$B$4)</f>
        <v>20</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28.35" hidden="false" customHeight="false" outlineLevel="0" collapsed="false">
      <c r="A7" s="27" t="str">
        <f aca="false">IF(ISBLANK(Values!E6),"",IF(Values!$B$37="EU","computercomponent","computer"))</f>
        <v>computercomponent</v>
      </c>
      <c r="B7" s="37" t="str">
        <f aca="false">IF(ISBLANK(Values!E6),"",Values!F6)</f>
        <v>Macbook AP02 - IT</v>
      </c>
      <c r="C7" s="32" t="str">
        <f aca="false">IF(ISBLANK(Values!E6),"","TellusRem")</f>
        <v>TellusRem</v>
      </c>
      <c r="D7" s="30" t="n">
        <f aca="false">IF(ISBLANK(Values!E6),"",Values!E6)</f>
        <v>5714401102038</v>
      </c>
      <c r="E7" s="31" t="str">
        <f aca="false">IF(ISBLANK(Values!E6),"","EAN")</f>
        <v>EAN</v>
      </c>
      <c r="F7" s="38" t="str">
        <f aca="false">IF(ISBLANK(Values!E6),"",Values!$B$1 &amp; " " &amp; Values!$P6 &amp; " " &amp; Values!$H6 )</f>
        <v>TellusRem Compatible Conjuntos de teclas con Macbook Pro 13.3'' A1278 Macbook Pro 15.4'' A1286 Macbook Pro 17'' A1297 italiano</v>
      </c>
      <c r="G7" s="32" t="str">
        <f aca="false">IF(ISBLANK(Values!E6),"","TellusRem")</f>
        <v>TellusRem</v>
      </c>
      <c r="H7" s="27" t="str">
        <f aca="false">IF(ISBLANK(Values!E6),"",Values!$B$16)</f>
        <v>laptop-computer-replacement-parts</v>
      </c>
      <c r="I7" s="27" t="str">
        <f aca="false">IF(ISBLANK(Values!E6),"","4730574031")</f>
        <v>4730574031</v>
      </c>
      <c r="J7" s="39" t="str">
        <f aca="false">IF(ISBLANK(Values!E6),"",Values!F6)</f>
        <v>Macbook AP02 - IT</v>
      </c>
      <c r="K7" s="28" t="n">
        <f aca="false">IF(ISBLANK(Values!E6),"",Values!$B$4)</f>
        <v>20</v>
      </c>
      <c r="L7" s="40" t="n">
        <f aca="false">IF(ISBLANK(Values!E6),"",Values!$B$18)</f>
        <v>5</v>
      </c>
      <c r="M7" s="28" t="str">
        <f aca="false">IF(ISBLANK(Values!E6),"",Values!$M6)</f>
        <v>https://www.dropbox.com/s/t1szwpx6yc5pbmx/italian.jpg</v>
      </c>
      <c r="N7" s="28" t="str">
        <f aca="false">IF(ISBLANK(Values!F6),"",Values!$N6)</f>
        <v>https://www.dropbox.com/s/750pyisl0h8ez4j/AP02.jpg</v>
      </c>
      <c r="O7" s="1" t="str">
        <f aca="false">IF(ISBLANK(Values!F6),"",Values!$O6)</f>
        <v>https://www.dropbox.com/s/kmvdic9yemukfb1/APALL.jpg</v>
      </c>
      <c r="W7" s="32" t="str">
        <f aca="false">IF(ISBLANK(Values!E6),"","Child")</f>
        <v>Child</v>
      </c>
      <c r="X7" s="32" t="str">
        <f aca="false">IF(ISBLANK(Values!E6),"",Values!$B$13)</f>
        <v>MB keycaps parent</v>
      </c>
      <c r="Y7" s="39" t="str">
        <f aca="false">IF(ISBLANK(Values!E6),"","Size-Color")</f>
        <v>Size-Color</v>
      </c>
      <c r="Z7" s="32" t="str">
        <f aca="false">IF(ISBLANK(Values!E6),"","variation")</f>
        <v>variation</v>
      </c>
      <c r="AA7" s="36" t="str">
        <f aca="false">IF(ISBLANK(Values!E6),"",Values!$B$20)</f>
        <v>PartialUpdate</v>
      </c>
      <c r="AI7" s="41" t="str">
        <f aca="false">IF(ISBLANK(Values!E6),"",IF(Values!I6,Values!$B$23,Values!$B$23))</f>
        <v>👉 CLIENTES SATISFECHOS EN TODO EL MUNDO: Más de 10,000 clientes satisfechos en todo el mundo.</v>
      </c>
      <c r="AJ7" s="42" t="str">
        <f aca="false">IF(ISBLANK(Values!E6),"","👉 "&amp;Values!H6&amp; " "&amp;Values!$B$24 &amp;" "&amp;Values!$B$3 &amp; " "&amp; Values!$P6)</f>
        <v>👉 italiano Compatible con  Macbook Pro 13.3'' A1278 Macbook Pro 15.4'' A1286 Macbook Pro 17'' A1297</v>
      </c>
      <c r="AK7" s="1" t="str">
        <f aca="false">IF(ISBLANK(Values!E6),"",Values!$B$25)</f>
        <v>⌚ Fácil de cambiar de teclado. Ahorre al menos una hora de trabajo al no abrir su costosa MacBook. Se ve exactamente como el original y mantiene la misma proporción de retroiluminación en su computadora portátil.</v>
      </c>
      <c r="AL7" s="1" t="str">
        <f aca="false">IF(ISBLANK(Values!E6),"",Values!$B$26)</f>
        <v>No se necesita destornillador. No es necesario desmontar toda su computadora portátil para cambiar un teclado. Es la solución más segura para su computadora portátil.</v>
      </c>
      <c r="AM7" s="1" t="str">
        <f aca="false">IF(ISBLANK(Values!E6),"",Values!$B$27)</f>
        <v>El juego de teclas para MacBook no contiene bisagras de plástico.</v>
      </c>
      <c r="AT7" s="43" t="str">
        <f aca="false">IF(ISBLANK(Values!E6),"",Values!H6)</f>
        <v>italiano</v>
      </c>
      <c r="AV7" s="44" t="str">
        <f aca="false">IF(ISBLANK(Values!E6),"", Values!J6)</f>
        <v>AP02</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50</v>
      </c>
      <c r="CH7" s="1" t="str">
        <f aca="false">IF(ISBLANK(Values!E6),"","GR")</f>
        <v>GR</v>
      </c>
      <c r="CI7" s="1" t="str">
        <f aca="false">IF(ISBLANK(Values!E6),"",Values!$B$7)</f>
        <v>33</v>
      </c>
      <c r="CJ7" s="1" t="str">
        <f aca="false">IF(ISBLANK(Values!E6),"",Values!$B$8)</f>
        <v>24</v>
      </c>
      <c r="CK7" s="1" t="str">
        <f aca="false">IF(ISBLANK(Values!E6),"",Values!$B$9)</f>
        <v>0.5</v>
      </c>
      <c r="CL7" s="1" t="str">
        <f aca="false">IF(ISBLANK(Values!E6),"","CM")</f>
        <v>CM</v>
      </c>
      <c r="CP7" s="36" t="str">
        <f aca="false">IF(ISBLANK(Values!E6),"",Values!$B$7)</f>
        <v>33</v>
      </c>
      <c r="CQ7" s="36" t="str">
        <f aca="false">IF(ISBLANK(Values!E6),"",Values!$B$8)</f>
        <v>24</v>
      </c>
      <c r="CR7" s="36" t="str">
        <f aca="false">IF(ISBLANK(Values!E6),"",Values!$B$9)</f>
        <v>0.5</v>
      </c>
      <c r="CS7" s="1" t="n">
        <f aca="false">IF(ISBLANK(Values!E6),"",Values!$B$11)</f>
        <v>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Dinamarca</v>
      </c>
      <c r="CZ7" s="1" t="str">
        <f aca="false">IF(ISBLANK(Values!E6),"","No")</f>
        <v>No</v>
      </c>
      <c r="DA7" s="1" t="str">
        <f aca="false">IF(ISBLANK(Values!E6),"","No")</f>
        <v>No</v>
      </c>
      <c r="DO7" s="27" t="str">
        <f aca="false">IF(ISBLANK(Values!E6),"","Parts")</f>
        <v>Parts</v>
      </c>
      <c r="DP7" s="27"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s="31"/>
      <c r="DZ7" s="31"/>
      <c r="EA7" s="31"/>
      <c r="EB7" s="31"/>
      <c r="EC7" s="31"/>
      <c r="EI7" s="1"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 aca="false">IF(ISBLANK(Values!E6),"","Amazon Tellus UPS")</f>
        <v>Amazon Tellus UPS</v>
      </c>
      <c r="EV7" s="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IF(ISBLANK(Values!E6),"",Values!$B$4)</f>
        <v>20</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28.35" hidden="false" customHeight="false" outlineLevel="0" collapsed="false">
      <c r="A8" s="27" t="str">
        <f aca="false">IF(ISBLANK(Values!E7),"",IF(Values!$B$37="EU","computercomponent","computer"))</f>
        <v>computercomponent</v>
      </c>
      <c r="B8" s="37" t="str">
        <f aca="false">IF(ISBLANK(Values!E7),"",Values!F7)</f>
        <v>Macbook AP02 - ES</v>
      </c>
      <c r="C8" s="32" t="str">
        <f aca="false">IF(ISBLANK(Values!E7),"","TellusRem")</f>
        <v>TellusRem</v>
      </c>
      <c r="D8" s="30" t="n">
        <f aca="false">IF(ISBLANK(Values!E7),"",Values!E7)</f>
        <v>5714401102045</v>
      </c>
      <c r="E8" s="31" t="str">
        <f aca="false">IF(ISBLANK(Values!E7),"","EAN")</f>
        <v>EAN</v>
      </c>
      <c r="F8" s="38" t="str">
        <f aca="false">IF(ISBLANK(Values!E7),"",Values!$B$1 &amp; " " &amp; Values!$P7 &amp; " " &amp; Values!$H7 )</f>
        <v>TellusRem Compatible Conjuntos de teclas con Macbook Pro 13.3'' A1278 Macbook Pro 15.4'' A1286 Macbook Pro 17'' A1297 Español</v>
      </c>
      <c r="G8" s="32" t="str">
        <f aca="false">IF(ISBLANK(Values!E7),"","TellusRem")</f>
        <v>TellusRem</v>
      </c>
      <c r="H8" s="27" t="str">
        <f aca="false">IF(ISBLANK(Values!E7),"",Values!$B$16)</f>
        <v>laptop-computer-replacement-parts</v>
      </c>
      <c r="I8" s="27" t="str">
        <f aca="false">IF(ISBLANK(Values!E7),"","4730574031")</f>
        <v>4730574031</v>
      </c>
      <c r="J8" s="39" t="str">
        <f aca="false">IF(ISBLANK(Values!E7),"",Values!F7)</f>
        <v>Macbook AP02 - ES</v>
      </c>
      <c r="K8" s="28" t="n">
        <f aca="false">IF(ISBLANK(Values!E7),"",Values!$B$4)</f>
        <v>20</v>
      </c>
      <c r="L8" s="40" t="n">
        <f aca="false">IF(ISBLANK(Values!E7),"",Values!$B$18)</f>
        <v>5</v>
      </c>
      <c r="M8" s="28" t="str">
        <f aca="false">IF(ISBLANK(Values!E7),"",Values!$M7)</f>
        <v>https://www.dropbox.com/s/vengly3kmcvrnly/spanish.jpg</v>
      </c>
      <c r="N8" s="28" t="str">
        <f aca="false">IF(ISBLANK(Values!F7),"",Values!$N7)</f>
        <v>https://www.dropbox.com/s/750pyisl0h8ez4j/AP02.jpg</v>
      </c>
      <c r="O8" s="1" t="str">
        <f aca="false">IF(ISBLANK(Values!F7),"",Values!$O7)</f>
        <v>https://www.dropbox.com/s/kmvdic9yemukfb1/APALL.jpg</v>
      </c>
      <c r="W8" s="32" t="str">
        <f aca="false">IF(ISBLANK(Values!E7),"","Child")</f>
        <v>Child</v>
      </c>
      <c r="X8" s="32" t="str">
        <f aca="false">IF(ISBLANK(Values!E7),"",Values!$B$13)</f>
        <v>MB keycaps parent</v>
      </c>
      <c r="Y8" s="39" t="str">
        <f aca="false">IF(ISBLANK(Values!E7),"","Size-Color")</f>
        <v>Size-Color</v>
      </c>
      <c r="Z8" s="32" t="str">
        <f aca="false">IF(ISBLANK(Values!E7),"","variation")</f>
        <v>variation</v>
      </c>
      <c r="AA8" s="36" t="str">
        <f aca="false">IF(ISBLANK(Values!E7),"",Values!$B$20)</f>
        <v>PartialUpdate</v>
      </c>
      <c r="AI8" s="41" t="str">
        <f aca="false">IF(ISBLANK(Values!E7),"",IF(Values!I7,Values!$B$23,Values!$B$23))</f>
        <v>👉 CLIENTES SATISFECHOS EN TODO EL MUNDO: Más de 10,000 clientes satisfechos en todo el mundo.</v>
      </c>
      <c r="AJ8" s="42" t="str">
        <f aca="false">IF(ISBLANK(Values!E7),"","👉 "&amp;Values!H7&amp; " "&amp;Values!$B$24 &amp;" "&amp;Values!$B$3 &amp; " "&amp; Values!$P7)</f>
        <v>👉 Español Compatible con  Macbook Pro 13.3'' A1278 Macbook Pro 15.4'' A1286 Macbook Pro 17'' A1297</v>
      </c>
      <c r="AK8" s="1" t="str">
        <f aca="false">IF(ISBLANK(Values!E7),"",Values!$B$25)</f>
        <v>⌚ Fácil de cambiar de teclado. Ahorre al menos una hora de trabajo al no abrir su costosa MacBook. Se ve exactamente como el original y mantiene la misma proporción de retroiluminación en su computadora portátil.</v>
      </c>
      <c r="AL8" s="1" t="str">
        <f aca="false">IF(ISBLANK(Values!E7),"",Values!$B$26)</f>
        <v>No se necesita destornillador. No es necesario desmontar toda su computadora portátil para cambiar un teclado. Es la solución más segura para su computadora portátil.</v>
      </c>
      <c r="AM8" s="1" t="str">
        <f aca="false">IF(ISBLANK(Values!E7),"",Values!$B$27)</f>
        <v>El juego de teclas para MacBook no contiene bisagras de plástico.</v>
      </c>
      <c r="AT8" s="43" t="str">
        <f aca="false">IF(ISBLANK(Values!E7),"",Values!H7)</f>
        <v>Español</v>
      </c>
      <c r="AV8" s="44" t="str">
        <f aca="false">IF(ISBLANK(Values!E7),"", Values!J7)</f>
        <v>AP02</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50</v>
      </c>
      <c r="CH8" s="1" t="str">
        <f aca="false">IF(ISBLANK(Values!E7),"","GR")</f>
        <v>GR</v>
      </c>
      <c r="CI8" s="1" t="str">
        <f aca="false">IF(ISBLANK(Values!E7),"",Values!$B$7)</f>
        <v>33</v>
      </c>
      <c r="CJ8" s="1" t="str">
        <f aca="false">IF(ISBLANK(Values!E7),"",Values!$B$8)</f>
        <v>24</v>
      </c>
      <c r="CK8" s="1" t="str">
        <f aca="false">IF(ISBLANK(Values!E7),"",Values!$B$9)</f>
        <v>0.5</v>
      </c>
      <c r="CL8" s="1" t="str">
        <f aca="false">IF(ISBLANK(Values!E7),"","CM")</f>
        <v>CM</v>
      </c>
      <c r="CP8" s="36" t="str">
        <f aca="false">IF(ISBLANK(Values!E7),"",Values!$B$7)</f>
        <v>33</v>
      </c>
      <c r="CQ8" s="36" t="str">
        <f aca="false">IF(ISBLANK(Values!E7),"",Values!$B$8)</f>
        <v>24</v>
      </c>
      <c r="CR8" s="36" t="str">
        <f aca="false">IF(ISBLANK(Values!E7),"",Values!$B$9)</f>
        <v>0.5</v>
      </c>
      <c r="CS8" s="1" t="n">
        <f aca="false">IF(ISBLANK(Values!E7),"",Values!$B$11)</f>
        <v>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Dinamarca</v>
      </c>
      <c r="CZ8" s="1" t="str">
        <f aca="false">IF(ISBLANK(Values!E7),"","No")</f>
        <v>No</v>
      </c>
      <c r="DA8" s="1" t="str">
        <f aca="false">IF(ISBLANK(Values!E7),"","No")</f>
        <v>No</v>
      </c>
      <c r="DO8" s="27" t="str">
        <f aca="false">IF(ISBLANK(Values!E7),"","Parts")</f>
        <v>Parts</v>
      </c>
      <c r="DP8" s="27"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s="31"/>
      <c r="DZ8" s="31"/>
      <c r="EA8" s="31"/>
      <c r="EB8" s="31"/>
      <c r="EC8" s="31"/>
      <c r="EI8" s="1"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 aca="false">IF(ISBLANK(Values!E7),"","Amazon Tellus UPS")</f>
        <v>Amazon Tellus UPS</v>
      </c>
      <c r="EV8" s="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IF(ISBLANK(Values!E7),"",Values!$B$4)</f>
        <v>20</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28.35" hidden="false" customHeight="false" outlineLevel="0" collapsed="false">
      <c r="A9" s="27" t="str">
        <f aca="false">IF(ISBLANK(Values!E8),"",IF(Values!$B$37="EU","computercomponent","computer"))</f>
        <v>computercomponent</v>
      </c>
      <c r="B9" s="37" t="str">
        <f aca="false">IF(ISBLANK(Values!E8),"",Values!F8)</f>
        <v>Macbook AP02 - UK</v>
      </c>
      <c r="C9" s="32" t="str">
        <f aca="false">IF(ISBLANK(Values!E8),"","TellusRem")</f>
        <v>TellusRem</v>
      </c>
      <c r="D9" s="30" t="n">
        <f aca="false">IF(ISBLANK(Values!E8),"",Values!E8)</f>
        <v>5714401102052</v>
      </c>
      <c r="E9" s="31" t="str">
        <f aca="false">IF(ISBLANK(Values!E8),"","EAN")</f>
        <v>EAN</v>
      </c>
      <c r="F9" s="38" t="str">
        <f aca="false">IF(ISBLANK(Values!E8),"",Values!$B$1 &amp; " " &amp; Values!$P8 &amp; " " &amp; Values!$H8 )</f>
        <v>TellusRem Compatible Conjuntos de teclas con Macbook Pro 13.3'' A1278 Macbook Pro 15.4'' A1286 Macbook Pro 17'' A1297 Ingles</v>
      </c>
      <c r="G9" s="32" t="str">
        <f aca="false">IF(ISBLANK(Values!E8),"","TellusRem")</f>
        <v>TellusRem</v>
      </c>
      <c r="H9" s="27" t="str">
        <f aca="false">IF(ISBLANK(Values!E8),"",Values!$B$16)</f>
        <v>laptop-computer-replacement-parts</v>
      </c>
      <c r="I9" s="27" t="str">
        <f aca="false">IF(ISBLANK(Values!E8),"","4730574031")</f>
        <v>4730574031</v>
      </c>
      <c r="J9" s="39" t="str">
        <f aca="false">IF(ISBLANK(Values!E8),"",Values!F8)</f>
        <v>Macbook AP02 - UK</v>
      </c>
      <c r="K9" s="28" t="n">
        <f aca="false">IF(ISBLANK(Values!E8),"",Values!$B$4)</f>
        <v>20</v>
      </c>
      <c r="L9" s="40" t="n">
        <f aca="false">IF(ISBLANK(Values!E8),"",Values!$B$18)</f>
        <v>5</v>
      </c>
      <c r="M9" s="28" t="str">
        <f aca="false">IF(ISBLANK(Values!E8),"",Values!$M8)</f>
        <v>https://www.dropbox.com/s/494tjlhpnv82uy2/uk.jpg</v>
      </c>
      <c r="N9" s="28" t="str">
        <f aca="false">IF(ISBLANK(Values!F8),"",Values!$N8)</f>
        <v>https://www.dropbox.com/s/750pyisl0h8ez4j/AP02.jpg</v>
      </c>
      <c r="O9" s="1" t="str">
        <f aca="false">IF(ISBLANK(Values!F8),"",Values!$O8)</f>
        <v>https://www.dropbox.com/s/kmvdic9yemukfb1/APALL.jpg</v>
      </c>
      <c r="W9" s="32" t="str">
        <f aca="false">IF(ISBLANK(Values!E8),"","Child")</f>
        <v>Child</v>
      </c>
      <c r="X9" s="32" t="str">
        <f aca="false">IF(ISBLANK(Values!E8),"",Values!$B$13)</f>
        <v>MB keycaps parent</v>
      </c>
      <c r="Y9" s="39" t="str">
        <f aca="false">IF(ISBLANK(Values!E8),"","Size-Color")</f>
        <v>Size-Color</v>
      </c>
      <c r="Z9" s="32" t="str">
        <f aca="false">IF(ISBLANK(Values!E8),"","variation")</f>
        <v>variation</v>
      </c>
      <c r="AA9" s="36" t="str">
        <f aca="false">IF(ISBLANK(Values!E8),"",Values!$B$20)</f>
        <v>PartialUpdate</v>
      </c>
      <c r="AI9" s="41" t="str">
        <f aca="false">IF(ISBLANK(Values!E8),"",IF(Values!I8,Values!$B$23,Values!$B$23))</f>
        <v>👉 CLIENTES SATISFECHOS EN TODO EL MUNDO: Más de 10,000 clientes satisfechos en todo el mundo.</v>
      </c>
      <c r="AJ9" s="42" t="str">
        <f aca="false">IF(ISBLANK(Values!E8),"","👉 "&amp;Values!H8&amp; " "&amp;Values!$B$24 &amp;" "&amp;Values!$B$3 &amp; " "&amp; Values!$P8)</f>
        <v>👉 Ingles Compatible con  Macbook Pro 13.3'' A1278 Macbook Pro 15.4'' A1286 Macbook Pro 17'' A1297</v>
      </c>
      <c r="AK9" s="1" t="str">
        <f aca="false">IF(ISBLANK(Values!E8),"",Values!$B$25)</f>
        <v>⌚ Fácil de cambiar de teclado. Ahorre al menos una hora de trabajo al no abrir su costosa MacBook. Se ve exactamente como el original y mantiene la misma proporción de retroiluminación en su computadora portátil.</v>
      </c>
      <c r="AL9" s="1" t="str">
        <f aca="false">IF(ISBLANK(Values!E8),"",Values!$B$26)</f>
        <v>No se necesita destornillador. No es necesario desmontar toda su computadora portátil para cambiar un teclado. Es la solución más segura para su computadora portátil.</v>
      </c>
      <c r="AM9" s="1" t="str">
        <f aca="false">IF(ISBLANK(Values!E8),"",Values!$B$27)</f>
        <v>El juego de teclas para MacBook no contiene bisagras de plástico.</v>
      </c>
      <c r="AT9" s="43" t="str">
        <f aca="false">IF(ISBLANK(Values!E8),"",Values!H8)</f>
        <v>Ingles</v>
      </c>
      <c r="AV9" s="44" t="str">
        <f aca="false">IF(ISBLANK(Values!E8),"", Values!J8)</f>
        <v>AP02</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50</v>
      </c>
      <c r="CH9" s="1" t="str">
        <f aca="false">IF(ISBLANK(Values!E8),"","GR")</f>
        <v>GR</v>
      </c>
      <c r="CI9" s="1" t="str">
        <f aca="false">IF(ISBLANK(Values!E8),"",Values!$B$7)</f>
        <v>33</v>
      </c>
      <c r="CJ9" s="1" t="str">
        <f aca="false">IF(ISBLANK(Values!E8),"",Values!$B$8)</f>
        <v>24</v>
      </c>
      <c r="CK9" s="1" t="str">
        <f aca="false">IF(ISBLANK(Values!E8),"",Values!$B$9)</f>
        <v>0.5</v>
      </c>
      <c r="CL9" s="1" t="str">
        <f aca="false">IF(ISBLANK(Values!E8),"","CM")</f>
        <v>CM</v>
      </c>
      <c r="CP9" s="36" t="str">
        <f aca="false">IF(ISBLANK(Values!E8),"",Values!$B$7)</f>
        <v>33</v>
      </c>
      <c r="CQ9" s="36" t="str">
        <f aca="false">IF(ISBLANK(Values!E8),"",Values!$B$8)</f>
        <v>24</v>
      </c>
      <c r="CR9" s="36" t="str">
        <f aca="false">IF(ISBLANK(Values!E8),"",Values!$B$9)</f>
        <v>0.5</v>
      </c>
      <c r="CS9" s="1" t="n">
        <f aca="false">IF(ISBLANK(Values!E8),"",Values!$B$11)</f>
        <v>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Dinamarca</v>
      </c>
      <c r="CZ9" s="1" t="str">
        <f aca="false">IF(ISBLANK(Values!E8),"","No")</f>
        <v>No</v>
      </c>
      <c r="DA9" s="1" t="str">
        <f aca="false">IF(ISBLANK(Values!E8),"","No")</f>
        <v>No</v>
      </c>
      <c r="DO9" s="27" t="str">
        <f aca="false">IF(ISBLANK(Values!E8),"","Parts")</f>
        <v>Parts</v>
      </c>
      <c r="DP9" s="27"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s="31"/>
      <c r="DZ9" s="31"/>
      <c r="EA9" s="31"/>
      <c r="EB9" s="31"/>
      <c r="EC9" s="31"/>
      <c r="EI9" s="1"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 aca="false">IF(ISBLANK(Values!E8),"","Amazon Tellus UPS")</f>
        <v>Amazon Tellus UPS</v>
      </c>
      <c r="EV9" s="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IF(ISBLANK(Values!E8),"",Values!$B$4)</f>
        <v>20</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28.35" hidden="false" customHeight="false" outlineLevel="0" collapsed="false">
      <c r="A10" s="27" t="str">
        <f aca="false">IF(ISBLANK(Values!E9),"",IF(Values!$B$37="EU","computercomponent","computer"))</f>
        <v>computercomponent</v>
      </c>
      <c r="B10" s="37" t="str">
        <f aca="false">IF(ISBLANK(Values!E9),"",Values!F9)</f>
        <v>Macbook AP02 - SE</v>
      </c>
      <c r="C10" s="32" t="str">
        <f aca="false">IF(ISBLANK(Values!E9),"","TellusRem")</f>
        <v>TellusRem</v>
      </c>
      <c r="D10" s="30" t="n">
        <f aca="false">IF(ISBLANK(Values!E9),"",Values!E9)</f>
        <v>5714401102069</v>
      </c>
      <c r="E10" s="31" t="str">
        <f aca="false">IF(ISBLANK(Values!E9),"","EAN")</f>
        <v>EAN</v>
      </c>
      <c r="F10" s="38" t="str">
        <f aca="false">IF(ISBLANK(Values!E9),"",Values!$B$1 &amp; " " &amp; Values!$P9 &amp; " " &amp; Values!$H9 )</f>
        <v>TellusRem Compatible Conjuntos de teclas con Macbook Pro 13.3'' A1278 Macbook Pro 15.4'' A1286 Macbook Pro 17'' A1297 Sueco – Finlandes</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f>
        <v>Macbook AP02 - SE</v>
      </c>
      <c r="K10" s="28" t="n">
        <f aca="false">IF(ISBLANK(Values!E9),"",Values!$B$4)</f>
        <v>20</v>
      </c>
      <c r="L10" s="40" t="n">
        <f aca="false">IF(ISBLANK(Values!E9),"",Values!$B$18)</f>
        <v>5</v>
      </c>
      <c r="M10" s="28" t="str">
        <f aca="false">IF(ISBLANK(Values!E9),"",Values!$M9)</f>
        <v>https://www.dropbox.com/s/1ld1rvdsc0ytro7/swedish.jpg</v>
      </c>
      <c r="N10" s="28" t="str">
        <f aca="false">IF(ISBLANK(Values!F9),"",Values!$N9)</f>
        <v>https://www.dropbox.com/s/750pyisl0h8ez4j/AP02.jpg</v>
      </c>
      <c r="O10" s="1" t="str">
        <f aca="false">IF(ISBLANK(Values!F9),"",Values!$O9)</f>
        <v>https://www.dropbox.com/s/kmvdic9yemukfb1/APALL.jpg</v>
      </c>
      <c r="W10" s="32" t="str">
        <f aca="false">IF(ISBLANK(Values!E9),"","Child")</f>
        <v>Child</v>
      </c>
      <c r="X10" s="32" t="str">
        <f aca="false">IF(ISBLANK(Values!E9),"",Values!$B$13)</f>
        <v>MB keycaps parent</v>
      </c>
      <c r="Y10" s="39" t="str">
        <f aca="false">IF(ISBLANK(Values!E9),"","Size-Color")</f>
        <v>Size-Color</v>
      </c>
      <c r="Z10" s="32" t="str">
        <f aca="false">IF(ISBLANK(Values!E9),"","variation")</f>
        <v>variation</v>
      </c>
      <c r="AA10" s="36" t="str">
        <f aca="false">IF(ISBLANK(Values!E9),"",Values!$B$20)</f>
        <v>PartialUpdate</v>
      </c>
      <c r="AI10" s="41" t="str">
        <f aca="false">IF(ISBLANK(Values!E9),"",IF(Values!I9,Values!$B$23,Values!$B$23))</f>
        <v>👉 CLIENTES SATISFECHOS EN TODO EL MUNDO: Más de 10,000 clientes satisfechos en todo el mundo.</v>
      </c>
      <c r="AJ10" s="42" t="str">
        <f aca="false">IF(ISBLANK(Values!E9),"","👉 "&amp;Values!H9&amp; " "&amp;Values!$B$24 &amp;" "&amp;Values!$B$3 &amp; " "&amp; Values!$P9)</f>
        <v>👉 Sueco – Finlandes Compatible con  Macbook Pro 13.3'' A1278 Macbook Pro 15.4'' A1286 Macbook Pro 17'' A1297</v>
      </c>
      <c r="AK10" s="1" t="str">
        <f aca="false">IF(ISBLANK(Values!E9),"",Values!$B$25)</f>
        <v>⌚ Fácil de cambiar de teclado. Ahorre al menos una hora de trabajo al no abrir su costosa MacBook. Se ve exactamente como el original y mantiene la misma proporción de retroiluminación en su computadora portátil.</v>
      </c>
      <c r="AL10" s="1" t="str">
        <f aca="false">IF(ISBLANK(Values!E9),"",Values!$B$26)</f>
        <v>No se necesita destornillador. No es necesario desmontar toda su computadora portátil para cambiar un teclado. Es la solución más segura para su computadora portátil.</v>
      </c>
      <c r="AM10" s="1" t="str">
        <f aca="false">IF(ISBLANK(Values!E9),"",Values!$B$27)</f>
        <v>El juego de teclas para MacBook no contiene bisagras de plástico.</v>
      </c>
      <c r="AT10" s="43" t="str">
        <f aca="false">IF(ISBLANK(Values!E9),"",Values!H9)</f>
        <v>Sueco – Finlandes</v>
      </c>
      <c r="AV10" s="44" t="str">
        <f aca="false">IF(ISBLANK(Values!E9),"", Values!J9)</f>
        <v>AP02</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50</v>
      </c>
      <c r="CH10" s="1" t="str">
        <f aca="false">IF(ISBLANK(Values!E9),"","GR")</f>
        <v>GR</v>
      </c>
      <c r="CI10" s="1" t="str">
        <f aca="false">IF(ISBLANK(Values!E9),"",Values!$B$7)</f>
        <v>33</v>
      </c>
      <c r="CJ10" s="1" t="str">
        <f aca="false">IF(ISBLANK(Values!E9),"",Values!$B$8)</f>
        <v>24</v>
      </c>
      <c r="CK10" s="1" t="str">
        <f aca="false">IF(ISBLANK(Values!E9),"",Values!$B$9)</f>
        <v>0.5</v>
      </c>
      <c r="CL10" s="1" t="str">
        <f aca="false">IF(ISBLANK(Values!E9),"","CM")</f>
        <v>CM</v>
      </c>
      <c r="CP10" s="36" t="str">
        <f aca="false">IF(ISBLANK(Values!E9),"",Values!$B$7)</f>
        <v>33</v>
      </c>
      <c r="CQ10" s="36" t="str">
        <f aca="false">IF(ISBLANK(Values!E9),"",Values!$B$8)</f>
        <v>24</v>
      </c>
      <c r="CR10" s="36" t="str">
        <f aca="false">IF(ISBLANK(Values!E9),"",Values!$B$9)</f>
        <v>0.5</v>
      </c>
      <c r="CS10" s="1" t="n">
        <f aca="false">IF(ISBLANK(Values!E9),"",Values!$B$11)</f>
        <v>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Dinamarca</v>
      </c>
      <c r="CZ10" s="1" t="str">
        <f aca="false">IF(ISBLANK(Values!E9),"","No")</f>
        <v>No</v>
      </c>
      <c r="DA10" s="1" t="str">
        <f aca="false">IF(ISBLANK(Values!E9),"","No")</f>
        <v>No</v>
      </c>
      <c r="DO10" s="27" t="str">
        <f aca="false">IF(ISBLANK(Values!E9),"","Parts")</f>
        <v>Parts</v>
      </c>
      <c r="DP10" s="27"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s="31"/>
      <c r="DZ10" s="31"/>
      <c r="EA10" s="31"/>
      <c r="EB10" s="31"/>
      <c r="EC10" s="31"/>
      <c r="EI10" s="1"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 aca="false">IF(ISBLANK(Values!E9),"","Amazon Tellus UPS")</f>
        <v>Amazon Tellus UPS</v>
      </c>
      <c r="EV10" s="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IF(ISBLANK(Values!E9),"",Values!$B$4)</f>
        <v>20</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28.35" hidden="false" customHeight="false" outlineLevel="0" collapsed="false">
      <c r="A11" s="27" t="str">
        <f aca="false">IF(ISBLANK(Values!E10),"",IF(Values!$B$37="EU","computercomponent","computer"))</f>
        <v>computercomponent</v>
      </c>
      <c r="B11" s="37" t="str">
        <f aca="false">IF(ISBLANK(Values!E10),"",Values!F10)</f>
        <v>Macbook AP04 - DE</v>
      </c>
      <c r="C11" s="32" t="str">
        <f aca="false">IF(ISBLANK(Values!E10),"","TellusRem")</f>
        <v>TellusRem</v>
      </c>
      <c r="D11" s="30" t="n">
        <f aca="false">IF(ISBLANK(Values!E10),"",Values!E10)</f>
        <v>5714401104018</v>
      </c>
      <c r="E11" s="31" t="str">
        <f aca="false">IF(ISBLANK(Values!E10),"","EAN")</f>
        <v>EAN</v>
      </c>
      <c r="F11" s="38" t="str">
        <f aca="false">IF(ISBLANK(Values!E10),"",Values!$B$1 &amp; " " &amp; Values!$P10 &amp; " " &amp; Values!$H10 )</f>
        <v>TellusRem Compatible Conjuntos de teclas con Macbook Pro 13.3'' A1278 Macbook Pro 15.4'' A1286 Macbook Pro 17'' A1297 alemán</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f>
        <v>Macbook AP04 - DE</v>
      </c>
      <c r="K11" s="28" t="n">
        <f aca="false">IF(ISBLANK(Values!E10),"",Values!$B$4)</f>
        <v>20</v>
      </c>
      <c r="L11" s="40" t="n">
        <f aca="false">IF(ISBLANK(Values!E10),"",Values!$B$18)</f>
        <v>5</v>
      </c>
      <c r="M11" s="28" t="str">
        <f aca="false">IF(ISBLANK(Values!E10),"",Values!$M10)</f>
        <v>https://www.dropbox.com/s/2ih06e042c77ddk/german.jpg</v>
      </c>
      <c r="N11" s="28" t="str">
        <f aca="false">IF(ISBLANK(Values!F10),"",Values!$N10)</f>
        <v>https://www.dropbox.com/s/tnmqk74ja9ov502/AP04.jpg</v>
      </c>
      <c r="O11" s="1" t="str">
        <f aca="false">IF(ISBLANK(Values!F10),"",Values!$O10)</f>
        <v>https://www.dropbox.com/s/kmvdic9yemukfb1/APALL.jpg</v>
      </c>
      <c r="W11" s="32" t="str">
        <f aca="false">IF(ISBLANK(Values!E10),"","Child")</f>
        <v>Child</v>
      </c>
      <c r="X11" s="32" t="str">
        <f aca="false">IF(ISBLANK(Values!E10),"",Values!$B$13)</f>
        <v>MB keycaps parent</v>
      </c>
      <c r="Y11" s="39" t="str">
        <f aca="false">IF(ISBLANK(Values!E10),"","Size-Color")</f>
        <v>Size-Color</v>
      </c>
      <c r="Z11" s="32" t="str">
        <f aca="false">IF(ISBLANK(Values!E10),"","variation")</f>
        <v>variation</v>
      </c>
      <c r="AA11" s="36" t="str">
        <f aca="false">IF(ISBLANK(Values!E10),"",Values!$B$20)</f>
        <v>PartialUpdate</v>
      </c>
      <c r="AI11" s="41" t="str">
        <f aca="false">IF(ISBLANK(Values!E10),"",IF(Values!I10,Values!$B$23,Values!$B$23))</f>
        <v>👉 CLIENTES SATISFECHOS EN TODO EL MUNDO: Más de 10,000 clientes satisfechos en todo el mundo.</v>
      </c>
      <c r="AJ11" s="42" t="str">
        <f aca="false">IF(ISBLANK(Values!E10),"","👉 "&amp;Values!H10&amp; " "&amp;Values!$B$24 &amp;" "&amp;Values!$B$3 &amp; " "&amp; Values!$P10)</f>
        <v>👉 alemán Compatible con  Macbook Pro 13.3'' A1278 Macbook Pro 15.4'' A1286 Macbook Pro 17'' A1297</v>
      </c>
      <c r="AK11" s="1" t="str">
        <f aca="false">IF(ISBLANK(Values!E10),"",Values!$B$25)</f>
        <v>⌚ Fácil de cambiar de teclado. Ahorre al menos una hora de trabajo al no abrir su costosa MacBook. Se ve exactamente como el original y mantiene la misma proporción de retroiluminación en su computadora portátil.</v>
      </c>
      <c r="AL11" s="1" t="str">
        <f aca="false">IF(ISBLANK(Values!E10),"",Values!$B$26)</f>
        <v>No se necesita destornillador. No es necesario desmontar toda su computadora portátil para cambiar un teclado. Es la solución más segura para su computadora portátil.</v>
      </c>
      <c r="AM11" s="1" t="str">
        <f aca="false">IF(ISBLANK(Values!E10),"",Values!$B$27)</f>
        <v>El juego de teclas para MacBook no contiene bisagras de plástico.</v>
      </c>
      <c r="AT11" s="43" t="str">
        <f aca="false">IF(ISBLANK(Values!E10),"",Values!H10)</f>
        <v>alemán</v>
      </c>
      <c r="AV11" s="44" t="str">
        <f aca="false">IF(ISBLANK(Values!E10),"", Values!J10)</f>
        <v>AP04</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50</v>
      </c>
      <c r="CH11" s="1" t="str">
        <f aca="false">IF(ISBLANK(Values!E10),"","GR")</f>
        <v>GR</v>
      </c>
      <c r="CI11" s="1" t="str">
        <f aca="false">IF(ISBLANK(Values!E10),"",Values!$B$7)</f>
        <v>33</v>
      </c>
      <c r="CJ11" s="1" t="str">
        <f aca="false">IF(ISBLANK(Values!E10),"",Values!$B$8)</f>
        <v>24</v>
      </c>
      <c r="CK11" s="1" t="str">
        <f aca="false">IF(ISBLANK(Values!E10),"",Values!$B$9)</f>
        <v>0.5</v>
      </c>
      <c r="CL11" s="1" t="str">
        <f aca="false">IF(ISBLANK(Values!E10),"","CM")</f>
        <v>CM</v>
      </c>
      <c r="CP11" s="36" t="str">
        <f aca="false">IF(ISBLANK(Values!E10),"",Values!$B$7)</f>
        <v>33</v>
      </c>
      <c r="CQ11" s="36" t="str">
        <f aca="false">IF(ISBLANK(Values!E10),"",Values!$B$8)</f>
        <v>24</v>
      </c>
      <c r="CR11" s="36" t="str">
        <f aca="false">IF(ISBLANK(Values!E10),"",Values!$B$9)</f>
        <v>0.5</v>
      </c>
      <c r="CS11" s="1" t="n">
        <f aca="false">IF(ISBLANK(Values!E10),"",Values!$B$11)</f>
        <v>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Dinamarca</v>
      </c>
      <c r="CZ11" s="1" t="str">
        <f aca="false">IF(ISBLANK(Values!E10),"","No")</f>
        <v>No</v>
      </c>
      <c r="DA11" s="1" t="str">
        <f aca="false">IF(ISBLANK(Values!E10),"","No")</f>
        <v>No</v>
      </c>
      <c r="DO11" s="27" t="str">
        <f aca="false">IF(ISBLANK(Values!E10),"","Parts")</f>
        <v>Parts</v>
      </c>
      <c r="DP11" s="27"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S11" s="31"/>
      <c r="DY11" s="31"/>
      <c r="DZ11" s="31"/>
      <c r="EA11" s="31"/>
      <c r="EB11" s="31"/>
      <c r="EC11" s="31"/>
      <c r="EI11" s="1"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 aca="false">IF(ISBLANK(Values!E10),"","Amazon Tellus UPS")</f>
        <v>Amazon Tellus UPS</v>
      </c>
      <c r="EV11" s="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IF(ISBLANK(Values!E10),"",Values!$B$4)</f>
        <v>20</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28.35" hidden="false" customHeight="false" outlineLevel="0" collapsed="false">
      <c r="A12" s="27" t="str">
        <f aca="false">IF(ISBLANK(Values!E11),"",IF(Values!$B$37="EU","computercomponent","computer"))</f>
        <v>computercomponent</v>
      </c>
      <c r="B12" s="37" t="str">
        <f aca="false">IF(ISBLANK(Values!E11),"",Values!F11)</f>
        <v>Macbook AP04 - FR</v>
      </c>
      <c r="C12" s="32" t="str">
        <f aca="false">IF(ISBLANK(Values!E11),"","TellusRem")</f>
        <v>TellusRem</v>
      </c>
      <c r="D12" s="30" t="n">
        <f aca="false">IF(ISBLANK(Values!E11),"",Values!E11)</f>
        <v>5714401104025</v>
      </c>
      <c r="E12" s="31" t="str">
        <f aca="false">IF(ISBLANK(Values!E11),"","EAN")</f>
        <v>EAN</v>
      </c>
      <c r="F12" s="38" t="str">
        <f aca="false">IF(ISBLANK(Values!E11),"",Values!$B$1 &amp; " " &amp; Values!$P11 &amp; " " &amp; Values!$H11 )</f>
        <v>TellusRem Compatible Conjuntos de teclas con Macbook Pro 13.3'' A1278 Macbook Pro 15.4'' A1286 Macbook Pro 17'' A1297 francés</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f>
        <v>Macbook AP04 - FR</v>
      </c>
      <c r="K12" s="28" t="n">
        <f aca="false">IF(ISBLANK(Values!E11),"",Values!$B$4)</f>
        <v>20</v>
      </c>
      <c r="L12" s="40" t="n">
        <f aca="false">IF(ISBLANK(Values!E11),"",Values!$B$18)</f>
        <v>5</v>
      </c>
      <c r="M12" s="28" t="str">
        <f aca="false">IF(ISBLANK(Values!E11),"",Values!$M11)</f>
        <v>https://www.dropbox.com/s/qlfa7nbbg5ceqqc/french.jpg</v>
      </c>
      <c r="N12" s="28" t="str">
        <f aca="false">IF(ISBLANK(Values!F11),"",Values!$N11)</f>
        <v>https://www.dropbox.com/s/tnmqk74ja9ov502/AP04.jpg</v>
      </c>
      <c r="O12" s="1" t="str">
        <f aca="false">IF(ISBLANK(Values!F11),"",Values!$O11)</f>
        <v>https://www.dropbox.com/s/kmvdic9yemukfb1/APALL.jpg</v>
      </c>
      <c r="W12" s="32" t="str">
        <f aca="false">IF(ISBLANK(Values!E11),"","Child")</f>
        <v>Child</v>
      </c>
      <c r="X12" s="32" t="str">
        <f aca="false">IF(ISBLANK(Values!E11),"",Values!$B$13)</f>
        <v>MB keycaps parent</v>
      </c>
      <c r="Y12" s="39" t="str">
        <f aca="false">IF(ISBLANK(Values!E11),"","Size-Color")</f>
        <v>Size-Color</v>
      </c>
      <c r="Z12" s="32" t="str">
        <f aca="false">IF(ISBLANK(Values!E11),"","variation")</f>
        <v>variation</v>
      </c>
      <c r="AA12" s="36" t="str">
        <f aca="false">IF(ISBLANK(Values!E11),"",Values!$B$20)</f>
        <v>PartialUpdate</v>
      </c>
      <c r="AI12" s="41" t="str">
        <f aca="false">IF(ISBLANK(Values!E11),"",IF(Values!I11,Values!$B$23,Values!$B$23))</f>
        <v>👉 CLIENTES SATISFECHOS EN TODO EL MUNDO: Más de 10,000 clientes satisfechos en todo el mundo.</v>
      </c>
      <c r="AJ12" s="42" t="str">
        <f aca="false">IF(ISBLANK(Values!E11),"","👉 "&amp;Values!H11&amp; " "&amp;Values!$B$24 &amp;" "&amp;Values!$B$3 &amp; " "&amp; Values!$P11)</f>
        <v>👉 francés Compatible con  Macbook Pro 13.3'' A1278 Macbook Pro 15.4'' A1286 Macbook Pro 17'' A1297</v>
      </c>
      <c r="AK12" s="1" t="str">
        <f aca="false">IF(ISBLANK(Values!E11),"",Values!$B$25)</f>
        <v>⌚ Fácil de cambiar de teclado. Ahorre al menos una hora de trabajo al no abrir su costosa MacBook. Se ve exactamente como el original y mantiene la misma proporción de retroiluminación en su computadora portátil.</v>
      </c>
      <c r="AL12" s="1" t="str">
        <f aca="false">IF(ISBLANK(Values!E11),"",Values!$B$26)</f>
        <v>No se necesita destornillador. No es necesario desmontar toda su computadora portátil para cambiar un teclado. Es la solución más segura para su computadora portátil.</v>
      </c>
      <c r="AM12" s="1" t="str">
        <f aca="false">IF(ISBLANK(Values!E11),"",Values!$B$27)</f>
        <v>El juego de teclas para MacBook no contiene bisagras de plástico.</v>
      </c>
      <c r="AT12" s="43" t="str">
        <f aca="false">IF(ISBLANK(Values!E11),"",Values!H11)</f>
        <v>francés</v>
      </c>
      <c r="AV12" s="44" t="str">
        <f aca="false">IF(ISBLANK(Values!E11),"", Values!J11)</f>
        <v>AP04</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50</v>
      </c>
      <c r="CH12" s="1" t="str">
        <f aca="false">IF(ISBLANK(Values!E11),"","GR")</f>
        <v>GR</v>
      </c>
      <c r="CI12" s="1" t="str">
        <f aca="false">IF(ISBLANK(Values!E11),"",Values!$B$7)</f>
        <v>33</v>
      </c>
      <c r="CJ12" s="1" t="str">
        <f aca="false">IF(ISBLANK(Values!E11),"",Values!$B$8)</f>
        <v>24</v>
      </c>
      <c r="CK12" s="1" t="str">
        <f aca="false">IF(ISBLANK(Values!E11),"",Values!$B$9)</f>
        <v>0.5</v>
      </c>
      <c r="CL12" s="1" t="str">
        <f aca="false">IF(ISBLANK(Values!E11),"","CM")</f>
        <v>CM</v>
      </c>
      <c r="CP12" s="36" t="str">
        <f aca="false">IF(ISBLANK(Values!E11),"",Values!$B$7)</f>
        <v>33</v>
      </c>
      <c r="CQ12" s="36" t="str">
        <f aca="false">IF(ISBLANK(Values!E11),"",Values!$B$8)</f>
        <v>24</v>
      </c>
      <c r="CR12" s="36" t="str">
        <f aca="false">IF(ISBLANK(Values!E11),"",Values!$B$9)</f>
        <v>0.5</v>
      </c>
      <c r="CS12" s="1" t="n">
        <f aca="false">IF(ISBLANK(Values!E11),"",Values!$B$11)</f>
        <v>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Dinamarca</v>
      </c>
      <c r="CZ12" s="1" t="str">
        <f aca="false">IF(ISBLANK(Values!E11),"","No")</f>
        <v>No</v>
      </c>
      <c r="DA12" s="1" t="str">
        <f aca="false">IF(ISBLANK(Values!E11),"","No")</f>
        <v>No</v>
      </c>
      <c r="DO12" s="27" t="str">
        <f aca="false">IF(ISBLANK(Values!E11),"","Parts")</f>
        <v>Parts</v>
      </c>
      <c r="DP12" s="27" t="str">
        <f aca="false">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S12" s="31"/>
      <c r="DY12" s="31"/>
      <c r="DZ12" s="31"/>
      <c r="EA12" s="31"/>
      <c r="EB12" s="31"/>
      <c r="EC12" s="31"/>
      <c r="EI12" s="1" t="str">
        <f aca="false">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 aca="false">IF(ISBLANK(Values!E11),"","Amazon Tellus UPS")</f>
        <v>Amazon Tellus UPS</v>
      </c>
      <c r="EV12" s="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IF(ISBLANK(Values!E11),"",Values!$B$4)</f>
        <v>20</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28.35" hidden="false" customHeight="false" outlineLevel="0" collapsed="false">
      <c r="A13" s="27" t="str">
        <f aca="false">IF(ISBLANK(Values!E12),"",IF(Values!$B$37="EU","computercomponent","computer"))</f>
        <v>computercomponent</v>
      </c>
      <c r="B13" s="37" t="str">
        <f aca="false">IF(ISBLANK(Values!E12),"",Values!F12)</f>
        <v>Macbook AP04 - IT</v>
      </c>
      <c r="C13" s="32" t="str">
        <f aca="false">IF(ISBLANK(Values!E12),"","TellusRem")</f>
        <v>TellusRem</v>
      </c>
      <c r="D13" s="30" t="n">
        <f aca="false">IF(ISBLANK(Values!E12),"",Values!E12)</f>
        <v>5714401104032</v>
      </c>
      <c r="E13" s="31" t="str">
        <f aca="false">IF(ISBLANK(Values!E12),"","EAN")</f>
        <v>EAN</v>
      </c>
      <c r="F13" s="38" t="str">
        <f aca="false">IF(ISBLANK(Values!E12),"",Values!$B$1 &amp; " " &amp; Values!$P12 &amp; " " &amp; Values!$H12 )</f>
        <v>TellusRem Compatible Conjuntos de teclas con Macbook Pro 13.3'' A1278 Macbook Pro 15.4'' A1286 Macbook Pro 17'' A1297 italiano</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f>
        <v>Macbook AP04 - IT</v>
      </c>
      <c r="K13" s="28" t="n">
        <f aca="false">IF(ISBLANK(Values!E12),"",Values!$B$4)</f>
        <v>20</v>
      </c>
      <c r="L13" s="40" t="n">
        <f aca="false">IF(ISBLANK(Values!E12),"",Values!$B$18)</f>
        <v>5</v>
      </c>
      <c r="M13" s="28" t="str">
        <f aca="false">IF(ISBLANK(Values!E12),"",Values!$M12)</f>
        <v>https://www.dropbox.com/s/t1szwpx6yc5pbmx/italian.jpg</v>
      </c>
      <c r="N13" s="28" t="str">
        <f aca="false">IF(ISBLANK(Values!F12),"",Values!$N12)</f>
        <v>https://www.dropbox.com/s/tnmqk74ja9ov502/AP04.jpg</v>
      </c>
      <c r="O13" s="1" t="str">
        <f aca="false">IF(ISBLANK(Values!F12),"",Values!$O12)</f>
        <v>https://www.dropbox.com/s/kmvdic9yemukfb1/APALL.jpg</v>
      </c>
      <c r="W13" s="32" t="str">
        <f aca="false">IF(ISBLANK(Values!E12),"","Child")</f>
        <v>Child</v>
      </c>
      <c r="X13" s="32" t="str">
        <f aca="false">IF(ISBLANK(Values!E12),"",Values!$B$13)</f>
        <v>MB keycaps parent</v>
      </c>
      <c r="Y13" s="39" t="str">
        <f aca="false">IF(ISBLANK(Values!E12),"","Size-Color")</f>
        <v>Size-Color</v>
      </c>
      <c r="Z13" s="32" t="str">
        <f aca="false">IF(ISBLANK(Values!E12),"","variation")</f>
        <v>variation</v>
      </c>
      <c r="AA13" s="36" t="str">
        <f aca="false">IF(ISBLANK(Values!E12),"",Values!$B$20)</f>
        <v>PartialUpdate</v>
      </c>
      <c r="AI13" s="41" t="str">
        <f aca="false">IF(ISBLANK(Values!E12),"",IF(Values!I12,Values!$B$23,Values!$B$23))</f>
        <v>👉 CLIENTES SATISFECHOS EN TODO EL MUNDO: Más de 10,000 clientes satisfechos en todo el mundo.</v>
      </c>
      <c r="AJ13" s="42" t="str">
        <f aca="false">IF(ISBLANK(Values!E12),"","👉 "&amp;Values!H12&amp; " "&amp;Values!$B$24 &amp;" "&amp;Values!$B$3 &amp; " "&amp; Values!$P12)</f>
        <v>👉 italiano Compatible con  Macbook Pro 13.3'' A1278 Macbook Pro 15.4'' A1286 Macbook Pro 17'' A1297</v>
      </c>
      <c r="AK13" s="1" t="str">
        <f aca="false">IF(ISBLANK(Values!E12),"",Values!$B$25)</f>
        <v>⌚ Fácil de cambiar de teclado. Ahorre al menos una hora de trabajo al no abrir su costosa MacBook. Se ve exactamente como el original y mantiene la misma proporción de retroiluminación en su computadora portátil.</v>
      </c>
      <c r="AL13" s="1" t="str">
        <f aca="false">IF(ISBLANK(Values!E12),"",Values!$B$26)</f>
        <v>No se necesita destornillador. No es necesario desmontar toda su computadora portátil para cambiar un teclado. Es la solución más segura para su computadora portátil.</v>
      </c>
      <c r="AM13" s="1" t="str">
        <f aca="false">IF(ISBLANK(Values!E12),"",Values!$B$27)</f>
        <v>El juego de teclas para MacBook no contiene bisagras de plástico.</v>
      </c>
      <c r="AT13" s="43" t="str">
        <f aca="false">IF(ISBLANK(Values!E12),"",Values!H12)</f>
        <v>italiano</v>
      </c>
      <c r="AV13" s="44" t="str">
        <f aca="false">IF(ISBLANK(Values!E12),"", Values!J12)</f>
        <v>AP04</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50</v>
      </c>
      <c r="CH13" s="1" t="str">
        <f aca="false">IF(ISBLANK(Values!E12),"","GR")</f>
        <v>GR</v>
      </c>
      <c r="CI13" s="1" t="str">
        <f aca="false">IF(ISBLANK(Values!E12),"",Values!$B$7)</f>
        <v>33</v>
      </c>
      <c r="CJ13" s="1" t="str">
        <f aca="false">IF(ISBLANK(Values!E12),"",Values!$B$8)</f>
        <v>24</v>
      </c>
      <c r="CK13" s="1" t="str">
        <f aca="false">IF(ISBLANK(Values!E12),"",Values!$B$9)</f>
        <v>0.5</v>
      </c>
      <c r="CL13" s="1" t="str">
        <f aca="false">IF(ISBLANK(Values!E12),"","CM")</f>
        <v>CM</v>
      </c>
      <c r="CP13" s="36" t="str">
        <f aca="false">IF(ISBLANK(Values!E12),"",Values!$B$7)</f>
        <v>33</v>
      </c>
      <c r="CQ13" s="36" t="str">
        <f aca="false">IF(ISBLANK(Values!E12),"",Values!$B$8)</f>
        <v>24</v>
      </c>
      <c r="CR13" s="36" t="str">
        <f aca="false">IF(ISBLANK(Values!E12),"",Values!$B$9)</f>
        <v>0.5</v>
      </c>
      <c r="CS13" s="1" t="n">
        <f aca="false">IF(ISBLANK(Values!E12),"",Values!$B$11)</f>
        <v>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Dinamarca</v>
      </c>
      <c r="CZ13" s="1" t="str">
        <f aca="false">IF(ISBLANK(Values!E12),"","No")</f>
        <v>No</v>
      </c>
      <c r="DA13" s="1" t="str">
        <f aca="false">IF(ISBLANK(Values!E12),"","No")</f>
        <v>No</v>
      </c>
      <c r="DO13" s="27" t="str">
        <f aca="false">IF(ISBLANK(Values!E12),"","Parts")</f>
        <v>Parts</v>
      </c>
      <c r="DP13" s="27" t="str">
        <f aca="false">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s="31"/>
      <c r="DZ13" s="31"/>
      <c r="EA13" s="31"/>
      <c r="EB13" s="31"/>
      <c r="EC13" s="31"/>
      <c r="EI13" s="1" t="str">
        <f aca="false">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 aca="false">IF(ISBLANK(Values!E12),"","Amazon Tellus UPS")</f>
        <v>Amazon Tellus UPS</v>
      </c>
      <c r="EV13" s="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IF(ISBLANK(Values!E12),"",Values!$B$4)</f>
        <v>20</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28.35" hidden="false" customHeight="false" outlineLevel="0" collapsed="false">
      <c r="A14" s="27" t="str">
        <f aca="false">IF(ISBLANK(Values!E13),"",IF(Values!$B$37="EU","computercomponent","computer"))</f>
        <v>computercomponent</v>
      </c>
      <c r="B14" s="37" t="str">
        <f aca="false">IF(ISBLANK(Values!E13),"",Values!F13)</f>
        <v>Macbook AP04 - ES</v>
      </c>
      <c r="C14" s="32" t="str">
        <f aca="false">IF(ISBLANK(Values!E13),"","TellusRem")</f>
        <v>TellusRem</v>
      </c>
      <c r="D14" s="30" t="n">
        <f aca="false">IF(ISBLANK(Values!E13),"",Values!E13)</f>
        <v>5714401104049</v>
      </c>
      <c r="E14" s="31" t="str">
        <f aca="false">IF(ISBLANK(Values!E13),"","EAN")</f>
        <v>EAN</v>
      </c>
      <c r="F14" s="38" t="str">
        <f aca="false">IF(ISBLANK(Values!E13),"",Values!$B$1 &amp; " " &amp; Values!$P13 &amp; " " &amp; Values!$H13 )</f>
        <v>TellusRem Compatible Conjuntos de teclas con Macbook Pro 13.3'' A1278 Macbook Pro 15.4'' A1286 Macbook Pro 17'' A1297 Español</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f>
        <v>Macbook AP04 - ES</v>
      </c>
      <c r="K14" s="28" t="n">
        <f aca="false">IF(ISBLANK(Values!E13),"",Values!$B$4)</f>
        <v>20</v>
      </c>
      <c r="L14" s="40" t="n">
        <f aca="false">IF(ISBLANK(Values!E13),"",Values!$B$18)</f>
        <v>5</v>
      </c>
      <c r="M14" s="28" t="str">
        <f aca="false">IF(ISBLANK(Values!E13),"",Values!$M13)</f>
        <v>https://www.dropbox.com/s/vengly3kmcvrnly/spanish.jpg</v>
      </c>
      <c r="N14" s="28" t="str">
        <f aca="false">IF(ISBLANK(Values!F13),"",Values!$N13)</f>
        <v>https://www.dropbox.com/s/tnmqk74ja9ov502/AP04.jpg</v>
      </c>
      <c r="O14" s="1" t="str">
        <f aca="false">IF(ISBLANK(Values!F13),"",Values!$O13)</f>
        <v>https://www.dropbox.com/s/kmvdic9yemukfb1/APALL.jpg</v>
      </c>
      <c r="W14" s="32" t="str">
        <f aca="false">IF(ISBLANK(Values!E13),"","Child")</f>
        <v>Child</v>
      </c>
      <c r="X14" s="32" t="str">
        <f aca="false">IF(ISBLANK(Values!E13),"",Values!$B$13)</f>
        <v>MB keycaps parent</v>
      </c>
      <c r="Y14" s="39" t="str">
        <f aca="false">IF(ISBLANK(Values!E13),"","Size-Color")</f>
        <v>Size-Color</v>
      </c>
      <c r="Z14" s="32" t="str">
        <f aca="false">IF(ISBLANK(Values!E13),"","variation")</f>
        <v>variation</v>
      </c>
      <c r="AA14" s="36" t="str">
        <f aca="false">IF(ISBLANK(Values!E13),"",Values!$B$20)</f>
        <v>PartialUpdate</v>
      </c>
      <c r="AI14" s="41" t="str">
        <f aca="false">IF(ISBLANK(Values!E13),"",IF(Values!I13,Values!$B$23,Values!$B$23))</f>
        <v>👉 CLIENTES SATISFECHOS EN TODO EL MUNDO: Más de 10,000 clientes satisfechos en todo el mundo.</v>
      </c>
      <c r="AJ14" s="42" t="str">
        <f aca="false">IF(ISBLANK(Values!E13),"","👉 "&amp;Values!H13&amp; " "&amp;Values!$B$24 &amp;" "&amp;Values!$B$3 &amp; " "&amp; Values!$P13)</f>
        <v>👉 Español Compatible con  Macbook Pro 13.3'' A1278 Macbook Pro 15.4'' A1286 Macbook Pro 17'' A1297</v>
      </c>
      <c r="AK14" s="1" t="str">
        <f aca="false">IF(ISBLANK(Values!E13),"",Values!$B$25)</f>
        <v>⌚ Fácil de cambiar de teclado. Ahorre al menos una hora de trabajo al no abrir su costosa MacBook. Se ve exactamente como el original y mantiene la misma proporción de retroiluminación en su computadora portátil.</v>
      </c>
      <c r="AL14" s="1" t="str">
        <f aca="false">IF(ISBLANK(Values!E13),"",Values!$B$26)</f>
        <v>No se necesita destornillador. No es necesario desmontar toda su computadora portátil para cambiar un teclado. Es la solución más segura para su computadora portátil.</v>
      </c>
      <c r="AM14" s="1" t="str">
        <f aca="false">IF(ISBLANK(Values!E13),"",Values!$B$27)</f>
        <v>El juego de teclas para MacBook no contiene bisagras de plástico.</v>
      </c>
      <c r="AT14" s="43" t="str">
        <f aca="false">IF(ISBLANK(Values!E13),"",Values!H13)</f>
        <v>Español</v>
      </c>
      <c r="AV14" s="44" t="str">
        <f aca="false">IF(ISBLANK(Values!E13),"", Values!J13)</f>
        <v>AP04</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50</v>
      </c>
      <c r="CH14" s="1" t="str">
        <f aca="false">IF(ISBLANK(Values!E13),"","GR")</f>
        <v>GR</v>
      </c>
      <c r="CI14" s="1" t="str">
        <f aca="false">IF(ISBLANK(Values!E13),"",Values!$B$7)</f>
        <v>33</v>
      </c>
      <c r="CJ14" s="1" t="str">
        <f aca="false">IF(ISBLANK(Values!E13),"",Values!$B$8)</f>
        <v>24</v>
      </c>
      <c r="CK14" s="1" t="str">
        <f aca="false">IF(ISBLANK(Values!E13),"",Values!$B$9)</f>
        <v>0.5</v>
      </c>
      <c r="CL14" s="1" t="str">
        <f aca="false">IF(ISBLANK(Values!E13),"","CM")</f>
        <v>CM</v>
      </c>
      <c r="CP14" s="36" t="str">
        <f aca="false">IF(ISBLANK(Values!E13),"",Values!$B$7)</f>
        <v>33</v>
      </c>
      <c r="CQ14" s="36" t="str">
        <f aca="false">IF(ISBLANK(Values!E13),"",Values!$B$8)</f>
        <v>24</v>
      </c>
      <c r="CR14" s="36" t="str">
        <f aca="false">IF(ISBLANK(Values!E13),"",Values!$B$9)</f>
        <v>0.5</v>
      </c>
      <c r="CS14" s="1" t="n">
        <f aca="false">IF(ISBLANK(Values!E13),"",Values!$B$11)</f>
        <v>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Dinamarca</v>
      </c>
      <c r="CZ14" s="1" t="str">
        <f aca="false">IF(ISBLANK(Values!E13),"","No")</f>
        <v>No</v>
      </c>
      <c r="DA14" s="1" t="str">
        <f aca="false">IF(ISBLANK(Values!E13),"","No")</f>
        <v>No</v>
      </c>
      <c r="DO14" s="27" t="str">
        <f aca="false">IF(ISBLANK(Values!E13),"","Parts")</f>
        <v>Parts</v>
      </c>
      <c r="DP14" s="27" t="str">
        <f aca="false">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s="31"/>
      <c r="DZ14" s="31"/>
      <c r="EA14" s="31"/>
      <c r="EB14" s="31"/>
      <c r="EC14" s="31"/>
      <c r="EI14" s="1" t="str">
        <f aca="false">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 aca="false">IF(ISBLANK(Values!E13),"","Amazon Tellus UPS")</f>
        <v>Amazon Tellus UPS</v>
      </c>
      <c r="EV14" s="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IF(ISBLANK(Values!E13),"",Values!$B$4)</f>
        <v>20</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28.35" hidden="false" customHeight="false" outlineLevel="0" collapsed="false">
      <c r="A15" s="27" t="str">
        <f aca="false">IF(ISBLANK(Values!E14),"",IF(Values!$B$37="EU","computercomponent","computer"))</f>
        <v>computercomponent</v>
      </c>
      <c r="B15" s="37" t="str">
        <f aca="false">IF(ISBLANK(Values!E14),"",Values!F14)</f>
        <v>Macbook AP04 - UK</v>
      </c>
      <c r="C15" s="32" t="str">
        <f aca="false">IF(ISBLANK(Values!E14),"","TellusRem")</f>
        <v>TellusRem</v>
      </c>
      <c r="D15" s="30" t="n">
        <f aca="false">IF(ISBLANK(Values!E14),"",Values!E14)</f>
        <v>5714401104056</v>
      </c>
      <c r="E15" s="31" t="str">
        <f aca="false">IF(ISBLANK(Values!E14),"","EAN")</f>
        <v>EAN</v>
      </c>
      <c r="F15" s="38" t="str">
        <f aca="false">IF(ISBLANK(Values!E14),"",Values!$B$1 &amp; " " &amp; Values!$P14 &amp; " " &amp; Values!$H14 )</f>
        <v>TellusRem Compatible Conjuntos de teclas con Macbook Pro 13.3'' A1278 Macbook Pro 15.4'' A1286 Macbook Pro 17'' A1297 Ingles</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f>
        <v>Macbook AP04 - UK</v>
      </c>
      <c r="K15" s="28" t="n">
        <f aca="false">IF(ISBLANK(Values!E14),"",Values!$B$4)</f>
        <v>20</v>
      </c>
      <c r="L15" s="40" t="n">
        <f aca="false">IF(ISBLANK(Values!E14),"",Values!$B$18)</f>
        <v>5</v>
      </c>
      <c r="M15" s="28" t="str">
        <f aca="false">IF(ISBLANK(Values!E14),"",Values!$M14)</f>
        <v>https://www.dropbox.com/s/494tjlhpnv82uy2/uk.jpg</v>
      </c>
      <c r="N15" s="28" t="str">
        <f aca="false">IF(ISBLANK(Values!F14),"",Values!$N14)</f>
        <v>https://www.dropbox.com/s/tnmqk74ja9ov502/AP04.jpg</v>
      </c>
      <c r="O15" s="1" t="str">
        <f aca="false">IF(ISBLANK(Values!F14),"",Values!$O14)</f>
        <v>https://www.dropbox.com/s/kmvdic9yemukfb1/APALL.jpg</v>
      </c>
      <c r="W15" s="32" t="str">
        <f aca="false">IF(ISBLANK(Values!E14),"","Child")</f>
        <v>Child</v>
      </c>
      <c r="X15" s="32" t="str">
        <f aca="false">IF(ISBLANK(Values!E14),"",Values!$B$13)</f>
        <v>MB keycaps parent</v>
      </c>
      <c r="Y15" s="39" t="str">
        <f aca="false">IF(ISBLANK(Values!E14),"","Size-Color")</f>
        <v>Size-Color</v>
      </c>
      <c r="Z15" s="32" t="str">
        <f aca="false">IF(ISBLANK(Values!E14),"","variation")</f>
        <v>variation</v>
      </c>
      <c r="AA15" s="36" t="str">
        <f aca="false">IF(ISBLANK(Values!E14),"",Values!$B$20)</f>
        <v>PartialUpdate</v>
      </c>
      <c r="AI15" s="41" t="str">
        <f aca="false">IF(ISBLANK(Values!E14),"",IF(Values!I14,Values!$B$23,Values!$B$23))</f>
        <v>👉 CLIENTES SATISFECHOS EN TODO EL MUNDO: Más de 10,000 clientes satisfechos en todo el mundo.</v>
      </c>
      <c r="AJ15" s="42" t="str">
        <f aca="false">IF(ISBLANK(Values!E14),"","👉 "&amp;Values!H14&amp; " "&amp;Values!$B$24 &amp;" "&amp;Values!$B$3 &amp; " "&amp; Values!$P14)</f>
        <v>👉 Ingles Compatible con  Macbook Pro 13.3'' A1278 Macbook Pro 15.4'' A1286 Macbook Pro 17'' A1297</v>
      </c>
      <c r="AK15" s="1" t="str">
        <f aca="false">IF(ISBLANK(Values!E14),"",Values!$B$25)</f>
        <v>⌚ Fácil de cambiar de teclado. Ahorre al menos una hora de trabajo al no abrir su costosa MacBook. Se ve exactamente como el original y mantiene la misma proporción de retroiluminación en su computadora portátil.</v>
      </c>
      <c r="AL15" s="1" t="str">
        <f aca="false">IF(ISBLANK(Values!E14),"",Values!$B$26)</f>
        <v>No se necesita destornillador. No es necesario desmontar toda su computadora portátil para cambiar un teclado. Es la solución más segura para su computadora portátil.</v>
      </c>
      <c r="AM15" s="1" t="str">
        <f aca="false">IF(ISBLANK(Values!E14),"",Values!$B$27)</f>
        <v>El juego de teclas para MacBook no contiene bisagras de plástico.</v>
      </c>
      <c r="AT15" s="43" t="str">
        <f aca="false">IF(ISBLANK(Values!E14),"",Values!H14)</f>
        <v>Ingles</v>
      </c>
      <c r="AV15" s="44" t="str">
        <f aca="false">IF(ISBLANK(Values!E14),"", Values!J14)</f>
        <v>AP04</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50</v>
      </c>
      <c r="CH15" s="1" t="str">
        <f aca="false">IF(ISBLANK(Values!E14),"","GR")</f>
        <v>GR</v>
      </c>
      <c r="CI15" s="1" t="str">
        <f aca="false">IF(ISBLANK(Values!E14),"",Values!$B$7)</f>
        <v>33</v>
      </c>
      <c r="CJ15" s="1" t="str">
        <f aca="false">IF(ISBLANK(Values!E14),"",Values!$B$8)</f>
        <v>24</v>
      </c>
      <c r="CK15" s="1" t="str">
        <f aca="false">IF(ISBLANK(Values!E14),"",Values!$B$9)</f>
        <v>0.5</v>
      </c>
      <c r="CL15" s="1" t="str">
        <f aca="false">IF(ISBLANK(Values!E14),"","CM")</f>
        <v>CM</v>
      </c>
      <c r="CP15" s="36" t="str">
        <f aca="false">IF(ISBLANK(Values!E14),"",Values!$B$7)</f>
        <v>33</v>
      </c>
      <c r="CQ15" s="36" t="str">
        <f aca="false">IF(ISBLANK(Values!E14),"",Values!$B$8)</f>
        <v>24</v>
      </c>
      <c r="CR15" s="36" t="str">
        <f aca="false">IF(ISBLANK(Values!E14),"",Values!$B$9)</f>
        <v>0.5</v>
      </c>
      <c r="CS15" s="1" t="n">
        <f aca="false">IF(ISBLANK(Values!E14),"",Values!$B$11)</f>
        <v>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Dinamarca</v>
      </c>
      <c r="CZ15" s="1" t="str">
        <f aca="false">IF(ISBLANK(Values!E14),"","No")</f>
        <v>No</v>
      </c>
      <c r="DA15" s="1" t="str">
        <f aca="false">IF(ISBLANK(Values!E14),"","No")</f>
        <v>No</v>
      </c>
      <c r="DO15" s="27" t="str">
        <f aca="false">IF(ISBLANK(Values!E14),"","Parts")</f>
        <v>Parts</v>
      </c>
      <c r="DP15" s="27" t="str">
        <f aca="false">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S15" s="31"/>
      <c r="DY15" s="31"/>
      <c r="DZ15" s="31"/>
      <c r="EA15" s="31"/>
      <c r="EB15" s="31"/>
      <c r="EC15" s="31"/>
      <c r="EI15" s="1" t="str">
        <f aca="false">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 aca="false">IF(ISBLANK(Values!E14),"","Amazon Tellus UPS")</f>
        <v>Amazon Tellus UPS</v>
      </c>
      <c r="EV15" s="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IF(ISBLANK(Values!E14),"",Values!$B$4)</f>
        <v>20</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28.35" hidden="false" customHeight="false" outlineLevel="0" collapsed="false">
      <c r="A16" s="27" t="str">
        <f aca="false">IF(ISBLANK(Values!E15),"",IF(Values!$B$37="EU","computercomponent","computer"))</f>
        <v>computercomponent</v>
      </c>
      <c r="B16" s="37" t="str">
        <f aca="false">IF(ISBLANK(Values!E15),"",Values!F15)</f>
        <v>Macbook AP04 - SE</v>
      </c>
      <c r="C16" s="32" t="str">
        <f aca="false">IF(ISBLANK(Values!E15),"","TellusRem")</f>
        <v>TellusRem</v>
      </c>
      <c r="D16" s="30" t="n">
        <f aca="false">IF(ISBLANK(Values!E15),"",Values!E15)</f>
        <v>5714401104063</v>
      </c>
      <c r="E16" s="31" t="str">
        <f aca="false">IF(ISBLANK(Values!E15),"","EAN")</f>
        <v>EAN</v>
      </c>
      <c r="F16" s="38" t="str">
        <f aca="false">IF(ISBLANK(Values!E15),"",Values!$B$1 &amp; " " &amp; Values!$P15 &amp; " " &amp; Values!$H15 )</f>
        <v>TellusRem Compatible Conjuntos de teclas con Macbook Pro 13.3'' A1278 Macbook Pro 15.4'' A1286 Macbook Pro 17'' A1297 Sueco – Finlandes</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f>
        <v>Macbook AP04 - SE</v>
      </c>
      <c r="K16" s="28" t="n">
        <f aca="false">IF(ISBLANK(Values!E15),"",Values!$B$4)</f>
        <v>20</v>
      </c>
      <c r="L16" s="40" t="n">
        <f aca="false">IF(ISBLANK(Values!E15),"",Values!$B$18)</f>
        <v>5</v>
      </c>
      <c r="M16" s="28" t="str">
        <f aca="false">IF(ISBLANK(Values!E15),"",Values!$M15)</f>
        <v>https://www.dropbox.com/s/1ld1rvdsc0ytro7/swedish.jpg</v>
      </c>
      <c r="N16" s="28" t="str">
        <f aca="false">IF(ISBLANK(Values!F15),"",Values!$N15)</f>
        <v>https://www.dropbox.com/s/tnmqk74ja9ov502/AP04.jpg</v>
      </c>
      <c r="O16" s="1" t="str">
        <f aca="false">IF(ISBLANK(Values!F15),"",Values!$O15)</f>
        <v>https://www.dropbox.com/s/kmvdic9yemukfb1/APALL.jpg</v>
      </c>
      <c r="W16" s="32" t="str">
        <f aca="false">IF(ISBLANK(Values!E15),"","Child")</f>
        <v>Child</v>
      </c>
      <c r="X16" s="32" t="str">
        <f aca="false">IF(ISBLANK(Values!E15),"",Values!$B$13)</f>
        <v>MB keycaps parent</v>
      </c>
      <c r="Y16" s="39" t="str">
        <f aca="false">IF(ISBLANK(Values!E15),"","Size-Color")</f>
        <v>Size-Color</v>
      </c>
      <c r="Z16" s="32" t="str">
        <f aca="false">IF(ISBLANK(Values!E15),"","variation")</f>
        <v>variation</v>
      </c>
      <c r="AA16" s="36" t="str">
        <f aca="false">IF(ISBLANK(Values!E15),"",Values!$B$20)</f>
        <v>PartialUpdate</v>
      </c>
      <c r="AI16" s="41" t="str">
        <f aca="false">IF(ISBLANK(Values!E15),"",IF(Values!I15,Values!$B$23,Values!$B$23))</f>
        <v>👉 CLIENTES SATISFECHOS EN TODO EL MUNDO: Más de 10,000 clientes satisfechos en todo el mundo.</v>
      </c>
      <c r="AJ16" s="42" t="str">
        <f aca="false">IF(ISBLANK(Values!E15),"","👉 "&amp;Values!H15&amp; " "&amp;Values!$B$24 &amp;" "&amp;Values!$B$3 &amp; " "&amp; Values!$P15)</f>
        <v>👉 Sueco – Finlandes Compatible con  Macbook Pro 13.3'' A1278 Macbook Pro 15.4'' A1286 Macbook Pro 17'' A1297</v>
      </c>
      <c r="AK16" s="1" t="str">
        <f aca="false">IF(ISBLANK(Values!E15),"",Values!$B$25)</f>
        <v>⌚ Fácil de cambiar de teclado. Ahorre al menos una hora de trabajo al no abrir su costosa MacBook. Se ve exactamente como el original y mantiene la misma proporción de retroiluminación en su computadora portátil.</v>
      </c>
      <c r="AL16" s="1" t="str">
        <f aca="false">IF(ISBLANK(Values!E15),"",Values!$B$26)</f>
        <v>No se necesita destornillador. No es necesario desmontar toda su computadora portátil para cambiar un teclado. Es la solución más segura para su computadora portátil.</v>
      </c>
      <c r="AM16" s="1" t="str">
        <f aca="false">IF(ISBLANK(Values!E15),"",Values!$B$27)</f>
        <v>El juego de teclas para MacBook no contiene bisagras de plástico.</v>
      </c>
      <c r="AT16" s="43" t="str">
        <f aca="false">IF(ISBLANK(Values!E15),"",Values!H15)</f>
        <v>Sueco – Finlandes</v>
      </c>
      <c r="AV16" s="44" t="str">
        <f aca="false">IF(ISBLANK(Values!E15),"", Values!J15)</f>
        <v>AP04</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50</v>
      </c>
      <c r="CH16" s="1" t="str">
        <f aca="false">IF(ISBLANK(Values!E15),"","GR")</f>
        <v>GR</v>
      </c>
      <c r="CI16" s="1" t="str">
        <f aca="false">IF(ISBLANK(Values!E15),"",Values!$B$7)</f>
        <v>33</v>
      </c>
      <c r="CJ16" s="1" t="str">
        <f aca="false">IF(ISBLANK(Values!E15),"",Values!$B$8)</f>
        <v>24</v>
      </c>
      <c r="CK16" s="1" t="str">
        <f aca="false">IF(ISBLANK(Values!E15),"",Values!$B$9)</f>
        <v>0.5</v>
      </c>
      <c r="CL16" s="1" t="str">
        <f aca="false">IF(ISBLANK(Values!E15),"","CM")</f>
        <v>CM</v>
      </c>
      <c r="CP16" s="36" t="str">
        <f aca="false">IF(ISBLANK(Values!E15),"",Values!$B$7)</f>
        <v>33</v>
      </c>
      <c r="CQ16" s="36" t="str">
        <f aca="false">IF(ISBLANK(Values!E15),"",Values!$B$8)</f>
        <v>24</v>
      </c>
      <c r="CR16" s="36" t="str">
        <f aca="false">IF(ISBLANK(Values!E15),"",Values!$B$9)</f>
        <v>0.5</v>
      </c>
      <c r="CS16" s="1" t="n">
        <f aca="false">IF(ISBLANK(Values!E15),"",Values!$B$11)</f>
        <v>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Dinamarca</v>
      </c>
      <c r="CZ16" s="1" t="str">
        <f aca="false">IF(ISBLANK(Values!E15),"","No")</f>
        <v>No</v>
      </c>
      <c r="DA16" s="1" t="str">
        <f aca="false">IF(ISBLANK(Values!E15),"","No")</f>
        <v>No</v>
      </c>
      <c r="DO16" s="27" t="str">
        <f aca="false">IF(ISBLANK(Values!E15),"","Parts")</f>
        <v>Parts</v>
      </c>
      <c r="DP16" s="27" t="str">
        <f aca="false">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S16" s="31"/>
      <c r="DY16" s="31"/>
      <c r="DZ16" s="31"/>
      <c r="EA16" s="31"/>
      <c r="EB16" s="31"/>
      <c r="EC16" s="31"/>
      <c r="EI16" s="1" t="str">
        <f aca="false">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 aca="false">IF(ISBLANK(Values!E15),"","Amazon Tellus UPS")</f>
        <v>Amazon Tellus UPS</v>
      </c>
      <c r="EV16" s="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IF(ISBLANK(Values!E15),"",Values!$B$4)</f>
        <v>20</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28.35" hidden="false" customHeight="false" outlineLevel="0" collapsed="false">
      <c r="A17" s="27" t="str">
        <f aca="false">IF(ISBLANK(Values!E16),"",IF(Values!$B$37="EU","computercomponent","computer"))</f>
        <v>computercomponent</v>
      </c>
      <c r="B17" s="37" t="str">
        <f aca="false">IF(ISBLANK(Values!E16),"",Values!F16)</f>
        <v>Macbook AP08 - DE</v>
      </c>
      <c r="C17" s="32" t="str">
        <f aca="false">IF(ISBLANK(Values!E16),"","TellusRem")</f>
        <v>TellusRem</v>
      </c>
      <c r="D17" s="30" t="n">
        <f aca="false">IF(ISBLANK(Values!E16),"",Values!E16)</f>
        <v>5714401118015</v>
      </c>
      <c r="E17" s="31" t="str">
        <f aca="false">IF(ISBLANK(Values!E16),"","EAN")</f>
        <v>EAN</v>
      </c>
      <c r="F17" s="38" t="str">
        <f aca="false">IF(ISBLANK(Values!E16),"",Values!$B$1 &amp; " " &amp; Values!$P16 &amp; " " &amp; Values!$H16 )</f>
        <v>TellusRem Compatible Conjuntos de teclas con Macbook Air 11.6'' A1370 A1465 Macbook Air 13.3'' A1369 A1466 Macbook Pro retina 13.3'' A1425 A1502  Macbook Pro Retina 15.4'' A1398 alemán</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f>
        <v>Macbook AP08 - DE</v>
      </c>
      <c r="K17" s="28" t="n">
        <f aca="false">IF(ISBLANK(Values!E16),"",Values!$B$4)</f>
        <v>20</v>
      </c>
      <c r="L17" s="40" t="n">
        <f aca="false">IF(ISBLANK(Values!E16),"",Values!$B$18)</f>
        <v>5</v>
      </c>
      <c r="M17" s="28" t="str">
        <f aca="false">IF(ISBLANK(Values!E16),"",Values!$M16)</f>
        <v>https://www.dropbox.com/s/2ih06e042c77ddk/german.jpg</v>
      </c>
      <c r="N17" s="28" t="str">
        <f aca="false">IF(ISBLANK(Values!F16),"",Values!$N16)</f>
        <v>https://www.dropbox.com/s/bk8zw2c9sfs6fdx/AP08.jpg</v>
      </c>
      <c r="O17" s="1" t="str">
        <f aca="false">IF(ISBLANK(Values!F16),"",Values!$O16)</f>
        <v>https://www.dropbox.com/s/kmvdic9yemukfb1/APALL.jpg</v>
      </c>
      <c r="W17" s="32" t="str">
        <f aca="false">IF(ISBLANK(Values!E16),"","Child")</f>
        <v>Child</v>
      </c>
      <c r="X17" s="32" t="str">
        <f aca="false">IF(ISBLANK(Values!E16),"",Values!$B$13)</f>
        <v>MB keycaps parent</v>
      </c>
      <c r="Y17" s="39" t="str">
        <f aca="false">IF(ISBLANK(Values!E16),"","Size-Color")</f>
        <v>Size-Color</v>
      </c>
      <c r="Z17" s="32" t="str">
        <f aca="false">IF(ISBLANK(Values!E16),"","variation")</f>
        <v>variation</v>
      </c>
      <c r="AA17" s="36" t="str">
        <f aca="false">IF(ISBLANK(Values!E16),"",Values!$B$20)</f>
        <v>PartialUpdate</v>
      </c>
      <c r="AI17" s="41" t="str">
        <f aca="false">IF(ISBLANK(Values!E16),"",IF(Values!I16,Values!$B$23,Values!$B$23))</f>
        <v>👉 CLIENTES SATISFECHOS EN TODO EL MUNDO: Más de 10,000 clientes satisfechos en todo el mundo.</v>
      </c>
      <c r="AJ17" s="42" t="str">
        <f aca="false">IF(ISBLANK(Values!E16),"","👉 "&amp;Values!H16&amp; " "&amp;Values!$B$24 &amp;" "&amp;Values!$B$3 &amp; " "&amp; Values!$P16)</f>
        <v>👉 alemán Compatible con  Macbook Air 11.6'' A1370 A1465 Macbook Air 13.3'' A1369 A1466 Macbook Pro retina 13.3'' A1425 A1502  Macbook Pro Retina 15.4'' A1398</v>
      </c>
      <c r="AK17" s="1" t="str">
        <f aca="false">IF(ISBLANK(Values!E16),"",Values!$B$25)</f>
        <v>⌚ Fácil de cambiar de teclado. Ahorre al menos una hora de trabajo al no abrir su costosa MacBook. Se ve exactamente como el original y mantiene la misma proporción de retroiluminación en su computadora portátil.</v>
      </c>
      <c r="AL17" s="1" t="str">
        <f aca="false">IF(ISBLANK(Values!E16),"",Values!$B$26)</f>
        <v>No se necesita destornillador. No es necesario desmontar toda su computadora portátil para cambiar un teclado. Es la solución más segura para su computadora portátil.</v>
      </c>
      <c r="AM17" s="1" t="str">
        <f aca="false">IF(ISBLANK(Values!E16),"",Values!$B$27)</f>
        <v>El juego de teclas para MacBook no contiene bisagras de plástico.</v>
      </c>
      <c r="AT17" s="43" t="str">
        <f aca="false">IF(ISBLANK(Values!E16),"",Values!H16)</f>
        <v>alemán</v>
      </c>
      <c r="AV17" s="44" t="str">
        <f aca="false">IF(ISBLANK(Values!E16),"", Values!J16)</f>
        <v>AP08</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50</v>
      </c>
      <c r="CH17" s="1" t="str">
        <f aca="false">IF(ISBLANK(Values!E16),"","GR")</f>
        <v>GR</v>
      </c>
      <c r="CI17" s="1" t="str">
        <f aca="false">IF(ISBLANK(Values!E16),"",Values!$B$7)</f>
        <v>33</v>
      </c>
      <c r="CJ17" s="1" t="str">
        <f aca="false">IF(ISBLANK(Values!E16),"",Values!$B$8)</f>
        <v>24</v>
      </c>
      <c r="CK17" s="1" t="str">
        <f aca="false">IF(ISBLANK(Values!E16),"",Values!$B$9)</f>
        <v>0.5</v>
      </c>
      <c r="CL17" s="1" t="str">
        <f aca="false">IF(ISBLANK(Values!E16),"","CM")</f>
        <v>CM</v>
      </c>
      <c r="CP17" s="36" t="str">
        <f aca="false">IF(ISBLANK(Values!E16),"",Values!$B$7)</f>
        <v>33</v>
      </c>
      <c r="CQ17" s="36" t="str">
        <f aca="false">IF(ISBLANK(Values!E16),"",Values!$B$8)</f>
        <v>24</v>
      </c>
      <c r="CR17" s="36" t="str">
        <f aca="false">IF(ISBLANK(Values!E16),"",Values!$B$9)</f>
        <v>0.5</v>
      </c>
      <c r="CS17" s="1" t="n">
        <f aca="false">IF(ISBLANK(Values!E16),"",Values!$B$11)</f>
        <v>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Dinamarca</v>
      </c>
      <c r="CZ17" s="1" t="str">
        <f aca="false">IF(ISBLANK(Values!E16),"","No")</f>
        <v>No</v>
      </c>
      <c r="DA17" s="1" t="str">
        <f aca="false">IF(ISBLANK(Values!E16),"","No")</f>
        <v>No</v>
      </c>
      <c r="DO17" s="27" t="str">
        <f aca="false">IF(ISBLANK(Values!E16),"","Parts")</f>
        <v>Parts</v>
      </c>
      <c r="DP17" s="27" t="str">
        <f aca="false">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S17" s="31"/>
      <c r="DY17" s="31"/>
      <c r="DZ17" s="31"/>
      <c r="EA17" s="31"/>
      <c r="EB17" s="31"/>
      <c r="EC17" s="31"/>
      <c r="EI17" s="1" t="str">
        <f aca="false">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 aca="false">IF(ISBLANK(Values!E16),"","Amazon Tellus UPS")</f>
        <v>Amazon Tellus UPS</v>
      </c>
      <c r="EV17" s="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IF(ISBLANK(Values!E16),"",Values!$B$4)</f>
        <v>20</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28.35" hidden="false" customHeight="false" outlineLevel="0" collapsed="false">
      <c r="A18" s="27" t="str">
        <f aca="false">IF(ISBLANK(Values!E17),"",IF(Values!$B$37="EU","computercomponent","computer"))</f>
        <v>computercomponent</v>
      </c>
      <c r="B18" s="37" t="str">
        <f aca="false">IF(ISBLANK(Values!E17),"",Values!F17)</f>
        <v>Macbook AP08 - FR</v>
      </c>
      <c r="C18" s="32" t="str">
        <f aca="false">IF(ISBLANK(Values!E17),"","TellusRem")</f>
        <v>TellusRem</v>
      </c>
      <c r="D18" s="30" t="n">
        <f aca="false">IF(ISBLANK(Values!E17),"",Values!E17)</f>
        <v>5714401118022</v>
      </c>
      <c r="E18" s="31" t="str">
        <f aca="false">IF(ISBLANK(Values!E17),"","EAN")</f>
        <v>EAN</v>
      </c>
      <c r="F18" s="38" t="str">
        <f aca="false">IF(ISBLANK(Values!E17),"",Values!$B$1 &amp; " " &amp; Values!$P17 &amp; " " &amp; Values!$H17 )</f>
        <v>TellusRem Compatible Conjuntos de teclas con Macbook Air 11.6'' A1370 A1465 Macbook Air 13.3'' A1369 A1466 Macbook Pro retina 13.3'' A1425 A1502  Macbook Pro Retina 15.4'' A1398 francés</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f>
        <v>Macbook AP08 - FR</v>
      </c>
      <c r="K18" s="28" t="n">
        <f aca="false">IF(ISBLANK(Values!E17),"",Values!$B$4)</f>
        <v>20</v>
      </c>
      <c r="L18" s="40" t="n">
        <f aca="false">IF(ISBLANK(Values!E17),"",Values!$B$18)</f>
        <v>5</v>
      </c>
      <c r="M18" s="28" t="str">
        <f aca="false">IF(ISBLANK(Values!E17),"",Values!$M17)</f>
        <v>https://www.dropbox.com/s/qlfa7nbbg5ceqqc/french.jpg</v>
      </c>
      <c r="N18" s="28" t="str">
        <f aca="false">IF(ISBLANK(Values!F17),"",Values!$N17)</f>
        <v>https://www.dropbox.com/s/bk8zw2c9sfs6fdx/AP08.jpg</v>
      </c>
      <c r="O18" s="1" t="str">
        <f aca="false">IF(ISBLANK(Values!F17),"",Values!$O17)</f>
        <v>https://www.dropbox.com/s/kmvdic9yemukfb1/APALL.jpg</v>
      </c>
      <c r="W18" s="32" t="str">
        <f aca="false">IF(ISBLANK(Values!E17),"","Child")</f>
        <v>Child</v>
      </c>
      <c r="X18" s="32" t="str">
        <f aca="false">IF(ISBLANK(Values!E17),"",Values!$B$13)</f>
        <v>MB keycaps parent</v>
      </c>
      <c r="Y18" s="39" t="str">
        <f aca="false">IF(ISBLANK(Values!E17),"","Size-Color")</f>
        <v>Size-Color</v>
      </c>
      <c r="Z18" s="32" t="str">
        <f aca="false">IF(ISBLANK(Values!E17),"","variation")</f>
        <v>variation</v>
      </c>
      <c r="AA18" s="36" t="str">
        <f aca="false">IF(ISBLANK(Values!E17),"",Values!$B$20)</f>
        <v>PartialUpdate</v>
      </c>
      <c r="AI18" s="41" t="str">
        <f aca="false">IF(ISBLANK(Values!E17),"",IF(Values!I17,Values!$B$23,Values!$B$23))</f>
        <v>👉 CLIENTES SATISFECHOS EN TODO EL MUNDO: Más de 10,000 clientes satisfechos en todo el mundo.</v>
      </c>
      <c r="AJ18" s="42" t="str">
        <f aca="false">IF(ISBLANK(Values!E17),"","👉 "&amp;Values!H17&amp; " "&amp;Values!$B$24 &amp;" "&amp;Values!$B$3 &amp; " "&amp; Values!$P17)</f>
        <v>👉 francés Compatible con  Macbook Air 11.6'' A1370 A1465 Macbook Air 13.3'' A1369 A1466 Macbook Pro retina 13.3'' A1425 A1502  Macbook Pro Retina 15.4'' A1398</v>
      </c>
      <c r="AK18" s="1" t="str">
        <f aca="false">IF(ISBLANK(Values!E17),"",Values!$B$25)</f>
        <v>⌚ Fácil de cambiar de teclado. Ahorre al menos una hora de trabajo al no abrir su costosa MacBook. Se ve exactamente como el original y mantiene la misma proporción de retroiluminación en su computadora portátil.</v>
      </c>
      <c r="AL18" s="1" t="str">
        <f aca="false">IF(ISBLANK(Values!E17),"",Values!$B$26)</f>
        <v>No se necesita destornillador. No es necesario desmontar toda su computadora portátil para cambiar un teclado. Es la solución más segura para su computadora portátil.</v>
      </c>
      <c r="AM18" s="1" t="str">
        <f aca="false">IF(ISBLANK(Values!E17),"",Values!$B$27)</f>
        <v>El juego de teclas para MacBook no contiene bisagras de plástico.</v>
      </c>
      <c r="AT18" s="43" t="str">
        <f aca="false">IF(ISBLANK(Values!E17),"",Values!H17)</f>
        <v>francés</v>
      </c>
      <c r="AV18" s="44" t="str">
        <f aca="false">IF(ISBLANK(Values!E17),"", Values!J17)</f>
        <v>AP08</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50</v>
      </c>
      <c r="CH18" s="1" t="str">
        <f aca="false">IF(ISBLANK(Values!E17),"","GR")</f>
        <v>GR</v>
      </c>
      <c r="CI18" s="1" t="str">
        <f aca="false">IF(ISBLANK(Values!E17),"",Values!$B$7)</f>
        <v>33</v>
      </c>
      <c r="CJ18" s="1" t="str">
        <f aca="false">IF(ISBLANK(Values!E17),"",Values!$B$8)</f>
        <v>24</v>
      </c>
      <c r="CK18" s="1" t="str">
        <f aca="false">IF(ISBLANK(Values!E17),"",Values!$B$9)</f>
        <v>0.5</v>
      </c>
      <c r="CL18" s="1" t="str">
        <f aca="false">IF(ISBLANK(Values!E17),"","CM")</f>
        <v>CM</v>
      </c>
      <c r="CP18" s="36" t="str">
        <f aca="false">IF(ISBLANK(Values!E17),"",Values!$B$7)</f>
        <v>33</v>
      </c>
      <c r="CQ18" s="36" t="str">
        <f aca="false">IF(ISBLANK(Values!E17),"",Values!$B$8)</f>
        <v>24</v>
      </c>
      <c r="CR18" s="36" t="str">
        <f aca="false">IF(ISBLANK(Values!E17),"",Values!$B$9)</f>
        <v>0.5</v>
      </c>
      <c r="CS18" s="1" t="n">
        <f aca="false">IF(ISBLANK(Values!E17),"",Values!$B$11)</f>
        <v>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Dinamarca</v>
      </c>
      <c r="CZ18" s="1" t="str">
        <f aca="false">IF(ISBLANK(Values!E17),"","No")</f>
        <v>No</v>
      </c>
      <c r="DA18" s="1" t="str">
        <f aca="false">IF(ISBLANK(Values!E17),"","No")</f>
        <v>No</v>
      </c>
      <c r="DO18" s="27" t="str">
        <f aca="false">IF(ISBLANK(Values!E17),"","Parts")</f>
        <v>Parts</v>
      </c>
      <c r="DP18" s="27" t="str">
        <f aca="false">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S18" s="31"/>
      <c r="DY18" s="31"/>
      <c r="DZ18" s="31"/>
      <c r="EA18" s="31"/>
      <c r="EB18" s="31"/>
      <c r="EC18" s="31"/>
      <c r="EI18" s="1" t="str">
        <f aca="false">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 aca="false">IF(ISBLANK(Values!E17),"","Amazon Tellus UPS")</f>
        <v>Amazon Tellus UPS</v>
      </c>
      <c r="EV18" s="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IF(ISBLANK(Values!E17),"",Values!$B$4)</f>
        <v>20</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28.35" hidden="false" customHeight="false" outlineLevel="0" collapsed="false">
      <c r="A19" s="27" t="str">
        <f aca="false">IF(ISBLANK(Values!E18),"",IF(Values!$B$37="EU","computercomponent","computer"))</f>
        <v>computercomponent</v>
      </c>
      <c r="B19" s="37" t="str">
        <f aca="false">IF(ISBLANK(Values!E18),"",Values!F18)</f>
        <v>Macbook AP08 - IT</v>
      </c>
      <c r="C19" s="32" t="str">
        <f aca="false">IF(ISBLANK(Values!E18),"","TellusRem")</f>
        <v>TellusRem</v>
      </c>
      <c r="D19" s="30" t="n">
        <f aca="false">IF(ISBLANK(Values!E18),"",Values!E18)</f>
        <v>5714401118039</v>
      </c>
      <c r="E19" s="31" t="str">
        <f aca="false">IF(ISBLANK(Values!E18),"","EAN")</f>
        <v>EAN</v>
      </c>
      <c r="F19" s="38" t="str">
        <f aca="false">IF(ISBLANK(Values!E18),"",Values!$B$1 &amp; " " &amp; Values!$P18 &amp; " " &amp; Values!$H18 )</f>
        <v>TellusRem Compatible Conjuntos de teclas con Macbook Air 11.6'' A1370 A1465 Macbook Air 13.3'' A1369 A1466 Macbook Pro retina 13.3'' A1425 A1502  Macbook Pro Retina 15.4'' A1398 italiano</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f>
        <v>Macbook AP08 - IT</v>
      </c>
      <c r="K19" s="28" t="n">
        <f aca="false">IF(ISBLANK(Values!E18),"",Values!$B$4)</f>
        <v>20</v>
      </c>
      <c r="L19" s="40" t="n">
        <f aca="false">IF(ISBLANK(Values!E18),"",Values!$B$18)</f>
        <v>5</v>
      </c>
      <c r="M19" s="28" t="str">
        <f aca="false">IF(ISBLANK(Values!E18),"",Values!$M18)</f>
        <v>https://www.dropbox.com/s/t1szwpx6yc5pbmx/italian.jpg</v>
      </c>
      <c r="N19" s="28" t="str">
        <f aca="false">IF(ISBLANK(Values!F18),"",Values!$N18)</f>
        <v>https://www.dropbox.com/s/bk8zw2c9sfs6fdx/AP08.jpg</v>
      </c>
      <c r="O19" s="1" t="str">
        <f aca="false">IF(ISBLANK(Values!F18),"",Values!$O18)</f>
        <v>https://www.dropbox.com/s/kmvdic9yemukfb1/APALL.jpg</v>
      </c>
      <c r="W19" s="32" t="str">
        <f aca="false">IF(ISBLANK(Values!E18),"","Child")</f>
        <v>Child</v>
      </c>
      <c r="X19" s="32" t="str">
        <f aca="false">IF(ISBLANK(Values!E18),"",Values!$B$13)</f>
        <v>MB keycaps parent</v>
      </c>
      <c r="Y19" s="39" t="str">
        <f aca="false">IF(ISBLANK(Values!E18),"","Size-Color")</f>
        <v>Size-Color</v>
      </c>
      <c r="Z19" s="32" t="str">
        <f aca="false">IF(ISBLANK(Values!E18),"","variation")</f>
        <v>variation</v>
      </c>
      <c r="AA19" s="36" t="str">
        <f aca="false">IF(ISBLANK(Values!E18),"",Values!$B$20)</f>
        <v>PartialUpdate</v>
      </c>
      <c r="AI19" s="41" t="str">
        <f aca="false">IF(ISBLANK(Values!E18),"",IF(Values!I18,Values!$B$23,Values!$B$23))</f>
        <v>👉 CLIENTES SATISFECHOS EN TODO EL MUNDO: Más de 10,000 clientes satisfechos en todo el mundo.</v>
      </c>
      <c r="AJ19" s="42" t="str">
        <f aca="false">IF(ISBLANK(Values!E18),"","👉 "&amp;Values!H18&amp; " "&amp;Values!$B$24 &amp;" "&amp;Values!$B$3 &amp; " "&amp; Values!$P18)</f>
        <v>👉 italiano Compatible con  Macbook Air 11.6'' A1370 A1465 Macbook Air 13.3'' A1369 A1466 Macbook Pro retina 13.3'' A1425 A1502  Macbook Pro Retina 15.4'' A1398</v>
      </c>
      <c r="AK19" s="1" t="str">
        <f aca="false">IF(ISBLANK(Values!E18),"",Values!$B$25)</f>
        <v>⌚ Fácil de cambiar de teclado. Ahorre al menos una hora de trabajo al no abrir su costosa MacBook. Se ve exactamente como el original y mantiene la misma proporción de retroiluminación en su computadora portátil.</v>
      </c>
      <c r="AL19" s="1" t="str">
        <f aca="false">IF(ISBLANK(Values!E18),"",Values!$B$26)</f>
        <v>No se necesita destornillador. No es necesario desmontar toda su computadora portátil para cambiar un teclado. Es la solución más segura para su computadora portátil.</v>
      </c>
      <c r="AM19" s="1" t="str">
        <f aca="false">IF(ISBLANK(Values!E18),"",Values!$B$27)</f>
        <v>El juego de teclas para MacBook no contiene bisagras de plástico.</v>
      </c>
      <c r="AT19" s="43" t="str">
        <f aca="false">IF(ISBLANK(Values!E18),"",Values!H18)</f>
        <v>italiano</v>
      </c>
      <c r="AV19" s="44" t="str">
        <f aca="false">IF(ISBLANK(Values!E18),"", Values!J18)</f>
        <v>AP08</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50</v>
      </c>
      <c r="CH19" s="1" t="str">
        <f aca="false">IF(ISBLANK(Values!E18),"","GR")</f>
        <v>GR</v>
      </c>
      <c r="CI19" s="1" t="str">
        <f aca="false">IF(ISBLANK(Values!E18),"",Values!$B$7)</f>
        <v>33</v>
      </c>
      <c r="CJ19" s="1" t="str">
        <f aca="false">IF(ISBLANK(Values!E18),"",Values!$B$8)</f>
        <v>24</v>
      </c>
      <c r="CK19" s="1" t="str">
        <f aca="false">IF(ISBLANK(Values!E18),"",Values!$B$9)</f>
        <v>0.5</v>
      </c>
      <c r="CL19" s="1" t="str">
        <f aca="false">IF(ISBLANK(Values!E18),"","CM")</f>
        <v>CM</v>
      </c>
      <c r="CP19" s="36" t="str">
        <f aca="false">IF(ISBLANK(Values!E18),"",Values!$B$7)</f>
        <v>33</v>
      </c>
      <c r="CQ19" s="36" t="str">
        <f aca="false">IF(ISBLANK(Values!E18),"",Values!$B$8)</f>
        <v>24</v>
      </c>
      <c r="CR19" s="36" t="str">
        <f aca="false">IF(ISBLANK(Values!E18),"",Values!$B$9)</f>
        <v>0.5</v>
      </c>
      <c r="CS19" s="1" t="n">
        <f aca="false">IF(ISBLANK(Values!E18),"",Values!$B$11)</f>
        <v>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Dinamarca</v>
      </c>
      <c r="CZ19" s="1" t="str">
        <f aca="false">IF(ISBLANK(Values!E18),"","No")</f>
        <v>No</v>
      </c>
      <c r="DA19" s="1" t="str">
        <f aca="false">IF(ISBLANK(Values!E18),"","No")</f>
        <v>No</v>
      </c>
      <c r="DO19" s="27" t="str">
        <f aca="false">IF(ISBLANK(Values!E18),"","Parts")</f>
        <v>Parts</v>
      </c>
      <c r="DP19" s="27" t="str">
        <f aca="false">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S19" s="31"/>
      <c r="DY19" s="31"/>
      <c r="DZ19" s="31"/>
      <c r="EA19" s="31"/>
      <c r="EB19" s="31"/>
      <c r="EC19" s="31"/>
      <c r="EI19" s="1" t="str">
        <f aca="false">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 aca="false">IF(ISBLANK(Values!E18),"","Amazon Tellus UPS")</f>
        <v>Amazon Tellus UPS</v>
      </c>
      <c r="EV19" s="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IF(ISBLANK(Values!E18),"",Values!$B$4)</f>
        <v>20</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28.35" hidden="false" customHeight="false" outlineLevel="0" collapsed="false">
      <c r="A20" s="27" t="str">
        <f aca="false">IF(ISBLANK(Values!E19),"",IF(Values!$B$37="EU","computercomponent","computer"))</f>
        <v>computercomponent</v>
      </c>
      <c r="B20" s="37" t="str">
        <f aca="false">IF(ISBLANK(Values!E19),"",Values!F19)</f>
        <v>Macbook AP08 - ES</v>
      </c>
      <c r="C20" s="32" t="str">
        <f aca="false">IF(ISBLANK(Values!E19),"","TellusRem")</f>
        <v>TellusRem</v>
      </c>
      <c r="D20" s="30" t="n">
        <f aca="false">IF(ISBLANK(Values!E19),"",Values!E19)</f>
        <v>5714401118046</v>
      </c>
      <c r="E20" s="31" t="str">
        <f aca="false">IF(ISBLANK(Values!E19),"","EAN")</f>
        <v>EAN</v>
      </c>
      <c r="F20" s="38" t="str">
        <f aca="false">IF(ISBLANK(Values!E19),"",Values!$B$1 &amp; " " &amp; Values!$P19 &amp; " " &amp; Values!$H19 )</f>
        <v>TellusRem Compatible Conjuntos de teclas con Macbook Air 11.6'' A1370 A1465 Macbook Air 13.3'' A1369 A1466 Macbook Pro retina 13.3'' A1425 A1502  Macbook Pro Retina 15.4'' A1398 Español</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f>
        <v>Macbook AP08 - ES</v>
      </c>
      <c r="K20" s="28" t="n">
        <f aca="false">IF(ISBLANK(Values!E19),"",Values!$B$4)</f>
        <v>20</v>
      </c>
      <c r="L20" s="40" t="n">
        <f aca="false">IF(ISBLANK(Values!E19),"",Values!$B$18)</f>
        <v>5</v>
      </c>
      <c r="M20" s="28" t="str">
        <f aca="false">IF(ISBLANK(Values!E19),"",Values!$M19)</f>
        <v>https://www.dropbox.com/s/vengly3kmcvrnly/spanish.jpg</v>
      </c>
      <c r="N20" s="28" t="str">
        <f aca="false">IF(ISBLANK(Values!F19),"",Values!$N19)</f>
        <v>https://www.dropbox.com/s/bk8zw2c9sfs6fdx/AP08.jpg</v>
      </c>
      <c r="O20" s="1" t="str">
        <f aca="false">IF(ISBLANK(Values!F19),"",Values!$O19)</f>
        <v>https://www.dropbox.com/s/kmvdic9yemukfb1/APALL.jpg</v>
      </c>
      <c r="W20" s="32" t="str">
        <f aca="false">IF(ISBLANK(Values!E19),"","Child")</f>
        <v>Child</v>
      </c>
      <c r="X20" s="32" t="str">
        <f aca="false">IF(ISBLANK(Values!E19),"",Values!$B$13)</f>
        <v>MB keycaps parent</v>
      </c>
      <c r="Y20" s="39" t="str">
        <f aca="false">IF(ISBLANK(Values!E19),"","Size-Color")</f>
        <v>Size-Color</v>
      </c>
      <c r="Z20" s="32" t="str">
        <f aca="false">IF(ISBLANK(Values!E19),"","variation")</f>
        <v>variation</v>
      </c>
      <c r="AA20" s="36" t="str">
        <f aca="false">IF(ISBLANK(Values!E19),"",Values!$B$20)</f>
        <v>PartialUpdate</v>
      </c>
      <c r="AI20" s="41" t="str">
        <f aca="false">IF(ISBLANK(Values!E19),"",IF(Values!I19,Values!$B$23,Values!$B$23))</f>
        <v>👉 CLIENTES SATISFECHOS EN TODO EL MUNDO: Más de 10,000 clientes satisfechos en todo el mundo.</v>
      </c>
      <c r="AJ20" s="42" t="str">
        <f aca="false">IF(ISBLANK(Values!E19),"","👉 "&amp;Values!H19&amp; " "&amp;Values!$B$24 &amp;" "&amp;Values!$B$3 &amp; " "&amp; Values!$P19)</f>
        <v>👉 Español Compatible con  Macbook Air 11.6'' A1370 A1465 Macbook Air 13.3'' A1369 A1466 Macbook Pro retina 13.3'' A1425 A1502  Macbook Pro Retina 15.4'' A1398</v>
      </c>
      <c r="AK20" s="1" t="str">
        <f aca="false">IF(ISBLANK(Values!E19),"",Values!$B$25)</f>
        <v>⌚ Fácil de cambiar de teclado. Ahorre al menos una hora de trabajo al no abrir su costosa MacBook. Se ve exactamente como el original y mantiene la misma proporción de retroiluminación en su computadora portátil.</v>
      </c>
      <c r="AL20" s="1" t="str">
        <f aca="false">IF(ISBLANK(Values!E19),"",Values!$B$26)</f>
        <v>No se necesita destornillador. No es necesario desmontar toda su computadora portátil para cambiar un teclado. Es la solución más segura para su computadora portátil.</v>
      </c>
      <c r="AM20" s="1" t="str">
        <f aca="false">IF(ISBLANK(Values!E19),"",Values!$B$27)</f>
        <v>El juego de teclas para MacBook no contiene bisagras de plástico.</v>
      </c>
      <c r="AT20" s="43" t="str">
        <f aca="false">IF(ISBLANK(Values!E19),"",Values!H19)</f>
        <v>Español</v>
      </c>
      <c r="AV20" s="44" t="str">
        <f aca="false">IF(ISBLANK(Values!E19),"", Values!J19)</f>
        <v>AP08</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50</v>
      </c>
      <c r="CH20" s="1" t="str">
        <f aca="false">IF(ISBLANK(Values!E19),"","GR")</f>
        <v>GR</v>
      </c>
      <c r="CI20" s="1" t="str">
        <f aca="false">IF(ISBLANK(Values!E19),"",Values!$B$7)</f>
        <v>33</v>
      </c>
      <c r="CJ20" s="1" t="str">
        <f aca="false">IF(ISBLANK(Values!E19),"",Values!$B$8)</f>
        <v>24</v>
      </c>
      <c r="CK20" s="1" t="str">
        <f aca="false">IF(ISBLANK(Values!E19),"",Values!$B$9)</f>
        <v>0.5</v>
      </c>
      <c r="CL20" s="1" t="str">
        <f aca="false">IF(ISBLANK(Values!E19),"","CM")</f>
        <v>CM</v>
      </c>
      <c r="CP20" s="36" t="str">
        <f aca="false">IF(ISBLANK(Values!E19),"",Values!$B$7)</f>
        <v>33</v>
      </c>
      <c r="CQ20" s="36" t="str">
        <f aca="false">IF(ISBLANK(Values!E19),"",Values!$B$8)</f>
        <v>24</v>
      </c>
      <c r="CR20" s="36" t="str">
        <f aca="false">IF(ISBLANK(Values!E19),"",Values!$B$9)</f>
        <v>0.5</v>
      </c>
      <c r="CS20" s="1" t="n">
        <f aca="false">IF(ISBLANK(Values!E19),"",Values!$B$11)</f>
        <v>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Dinamarca</v>
      </c>
      <c r="CZ20" s="1" t="str">
        <f aca="false">IF(ISBLANK(Values!E19),"","No")</f>
        <v>No</v>
      </c>
      <c r="DA20" s="1" t="str">
        <f aca="false">IF(ISBLANK(Values!E19),"","No")</f>
        <v>No</v>
      </c>
      <c r="DO20" s="27" t="str">
        <f aca="false">IF(ISBLANK(Values!E19),"","Parts")</f>
        <v>Parts</v>
      </c>
      <c r="DP20" s="27" t="str">
        <f aca="false">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S20" s="31"/>
      <c r="DY20" s="31"/>
      <c r="DZ20" s="31"/>
      <c r="EA20" s="31"/>
      <c r="EB20" s="31"/>
      <c r="EC20" s="31"/>
      <c r="EI20" s="1" t="str">
        <f aca="false">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 aca="false">IF(ISBLANK(Values!E19),"","Amazon Tellus UPS")</f>
        <v>Amazon Tellus UPS</v>
      </c>
      <c r="EV20" s="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IF(ISBLANK(Values!E19),"",Values!$B$4)</f>
        <v>20</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28.35" hidden="false" customHeight="false" outlineLevel="0" collapsed="false">
      <c r="A21" s="27" t="str">
        <f aca="false">IF(ISBLANK(Values!E20),"",IF(Values!$B$37="EU","computercomponent","computer"))</f>
        <v>computercomponent</v>
      </c>
      <c r="B21" s="37" t="str">
        <f aca="false">IF(ISBLANK(Values!E20),"",Values!F20)</f>
        <v>Macbook AP08 - UK</v>
      </c>
      <c r="C21" s="32" t="str">
        <f aca="false">IF(ISBLANK(Values!E20),"","TellusRem")</f>
        <v>TellusRem</v>
      </c>
      <c r="D21" s="30" t="n">
        <f aca="false">IF(ISBLANK(Values!E20),"",Values!E20)</f>
        <v>5714401118053</v>
      </c>
      <c r="E21" s="31" t="str">
        <f aca="false">IF(ISBLANK(Values!E20),"","EAN")</f>
        <v>EAN</v>
      </c>
      <c r="F21" s="38" t="str">
        <f aca="false">IF(ISBLANK(Values!E20),"",Values!$B$1 &amp; " " &amp; Values!$P20 &amp; " " &amp; Values!$H20 )</f>
        <v>TellusRem Compatible Conjuntos de teclas con Macbook Air 11.6'' A1370 A1465 Macbook Air 13.3'' A1369 A1466 Macbook Pro retina 13.3'' A1425 A1502  Macbook Pro Retina 15.4'' A1398 Ingles</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f>
        <v>Macbook AP08 - UK</v>
      </c>
      <c r="K21" s="28" t="n">
        <f aca="false">IF(ISBLANK(Values!E20),"",Values!$B$4)</f>
        <v>20</v>
      </c>
      <c r="L21" s="40" t="n">
        <f aca="false">IF(ISBLANK(Values!E20),"",Values!$B$18)</f>
        <v>5</v>
      </c>
      <c r="M21" s="28" t="str">
        <f aca="false">IF(ISBLANK(Values!E20),"",Values!$M20)</f>
        <v>https://www.dropbox.com/s/494tjlhpnv82uy2/uk.jpg</v>
      </c>
      <c r="N21" s="28" t="str">
        <f aca="false">IF(ISBLANK(Values!F20),"",Values!$N20)</f>
        <v>https://www.dropbox.com/s/bk8zw2c9sfs6fdx/AP08.jpg</v>
      </c>
      <c r="O21" s="1" t="str">
        <f aca="false">IF(ISBLANK(Values!F20),"",Values!$O20)</f>
        <v>https://www.dropbox.com/s/kmvdic9yemukfb1/APALL.jpg</v>
      </c>
      <c r="W21" s="32" t="str">
        <f aca="false">IF(ISBLANK(Values!E20),"","Child")</f>
        <v>Child</v>
      </c>
      <c r="X21" s="32" t="str">
        <f aca="false">IF(ISBLANK(Values!E20),"",Values!$B$13)</f>
        <v>MB keycaps parent</v>
      </c>
      <c r="Y21" s="39" t="str">
        <f aca="false">IF(ISBLANK(Values!E20),"","Size-Color")</f>
        <v>Size-Color</v>
      </c>
      <c r="Z21" s="32" t="str">
        <f aca="false">IF(ISBLANK(Values!E20),"","variation")</f>
        <v>variation</v>
      </c>
      <c r="AA21" s="36" t="str">
        <f aca="false">IF(ISBLANK(Values!E20),"",Values!$B$20)</f>
        <v>PartialUpdate</v>
      </c>
      <c r="AI21" s="41" t="str">
        <f aca="false">IF(ISBLANK(Values!E20),"",IF(Values!I20,Values!$B$23,Values!$B$23))</f>
        <v>👉 CLIENTES SATISFECHOS EN TODO EL MUNDO: Más de 10,000 clientes satisfechos en todo el mundo.</v>
      </c>
      <c r="AJ21" s="42" t="str">
        <f aca="false">IF(ISBLANK(Values!E20),"","👉 "&amp;Values!H20&amp; " "&amp;Values!$B$24 &amp;" "&amp;Values!$B$3 &amp; " "&amp; Values!$P20)</f>
        <v>👉 Ingles Compatible con  Macbook Air 11.6'' A1370 A1465 Macbook Air 13.3'' A1369 A1466 Macbook Pro retina 13.3'' A1425 A1502  Macbook Pro Retina 15.4'' A1398</v>
      </c>
      <c r="AK21" s="1" t="str">
        <f aca="false">IF(ISBLANK(Values!E20),"",Values!$B$25)</f>
        <v>⌚ Fácil de cambiar de teclado. Ahorre al menos una hora de trabajo al no abrir su costosa MacBook. Se ve exactamente como el original y mantiene la misma proporción de retroiluminación en su computadora portátil.</v>
      </c>
      <c r="AL21" s="1" t="str">
        <f aca="false">IF(ISBLANK(Values!E20),"",Values!$B$26)</f>
        <v>No se necesita destornillador. No es necesario desmontar toda su computadora portátil para cambiar un teclado. Es la solución más segura para su computadora portátil.</v>
      </c>
      <c r="AM21" s="1" t="str">
        <f aca="false">IF(ISBLANK(Values!E20),"",Values!$B$27)</f>
        <v>El juego de teclas para MacBook no contiene bisagras de plástico.</v>
      </c>
      <c r="AT21" s="43" t="str">
        <f aca="false">IF(ISBLANK(Values!E20),"",Values!H20)</f>
        <v>Ingles</v>
      </c>
      <c r="AV21" s="44" t="str">
        <f aca="false">IF(ISBLANK(Values!E20),"", Values!J20)</f>
        <v>AP08</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50</v>
      </c>
      <c r="CH21" s="1" t="str">
        <f aca="false">IF(ISBLANK(Values!E20),"","GR")</f>
        <v>GR</v>
      </c>
      <c r="CI21" s="1" t="str">
        <f aca="false">IF(ISBLANK(Values!E20),"",Values!$B$7)</f>
        <v>33</v>
      </c>
      <c r="CJ21" s="1" t="str">
        <f aca="false">IF(ISBLANK(Values!E20),"",Values!$B$8)</f>
        <v>24</v>
      </c>
      <c r="CK21" s="1" t="str">
        <f aca="false">IF(ISBLANK(Values!E20),"",Values!$B$9)</f>
        <v>0.5</v>
      </c>
      <c r="CL21" s="1" t="str">
        <f aca="false">IF(ISBLANK(Values!E20),"","CM")</f>
        <v>CM</v>
      </c>
      <c r="CP21" s="36" t="str">
        <f aca="false">IF(ISBLANK(Values!E20),"",Values!$B$7)</f>
        <v>33</v>
      </c>
      <c r="CQ21" s="36" t="str">
        <f aca="false">IF(ISBLANK(Values!E20),"",Values!$B$8)</f>
        <v>24</v>
      </c>
      <c r="CR21" s="36" t="str">
        <f aca="false">IF(ISBLANK(Values!E20),"",Values!$B$9)</f>
        <v>0.5</v>
      </c>
      <c r="CS21" s="1" t="n">
        <f aca="false">IF(ISBLANK(Values!E20),"",Values!$B$11)</f>
        <v>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Dinamarca</v>
      </c>
      <c r="CZ21" s="1" t="str">
        <f aca="false">IF(ISBLANK(Values!E20),"","No")</f>
        <v>No</v>
      </c>
      <c r="DA21" s="1" t="str">
        <f aca="false">IF(ISBLANK(Values!E20),"","No")</f>
        <v>No</v>
      </c>
      <c r="DO21" s="27" t="str">
        <f aca="false">IF(ISBLANK(Values!E20),"","Parts")</f>
        <v>Parts</v>
      </c>
      <c r="DP21" s="27" t="str">
        <f aca="false">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S21" s="31"/>
      <c r="DY21" s="31"/>
      <c r="DZ21" s="31"/>
      <c r="EA21" s="31"/>
      <c r="EB21" s="31"/>
      <c r="EC21" s="31"/>
      <c r="EI21" s="1" t="str">
        <f aca="false">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 aca="false">IF(ISBLANK(Values!E20),"","Amazon Tellus UPS")</f>
        <v>Amazon Tellus UPS</v>
      </c>
      <c r="EV21" s="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IF(ISBLANK(Values!E20),"",Values!$B$4)</f>
        <v>20</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28.35" hidden="false" customHeight="false" outlineLevel="0" collapsed="false">
      <c r="A22" s="27" t="str">
        <f aca="false">IF(ISBLANK(Values!E21),"",IF(Values!$B$37="EU","computercomponent","computer"))</f>
        <v>computercomponent</v>
      </c>
      <c r="B22" s="37" t="str">
        <f aca="false">IF(ISBLANK(Values!E21),"",Values!F21)</f>
        <v>Macbook AP08 - SE</v>
      </c>
      <c r="C22" s="32" t="str">
        <f aca="false">IF(ISBLANK(Values!E21),"","TellusRem")</f>
        <v>TellusRem</v>
      </c>
      <c r="D22" s="30" t="n">
        <f aca="false">IF(ISBLANK(Values!E21),"",Values!E21)</f>
        <v>5714401118060</v>
      </c>
      <c r="E22" s="31" t="str">
        <f aca="false">IF(ISBLANK(Values!E21),"","EAN")</f>
        <v>EAN</v>
      </c>
      <c r="F22" s="38" t="str">
        <f aca="false">IF(ISBLANK(Values!E21),"",Values!$B$1 &amp; " " &amp; Values!$P21 &amp; " " &amp; Values!$H21 )</f>
        <v>TellusRem Compatible Conjuntos de teclas con Macbook Air 11.6'' A1370 A1465 Macbook Air 13.3'' A1369 A1466 Macbook Pro retina 13.3'' A1425 A1502  Macbook Pro Retina 15.4'' A1398 Sueco – Finlandes</v>
      </c>
      <c r="G22" s="32" t="str">
        <f aca="false">IF(ISBLANK(Values!E21),"","TellusRem")</f>
        <v>TellusRem</v>
      </c>
      <c r="H22" s="27" t="str">
        <f aca="false">IF(ISBLANK(Values!E21),"",Values!$B$16)</f>
        <v>laptop-computer-replacement-parts</v>
      </c>
      <c r="I22" s="27" t="str">
        <f aca="false">IF(ISBLANK(Values!E21),"","4730574031")</f>
        <v>4730574031</v>
      </c>
      <c r="J22" s="39" t="str">
        <f aca="false">IF(ISBLANK(Values!E21),"",Values!F21)</f>
        <v>Macbook AP08 - SE</v>
      </c>
      <c r="K22" s="28" t="n">
        <f aca="false">IF(ISBLANK(Values!E21),"",Values!$B$4)</f>
        <v>20</v>
      </c>
      <c r="L22" s="40" t="n">
        <f aca="false">IF(ISBLANK(Values!E21),"",Values!$B$18)</f>
        <v>5</v>
      </c>
      <c r="M22" s="28" t="str">
        <f aca="false">IF(ISBLANK(Values!E21),"",Values!$M21)</f>
        <v>https://www.dropbox.com/s/1ld1rvdsc0ytro7/swedish.jpg</v>
      </c>
      <c r="N22" s="28" t="str">
        <f aca="false">IF(ISBLANK(Values!F21),"",Values!$N21)</f>
        <v>https://www.dropbox.com/s/bk8zw2c9sfs6fdx/AP08.jpg</v>
      </c>
      <c r="O22" s="1" t="str">
        <f aca="false">IF(ISBLANK(Values!F21),"",Values!$O21)</f>
        <v>https://www.dropbox.com/s/kmvdic9yemukfb1/APALL.jpg</v>
      </c>
      <c r="W22" s="32" t="str">
        <f aca="false">IF(ISBLANK(Values!E21),"","Child")</f>
        <v>Child</v>
      </c>
      <c r="X22" s="32" t="str">
        <f aca="false">IF(ISBLANK(Values!E21),"",Values!$B$13)</f>
        <v>MB keycaps parent</v>
      </c>
      <c r="Y22" s="39" t="str">
        <f aca="false">IF(ISBLANK(Values!E21),"","Size-Color")</f>
        <v>Size-Color</v>
      </c>
      <c r="Z22" s="32" t="str">
        <f aca="false">IF(ISBLANK(Values!E21),"","variation")</f>
        <v>variation</v>
      </c>
      <c r="AA22" s="36" t="str">
        <f aca="false">IF(ISBLANK(Values!E21),"",Values!$B$20)</f>
        <v>PartialUpdate</v>
      </c>
      <c r="AI22" s="41" t="str">
        <f aca="false">IF(ISBLANK(Values!E21),"",IF(Values!I21,Values!$B$23,Values!$B$23))</f>
        <v>👉 CLIENTES SATISFECHOS EN TODO EL MUNDO: Más de 10,000 clientes satisfechos en todo el mundo.</v>
      </c>
      <c r="AJ22" s="42" t="str">
        <f aca="false">IF(ISBLANK(Values!E21),"","👉 "&amp;Values!H21&amp; " "&amp;Values!$B$24 &amp;" "&amp;Values!$B$3 &amp; " "&amp; Values!$P21)</f>
        <v>👉 Sueco – Finlandes Compatible con  Macbook Air 11.6'' A1370 A1465 Macbook Air 13.3'' A1369 A1466 Macbook Pro retina 13.3'' A1425 A1502  Macbook Pro Retina 15.4'' A1398</v>
      </c>
      <c r="AK22" s="1" t="str">
        <f aca="false">IF(ISBLANK(Values!E21),"",Values!$B$25)</f>
        <v>⌚ Fácil de cambiar de teclado. Ahorre al menos una hora de trabajo al no abrir su costosa MacBook. Se ve exactamente como el original y mantiene la misma proporción de retroiluminación en su computadora portátil.</v>
      </c>
      <c r="AL22" s="1" t="str">
        <f aca="false">IF(ISBLANK(Values!E21),"",Values!$B$26)</f>
        <v>No se necesita destornillador. No es necesario desmontar toda su computadora portátil para cambiar un teclado. Es la solución más segura para su computadora portátil.</v>
      </c>
      <c r="AM22" s="1" t="str">
        <f aca="false">IF(ISBLANK(Values!E21),"",Values!$B$27)</f>
        <v>El juego de teclas para MacBook no contiene bisagras de plástico.</v>
      </c>
      <c r="AT22" s="43" t="str">
        <f aca="false">IF(ISBLANK(Values!E21),"",Values!H21)</f>
        <v>Sueco – Finlandes</v>
      </c>
      <c r="AV22" s="44" t="str">
        <f aca="false">IF(ISBLANK(Values!E21),"", Values!J21)</f>
        <v>AP08</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50</v>
      </c>
      <c r="CH22" s="1" t="str">
        <f aca="false">IF(ISBLANK(Values!E21),"","GR")</f>
        <v>GR</v>
      </c>
      <c r="CI22" s="1" t="str">
        <f aca="false">IF(ISBLANK(Values!E21),"",Values!$B$7)</f>
        <v>33</v>
      </c>
      <c r="CJ22" s="1" t="str">
        <f aca="false">IF(ISBLANK(Values!E21),"",Values!$B$8)</f>
        <v>24</v>
      </c>
      <c r="CK22" s="1" t="str">
        <f aca="false">IF(ISBLANK(Values!E21),"",Values!$B$9)</f>
        <v>0.5</v>
      </c>
      <c r="CL22" s="1" t="str">
        <f aca="false">IF(ISBLANK(Values!E21),"","CM")</f>
        <v>CM</v>
      </c>
      <c r="CP22" s="36" t="str">
        <f aca="false">IF(ISBLANK(Values!E21),"",Values!$B$7)</f>
        <v>33</v>
      </c>
      <c r="CQ22" s="36" t="str">
        <f aca="false">IF(ISBLANK(Values!E21),"",Values!$B$8)</f>
        <v>24</v>
      </c>
      <c r="CR22" s="36" t="str">
        <f aca="false">IF(ISBLANK(Values!E21),"",Values!$B$9)</f>
        <v>0.5</v>
      </c>
      <c r="CS22" s="1" t="n">
        <f aca="false">IF(ISBLANK(Values!E21),"",Values!$B$11)</f>
        <v>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Dinamarca</v>
      </c>
      <c r="CZ22" s="1" t="str">
        <f aca="false">IF(ISBLANK(Values!E21),"","No")</f>
        <v>No</v>
      </c>
      <c r="DA22" s="1" t="str">
        <f aca="false">IF(ISBLANK(Values!E21),"","No")</f>
        <v>No</v>
      </c>
      <c r="DO22" s="27" t="str">
        <f aca="false">IF(ISBLANK(Values!E21),"","Parts")</f>
        <v>Parts</v>
      </c>
      <c r="DP22" s="27" t="str">
        <f aca="false">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S22" s="31"/>
      <c r="DY22" s="31"/>
      <c r="DZ22" s="31"/>
      <c r="EA22" s="31"/>
      <c r="EB22" s="31"/>
      <c r="EC22" s="31"/>
      <c r="EI22" s="1" t="str">
        <f aca="false">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 aca="false">IF(ISBLANK(Values!E21),"","Amazon Tellus UPS")</f>
        <v>Amazon Tellus UPS</v>
      </c>
      <c r="EV22" s="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IF(ISBLANK(Values!E21),"",Values!$B$4)</f>
        <v>20</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5" customFormat="true" ht="28.35" hidden="false" customHeight="false" outlineLevel="0" collapsed="false">
      <c r="A23" s="27" t="str">
        <f aca="false">IF(ISBLANK(Values!E22),"",IF(Values!$B$37="EU","computercomponent","computer"))</f>
        <v>computercomponent</v>
      </c>
      <c r="B23" s="37" t="str">
        <f aca="false">IF(ISBLANK(Values!E22),"",Values!F22)</f>
        <v>Macbook AP11 - DE</v>
      </c>
      <c r="C23" s="32" t="str">
        <f aca="false">IF(ISBLANK(Values!E22),"","TellusRem")</f>
        <v>TellusRem</v>
      </c>
      <c r="D23" s="30" t="n">
        <f aca="false">IF(ISBLANK(Values!E22),"",Values!E22)</f>
        <v>5714401911012</v>
      </c>
      <c r="E23" s="31" t="str">
        <f aca="false">IF(ISBLANK(Values!E22),"","EAN")</f>
        <v>EAN</v>
      </c>
      <c r="F23" s="38" t="str">
        <f aca="false">IF(ISBLANK(Values!E22),"",Values!$B$1 &amp; " " &amp; Values!$P22 &amp; " " &amp; Values!$H22 )</f>
        <v>TellusRem Compatible Conjuntos de teclas con Macbook Pro retina 13.3'' A1425 A1502  Macbook Pro Retina 15.4'' A1398 alemán</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f>
        <v>Macbook AP11 - DE</v>
      </c>
      <c r="K23" s="28" t="n">
        <f aca="false">IF(ISBLANK(Values!E22),"",Values!$B$4)</f>
        <v>20</v>
      </c>
      <c r="L23" s="40" t="n">
        <f aca="false">IF(ISBLANK(Values!E22),"",Values!$B$18)</f>
        <v>5</v>
      </c>
      <c r="M23" s="28" t="str">
        <f aca="false">IF(ISBLANK(Values!E22),"",Values!$M22)</f>
        <v>https://www.dropbox.com/s/2ih06e042c77ddk/german.jpg</v>
      </c>
      <c r="N23" s="28" t="str">
        <f aca="false">IF(ISBLANK(Values!F22),"",Values!$N22)</f>
        <v>https://www.dropbox.com/s/593r63782n48fq5/AP11.jpg</v>
      </c>
      <c r="O23" s="1" t="str">
        <f aca="false">IF(ISBLANK(Values!F22),"",Values!$O22)</f>
        <v>https://www.dropbox.com/s/kmvdic9yemukfb1/APALL.jpg</v>
      </c>
      <c r="P23" s="1"/>
      <c r="Q23" s="1"/>
      <c r="R23" s="1"/>
      <c r="S23" s="1"/>
      <c r="T23" s="1"/>
      <c r="U23" s="1"/>
      <c r="V23" s="1"/>
      <c r="W23" s="32" t="str">
        <f aca="false">IF(ISBLANK(Values!E22),"","Child")</f>
        <v>Child</v>
      </c>
      <c r="X23" s="32" t="str">
        <f aca="false">IF(ISBLANK(Values!E22),"",Values!$B$13)</f>
        <v>MB keycaps parent</v>
      </c>
      <c r="Y23" s="39" t="str">
        <f aca="false">IF(ISBLANK(Values!E22),"","Size-Color")</f>
        <v>Size-Color</v>
      </c>
      <c r="Z23" s="32" t="str">
        <f aca="false">IF(ISBLANK(Values!E22),"","variation")</f>
        <v>variation</v>
      </c>
      <c r="AA23" s="36" t="str">
        <f aca="false">IF(ISBLANK(Values!E22),"",Values!$B$20)</f>
        <v>PartialUpdate</v>
      </c>
      <c r="AB23" s="1"/>
      <c r="AC23" s="1"/>
      <c r="AD23" s="1"/>
      <c r="AE23" s="1"/>
      <c r="AF23" s="1"/>
      <c r="AG23" s="1"/>
      <c r="AH23" s="1"/>
      <c r="AI23" s="41" t="str">
        <f aca="false">IF(ISBLANK(Values!E22),"",IF(Values!I22,Values!$B$23,Values!$B$23))</f>
        <v>👉 CLIENTES SATISFECHOS EN TODO EL MUNDO: Más de 10,000 clientes satisfechos en todo el mundo.</v>
      </c>
      <c r="AJ23" s="42" t="str">
        <f aca="false">IF(ISBLANK(Values!E22),"","👉 "&amp;Values!H22&amp; " "&amp;Values!$B$24 &amp;" "&amp;Values!$B$3 &amp; " "&amp; Values!$P22)</f>
        <v>👉 alemán Compatible con  Macbook Pro retina 13.3'' A1425 A1502  Macbook Pro Retina 15.4'' A1398</v>
      </c>
      <c r="AK23" s="1" t="str">
        <f aca="false">IF(ISBLANK(Values!E22),"",Values!$B$25)</f>
        <v>⌚ Fácil de cambiar de teclado. Ahorre al menos una hora de trabajo al no abrir su costosa MacBook. Se ve exactamente como el original y mantiene la misma proporción de retroiluminación en su computadora portátil.</v>
      </c>
      <c r="AL23" s="1" t="str">
        <f aca="false">IF(ISBLANK(Values!E22),"",Values!$B$26)</f>
        <v>No se necesita destornillador. No es necesario desmontar toda su computadora portátil para cambiar un teclado. Es la solución más segura para su computadora portátil.</v>
      </c>
      <c r="AM23" s="1" t="str">
        <f aca="false">IF(ISBLANK(Values!E22),"",Values!$B$27)</f>
        <v>El juego de teclas para MacBook no contiene bisagras de plástico.</v>
      </c>
      <c r="AN23" s="1"/>
      <c r="AO23" s="1"/>
      <c r="AP23" s="1"/>
      <c r="AQ23" s="1"/>
      <c r="AR23" s="1"/>
      <c r="AS23" s="1"/>
      <c r="AT23" s="43" t="str">
        <f aca="false">IF(ISBLANK(Values!E22),"",Values!H22)</f>
        <v>alemán</v>
      </c>
      <c r="AU23" s="1"/>
      <c r="AV23" s="44" t="str">
        <f aca="false">IF(ISBLANK(Values!E22),"", Values!J22)</f>
        <v>AP11</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50</v>
      </c>
      <c r="CH23" s="1" t="str">
        <f aca="false">IF(ISBLANK(Values!E22),"","GR")</f>
        <v>GR</v>
      </c>
      <c r="CI23" s="1" t="str">
        <f aca="false">IF(ISBLANK(Values!E22),"",Values!$B$7)</f>
        <v>33</v>
      </c>
      <c r="CJ23" s="1" t="str">
        <f aca="false">IF(ISBLANK(Values!E22),"",Values!$B$8)</f>
        <v>24</v>
      </c>
      <c r="CK23" s="1" t="str">
        <f aca="false">IF(ISBLANK(Values!E22),"",Values!$B$9)</f>
        <v>0.5</v>
      </c>
      <c r="CL23" s="1" t="str">
        <f aca="false">IF(ISBLANK(Values!E22),"","CM")</f>
        <v>CM</v>
      </c>
      <c r="CM23" s="1"/>
      <c r="CN23" s="1"/>
      <c r="CO23" s="1"/>
      <c r="CP23" s="36" t="str">
        <f aca="false">IF(ISBLANK(Values!E22),"",Values!$B$7)</f>
        <v>33</v>
      </c>
      <c r="CQ23" s="36" t="str">
        <f aca="false">IF(ISBLANK(Values!E22),"",Values!$B$8)</f>
        <v>24</v>
      </c>
      <c r="CR23" s="36" t="str">
        <f aca="false">IF(ISBLANK(Values!E22),"",Values!$B$9)</f>
        <v>0.5</v>
      </c>
      <c r="CS23" s="1" t="n">
        <f aca="false">IF(ISBLANK(Values!E22),"",Values!$B$11)</f>
        <v>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Dinamarca</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31"/>
      <c r="DT23" s="1"/>
      <c r="DU23" s="1"/>
      <c r="DV23" s="1"/>
      <c r="DW23" s="1"/>
      <c r="DX23" s="1"/>
      <c r="DY23" s="31"/>
      <c r="DZ23" s="31"/>
      <c r="EA23" s="31"/>
      <c r="EB23" s="31"/>
      <c r="EC23" s="31"/>
      <c r="ED23" s="1"/>
      <c r="EE23" s="1"/>
      <c r="EF23" s="1"/>
      <c r="EG23" s="1"/>
      <c r="EH23" s="1"/>
      <c r="EI23" s="1" t="str">
        <f aca="false">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 aca="false">IF(ISBLANK(Values!E22),"","Amazon Tellus UPS")</f>
        <v>Amazon Tellus UPS</v>
      </c>
      <c r="ET23" s="1"/>
      <c r="EU23" s="1"/>
      <c r="EV23" s="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IF(ISBLANK(Values!E22),"",Values!$B$4)</f>
        <v>20</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5" customFormat="true" ht="28.35" hidden="false" customHeight="false" outlineLevel="0" collapsed="false">
      <c r="A24" s="27" t="str">
        <f aca="false">IF(ISBLANK(Values!E23),"",IF(Values!$B$37="EU","computercomponent","computer"))</f>
        <v>computercomponent</v>
      </c>
      <c r="B24" s="37" t="str">
        <f aca="false">IF(ISBLANK(Values!E23),"",Values!F23)</f>
        <v>Macbook AP11 - FR</v>
      </c>
      <c r="C24" s="32" t="str">
        <f aca="false">IF(ISBLANK(Values!E23),"","TellusRem")</f>
        <v>TellusRem</v>
      </c>
      <c r="D24" s="30" t="n">
        <f aca="false">IF(ISBLANK(Values!E23),"",Values!E23)</f>
        <v>5714401911029</v>
      </c>
      <c r="E24" s="31" t="str">
        <f aca="false">IF(ISBLANK(Values!E23),"","EAN")</f>
        <v>EAN</v>
      </c>
      <c r="F24" s="38" t="str">
        <f aca="false">IF(ISBLANK(Values!E23),"",Values!$B$1 &amp; " " &amp; Values!$P23 &amp; " " &amp; Values!$H23 )</f>
        <v>TellusRem Compatible Conjuntos de teclas con Macbook Pro retina 13.3'' A1425 A1502  Macbook Pro Retina 15.4'' A1398 francés</v>
      </c>
      <c r="G24" s="32" t="str">
        <f aca="false">IF(ISBLANK(Values!E23),"","TellusRem")</f>
        <v>TellusRem</v>
      </c>
      <c r="H24" s="27" t="str">
        <f aca="false">IF(ISBLANK(Values!E23),"",Values!$B$16)</f>
        <v>laptop-computer-replacement-parts</v>
      </c>
      <c r="I24" s="27" t="str">
        <f aca="false">IF(ISBLANK(Values!E23),"","4730574031")</f>
        <v>4730574031</v>
      </c>
      <c r="J24" s="39" t="str">
        <f aca="false">IF(ISBLANK(Values!E23),"",Values!F23)</f>
        <v>Macbook AP11 - FR</v>
      </c>
      <c r="K24" s="28" t="n">
        <f aca="false">IF(ISBLANK(Values!E23),"",Values!$B$4)</f>
        <v>20</v>
      </c>
      <c r="L24" s="40" t="n">
        <f aca="false">IF(ISBLANK(Values!E23),"",Values!$B$18)</f>
        <v>5</v>
      </c>
      <c r="M24" s="28" t="str">
        <f aca="false">IF(ISBLANK(Values!E23),"",Values!$M23)</f>
        <v>https://www.dropbox.com/s/qlfa7nbbg5ceqqc/french.jpg</v>
      </c>
      <c r="N24" s="28" t="str">
        <f aca="false">IF(ISBLANK(Values!F23),"",Values!$N23)</f>
        <v>https://www.dropbox.com/s/593r63782n48fq5/AP11.jpg</v>
      </c>
      <c r="O24" s="1" t="str">
        <f aca="false">IF(ISBLANK(Values!F23),"",Values!$O23)</f>
        <v>https://www.dropbox.com/s/kmvdic9yemukfb1/APALL.jpg</v>
      </c>
      <c r="P24" s="1"/>
      <c r="Q24" s="1"/>
      <c r="R24" s="1"/>
      <c r="S24" s="1"/>
      <c r="T24" s="1"/>
      <c r="U24" s="1"/>
      <c r="V24" s="1"/>
      <c r="W24" s="32" t="str">
        <f aca="false">IF(ISBLANK(Values!E23),"","Child")</f>
        <v>Child</v>
      </c>
      <c r="X24" s="32" t="str">
        <f aca="false">IF(ISBLANK(Values!E23),"",Values!$B$13)</f>
        <v>MB keycaps parent</v>
      </c>
      <c r="Y24" s="39" t="str">
        <f aca="false">IF(ISBLANK(Values!E23),"","Size-Color")</f>
        <v>Size-Color</v>
      </c>
      <c r="Z24" s="32" t="str">
        <f aca="false">IF(ISBLANK(Values!E23),"","variation")</f>
        <v>variation</v>
      </c>
      <c r="AA24" s="36" t="str">
        <f aca="false">IF(ISBLANK(Values!E23),"",Values!$B$20)</f>
        <v>PartialUpdate</v>
      </c>
      <c r="AB24" s="1"/>
      <c r="AC24" s="1"/>
      <c r="AD24" s="1"/>
      <c r="AE24" s="1"/>
      <c r="AF24" s="1"/>
      <c r="AG24" s="1"/>
      <c r="AH24" s="1"/>
      <c r="AI24" s="41" t="str">
        <f aca="false">IF(ISBLANK(Values!E23),"",IF(Values!I23,Values!$B$23,Values!$B$23))</f>
        <v>👉 CLIENTES SATISFECHOS EN TODO EL MUNDO: Más de 10,000 clientes satisfechos en todo el mundo.</v>
      </c>
      <c r="AJ24" s="42" t="str">
        <f aca="false">IF(ISBLANK(Values!E23),"","👉 "&amp;Values!H23&amp; " "&amp;Values!$B$24 &amp;" "&amp;Values!$B$3 &amp; " "&amp; Values!$P23)</f>
        <v>👉 francés Compatible con  Macbook Pro retina 13.3'' A1425 A1502  Macbook Pro Retina 15.4'' A1398</v>
      </c>
      <c r="AK24" s="1" t="str">
        <f aca="false">IF(ISBLANK(Values!E23),"",Values!$B$25)</f>
        <v>⌚ Fácil de cambiar de teclado. Ahorre al menos una hora de trabajo al no abrir su costosa MacBook. Se ve exactamente como el original y mantiene la misma proporción de retroiluminación en su computadora portátil.</v>
      </c>
      <c r="AL24" s="1" t="str">
        <f aca="false">IF(ISBLANK(Values!E23),"",Values!$B$26)</f>
        <v>No se necesita destornillador. No es necesario desmontar toda su computadora portátil para cambiar un teclado. Es la solución más segura para su computadora portátil.</v>
      </c>
      <c r="AM24" s="1" t="str">
        <f aca="false">IF(ISBLANK(Values!E23),"",Values!$B$27)</f>
        <v>El juego de teclas para MacBook no contiene bisagras de plástico.</v>
      </c>
      <c r="AN24" s="1"/>
      <c r="AO24" s="1"/>
      <c r="AP24" s="1"/>
      <c r="AQ24" s="1"/>
      <c r="AR24" s="1"/>
      <c r="AS24" s="1"/>
      <c r="AT24" s="43" t="str">
        <f aca="false">IF(ISBLANK(Values!E23),"",Values!H23)</f>
        <v>francés</v>
      </c>
      <c r="AU24" s="1"/>
      <c r="AV24" s="44" t="str">
        <f aca="false">IF(ISBLANK(Values!E23),"", Values!J23)</f>
        <v>AP11</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50</v>
      </c>
      <c r="CH24" s="1" t="str">
        <f aca="false">IF(ISBLANK(Values!E23),"","GR")</f>
        <v>GR</v>
      </c>
      <c r="CI24" s="1" t="str">
        <f aca="false">IF(ISBLANK(Values!E23),"",Values!$B$7)</f>
        <v>33</v>
      </c>
      <c r="CJ24" s="1" t="str">
        <f aca="false">IF(ISBLANK(Values!E23),"",Values!$B$8)</f>
        <v>24</v>
      </c>
      <c r="CK24" s="1" t="str">
        <f aca="false">IF(ISBLANK(Values!E23),"",Values!$B$9)</f>
        <v>0.5</v>
      </c>
      <c r="CL24" s="1" t="str">
        <f aca="false">IF(ISBLANK(Values!E23),"","CM")</f>
        <v>CM</v>
      </c>
      <c r="CM24" s="1"/>
      <c r="CN24" s="1"/>
      <c r="CO24" s="1"/>
      <c r="CP24" s="36" t="str">
        <f aca="false">IF(ISBLANK(Values!E23),"",Values!$B$7)</f>
        <v>33</v>
      </c>
      <c r="CQ24" s="36" t="str">
        <f aca="false">IF(ISBLANK(Values!E23),"",Values!$B$8)</f>
        <v>24</v>
      </c>
      <c r="CR24" s="36" t="str">
        <f aca="false">IF(ISBLANK(Values!E23),"",Values!$B$9)</f>
        <v>0.5</v>
      </c>
      <c r="CS24" s="1" t="n">
        <f aca="false">IF(ISBLANK(Values!E23),"",Values!$B$11)</f>
        <v>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Dinamarca</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31"/>
      <c r="DT24" s="1"/>
      <c r="DU24" s="1"/>
      <c r="DV24" s="1"/>
      <c r="DW24" s="1"/>
      <c r="DX24" s="1"/>
      <c r="DY24" s="31"/>
      <c r="DZ24" s="31"/>
      <c r="EA24" s="31"/>
      <c r="EB24" s="31"/>
      <c r="EC24" s="31"/>
      <c r="ED24" s="1"/>
      <c r="EE24" s="1"/>
      <c r="EF24" s="1"/>
      <c r="EG24" s="1"/>
      <c r="EH24" s="1"/>
      <c r="EI24" s="1" t="str">
        <f aca="false">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 aca="false">IF(ISBLANK(Values!E23),"","Amazon Tellus UPS")</f>
        <v>Amazon Tellus UPS</v>
      </c>
      <c r="ET24" s="1"/>
      <c r="EU24" s="1"/>
      <c r="EV24" s="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IF(ISBLANK(Values!E23),"",Values!$B$4)</f>
        <v>20</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5" customFormat="true" ht="28.35" hidden="false" customHeight="false" outlineLevel="0" collapsed="false">
      <c r="A25" s="27" t="str">
        <f aca="false">IF(ISBLANK(Values!E24),"",IF(Values!$B$37="EU","computercomponent","computer"))</f>
        <v>computercomponent</v>
      </c>
      <c r="B25" s="37" t="str">
        <f aca="false">IF(ISBLANK(Values!E24),"",Values!F24)</f>
        <v>Macbook AP11 - IT</v>
      </c>
      <c r="C25" s="32" t="str">
        <f aca="false">IF(ISBLANK(Values!E24),"","TellusRem")</f>
        <v>TellusRem</v>
      </c>
      <c r="D25" s="30" t="n">
        <f aca="false">IF(ISBLANK(Values!E24),"",Values!E24)</f>
        <v>5714401911036</v>
      </c>
      <c r="E25" s="31" t="str">
        <f aca="false">IF(ISBLANK(Values!E24),"","EAN")</f>
        <v>EAN</v>
      </c>
      <c r="F25" s="38" t="str">
        <f aca="false">IF(ISBLANK(Values!E24),"",Values!$B$1 &amp; " " &amp; Values!$P24 &amp; " " &amp; Values!$H24 )</f>
        <v>TellusRem Compatible Conjuntos de teclas con Macbook Pro retina 13.3'' A1425 A1502  Macbook Pro Retina 15.4'' A1398 italiano</v>
      </c>
      <c r="G25" s="32" t="str">
        <f aca="false">IF(ISBLANK(Values!E24),"","TellusRem")</f>
        <v>TellusRem</v>
      </c>
      <c r="H25" s="27" t="str">
        <f aca="false">IF(ISBLANK(Values!E24),"",Values!$B$16)</f>
        <v>laptop-computer-replacement-parts</v>
      </c>
      <c r="I25" s="27" t="str">
        <f aca="false">IF(ISBLANK(Values!E24),"","4730574031")</f>
        <v>4730574031</v>
      </c>
      <c r="J25" s="39" t="str">
        <f aca="false">IF(ISBLANK(Values!E24),"",Values!F24)</f>
        <v>Macbook AP11 - IT</v>
      </c>
      <c r="K25" s="28" t="n">
        <f aca="false">IF(ISBLANK(Values!E24),"",Values!$B$4)</f>
        <v>20</v>
      </c>
      <c r="L25" s="40" t="n">
        <f aca="false">IF(ISBLANK(Values!E24),"",Values!$B$18)</f>
        <v>5</v>
      </c>
      <c r="M25" s="28" t="str">
        <f aca="false">IF(ISBLANK(Values!E24),"",Values!$M24)</f>
        <v>https://www.dropbox.com/s/t1szwpx6yc5pbmx/italian.jpg</v>
      </c>
      <c r="N25" s="28" t="str">
        <f aca="false">IF(ISBLANK(Values!F24),"",Values!$N24)</f>
        <v>https://www.dropbox.com/s/593r63782n48fq5/AP11.jpg</v>
      </c>
      <c r="O25" s="1" t="str">
        <f aca="false">IF(ISBLANK(Values!F24),"",Values!$O24)</f>
        <v>https://www.dropbox.com/s/kmvdic9yemukfb1/APALL.jpg</v>
      </c>
      <c r="P25" s="1"/>
      <c r="Q25" s="1"/>
      <c r="R25" s="1"/>
      <c r="S25" s="1"/>
      <c r="T25" s="1"/>
      <c r="U25" s="1"/>
      <c r="V25" s="1"/>
      <c r="W25" s="32" t="str">
        <f aca="false">IF(ISBLANK(Values!E24),"","Child")</f>
        <v>Child</v>
      </c>
      <c r="X25" s="32" t="str">
        <f aca="false">IF(ISBLANK(Values!E24),"",Values!$B$13)</f>
        <v>MB keycaps parent</v>
      </c>
      <c r="Y25" s="39" t="str">
        <f aca="false">IF(ISBLANK(Values!E24),"","Size-Color")</f>
        <v>Size-Color</v>
      </c>
      <c r="Z25" s="32" t="str">
        <f aca="false">IF(ISBLANK(Values!E24),"","variation")</f>
        <v>variation</v>
      </c>
      <c r="AA25" s="36" t="str">
        <f aca="false">IF(ISBLANK(Values!E24),"",Values!$B$20)</f>
        <v>PartialUpdate</v>
      </c>
      <c r="AB25" s="1"/>
      <c r="AC25" s="1"/>
      <c r="AD25" s="1"/>
      <c r="AE25" s="1"/>
      <c r="AF25" s="1"/>
      <c r="AG25" s="1"/>
      <c r="AH25" s="1"/>
      <c r="AI25" s="41" t="str">
        <f aca="false">IF(ISBLANK(Values!E24),"",IF(Values!I24,Values!$B$23,Values!$B$23))</f>
        <v>👉 CLIENTES SATISFECHOS EN TODO EL MUNDO: Más de 10,000 clientes satisfechos en todo el mundo.</v>
      </c>
      <c r="AJ25" s="42" t="str">
        <f aca="false">IF(ISBLANK(Values!E24),"","👉 "&amp;Values!H24&amp; " "&amp;Values!$B$24 &amp;" "&amp;Values!$B$3 &amp; " "&amp; Values!$P24)</f>
        <v>👉 italiano Compatible con  Macbook Pro retina 13.3'' A1425 A1502  Macbook Pro Retina 15.4'' A1398</v>
      </c>
      <c r="AK25" s="1" t="str">
        <f aca="false">IF(ISBLANK(Values!E24),"",Values!$B$25)</f>
        <v>⌚ Fácil de cambiar de teclado. Ahorre al menos una hora de trabajo al no abrir su costosa MacBook. Se ve exactamente como el original y mantiene la misma proporción de retroiluminación en su computadora portátil.</v>
      </c>
      <c r="AL25" s="1" t="str">
        <f aca="false">IF(ISBLANK(Values!E24),"",Values!$B$26)</f>
        <v>No se necesita destornillador. No es necesario desmontar toda su computadora portátil para cambiar un teclado. Es la solución más segura para su computadora portátil.</v>
      </c>
      <c r="AM25" s="1" t="str">
        <f aca="false">IF(ISBLANK(Values!E24),"",Values!$B$27)</f>
        <v>El juego de teclas para MacBook no contiene bisagras de plástico.</v>
      </c>
      <c r="AN25" s="1"/>
      <c r="AO25" s="1"/>
      <c r="AP25" s="1"/>
      <c r="AQ25" s="1"/>
      <c r="AR25" s="1"/>
      <c r="AS25" s="1"/>
      <c r="AT25" s="43" t="str">
        <f aca="false">IF(ISBLANK(Values!E24),"",Values!H24)</f>
        <v>italiano</v>
      </c>
      <c r="AU25" s="1"/>
      <c r="AV25" s="44" t="str">
        <f aca="false">IF(ISBLANK(Values!E24),"", Values!J24)</f>
        <v>AP11</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50</v>
      </c>
      <c r="CH25" s="1" t="str">
        <f aca="false">IF(ISBLANK(Values!E24),"","GR")</f>
        <v>GR</v>
      </c>
      <c r="CI25" s="1" t="str">
        <f aca="false">IF(ISBLANK(Values!E24),"",Values!$B$7)</f>
        <v>33</v>
      </c>
      <c r="CJ25" s="1" t="str">
        <f aca="false">IF(ISBLANK(Values!E24),"",Values!$B$8)</f>
        <v>24</v>
      </c>
      <c r="CK25" s="1" t="str">
        <f aca="false">IF(ISBLANK(Values!E24),"",Values!$B$9)</f>
        <v>0.5</v>
      </c>
      <c r="CL25" s="1" t="str">
        <f aca="false">IF(ISBLANK(Values!E24),"","CM")</f>
        <v>CM</v>
      </c>
      <c r="CM25" s="1"/>
      <c r="CN25" s="1"/>
      <c r="CO25" s="1"/>
      <c r="CP25" s="36" t="str">
        <f aca="false">IF(ISBLANK(Values!E24),"",Values!$B$7)</f>
        <v>33</v>
      </c>
      <c r="CQ25" s="36" t="str">
        <f aca="false">IF(ISBLANK(Values!E24),"",Values!$B$8)</f>
        <v>24</v>
      </c>
      <c r="CR25" s="36" t="str">
        <f aca="false">IF(ISBLANK(Values!E24),"",Values!$B$9)</f>
        <v>0.5</v>
      </c>
      <c r="CS25" s="1" t="n">
        <f aca="false">IF(ISBLANK(Values!E24),"",Values!$B$11)</f>
        <v>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Dinamarca</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DQ25" s="1"/>
      <c r="DR25" s="1"/>
      <c r="DS25" s="31"/>
      <c r="DT25" s="1"/>
      <c r="DU25" s="1"/>
      <c r="DV25" s="1"/>
      <c r="DW25" s="1"/>
      <c r="DX25" s="1"/>
      <c r="DY25" s="31"/>
      <c r="DZ25" s="31"/>
      <c r="EA25" s="31"/>
      <c r="EB25" s="31"/>
      <c r="EC25" s="31"/>
      <c r="ED25" s="1"/>
      <c r="EE25" s="1"/>
      <c r="EF25" s="1"/>
      <c r="EG25" s="1"/>
      <c r="EH25" s="1"/>
      <c r="EI25" s="1" t="str">
        <f aca="false">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EJ25" s="1"/>
      <c r="EK25" s="1"/>
      <c r="EL25" s="1"/>
      <c r="EM25" s="1"/>
      <c r="EN25" s="1"/>
      <c r="EO25" s="1"/>
      <c r="EP25" s="1"/>
      <c r="EQ25" s="1"/>
      <c r="ER25" s="1"/>
      <c r="ES25" s="1" t="str">
        <f aca="false">IF(ISBLANK(Values!E24),"","Amazon Tellus UPS")</f>
        <v>Amazon Tellus UPS</v>
      </c>
      <c r="ET25" s="1"/>
      <c r="EU25" s="1"/>
      <c r="EV25" s="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IF(ISBLANK(Values!E24),"",Values!$B$4)</f>
        <v>20</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5" customFormat="true" ht="28.35" hidden="false" customHeight="false" outlineLevel="0" collapsed="false">
      <c r="A26" s="27" t="str">
        <f aca="false">IF(ISBLANK(Values!E25),"",IF(Values!$B$37="EU","computercomponent","computer"))</f>
        <v>computercomponent</v>
      </c>
      <c r="B26" s="37" t="str">
        <f aca="false">IF(ISBLANK(Values!E25),"",Values!F25)</f>
        <v>Macbook AP11 - ES</v>
      </c>
      <c r="C26" s="32" t="str">
        <f aca="false">IF(ISBLANK(Values!E25),"","TellusRem")</f>
        <v>TellusRem</v>
      </c>
      <c r="D26" s="30" t="n">
        <f aca="false">IF(ISBLANK(Values!E25),"",Values!E25)</f>
        <v>5714401911043</v>
      </c>
      <c r="E26" s="31" t="str">
        <f aca="false">IF(ISBLANK(Values!E25),"","EAN")</f>
        <v>EAN</v>
      </c>
      <c r="F26" s="38" t="str">
        <f aca="false">IF(ISBLANK(Values!E25),"",Values!$B$1 &amp; " " &amp; Values!$P25 &amp; " " &amp; Values!$H25 )</f>
        <v>TellusRem Compatible Conjuntos de teclas con Macbook Pro retina 13.3'' A1425 A1502  Macbook Pro Retina 15.4'' A1398 Español</v>
      </c>
      <c r="G26" s="32" t="str">
        <f aca="false">IF(ISBLANK(Values!E25),"","TellusRem")</f>
        <v>TellusRem</v>
      </c>
      <c r="H26" s="27" t="str">
        <f aca="false">IF(ISBLANK(Values!E25),"",Values!$B$16)</f>
        <v>laptop-computer-replacement-parts</v>
      </c>
      <c r="I26" s="27" t="str">
        <f aca="false">IF(ISBLANK(Values!E25),"","4730574031")</f>
        <v>4730574031</v>
      </c>
      <c r="J26" s="39" t="str">
        <f aca="false">IF(ISBLANK(Values!E25),"",Values!F25)</f>
        <v>Macbook AP11 - ES</v>
      </c>
      <c r="K26" s="28" t="n">
        <f aca="false">IF(ISBLANK(Values!E25),"",Values!$B$4)</f>
        <v>20</v>
      </c>
      <c r="L26" s="40" t="n">
        <f aca="false">IF(ISBLANK(Values!E25),"",Values!$B$18)</f>
        <v>5</v>
      </c>
      <c r="M26" s="28" t="str">
        <f aca="false">IF(ISBLANK(Values!E25),"",Values!$M25)</f>
        <v>https://www.dropbox.com/s/vengly3kmcvrnly/spanish.jpg</v>
      </c>
      <c r="N26" s="28" t="str">
        <f aca="false">IF(ISBLANK(Values!F25),"",Values!$N25)</f>
        <v>https://www.dropbox.com/s/593r63782n48fq5/AP11.jpg</v>
      </c>
      <c r="O26" s="1" t="str">
        <f aca="false">IF(ISBLANK(Values!F25),"",Values!$O25)</f>
        <v>https://www.dropbox.com/s/kmvdic9yemukfb1/APALL.jpg</v>
      </c>
      <c r="P26" s="1"/>
      <c r="Q26" s="1"/>
      <c r="R26" s="1"/>
      <c r="S26" s="1"/>
      <c r="T26" s="1"/>
      <c r="U26" s="1"/>
      <c r="V26" s="1"/>
      <c r="W26" s="32" t="str">
        <f aca="false">IF(ISBLANK(Values!E25),"","Child")</f>
        <v>Child</v>
      </c>
      <c r="X26" s="32" t="str">
        <f aca="false">IF(ISBLANK(Values!E25),"",Values!$B$13)</f>
        <v>MB keycaps parent</v>
      </c>
      <c r="Y26" s="39" t="str">
        <f aca="false">IF(ISBLANK(Values!E25),"","Size-Color")</f>
        <v>Size-Color</v>
      </c>
      <c r="Z26" s="32" t="str">
        <f aca="false">IF(ISBLANK(Values!E25),"","variation")</f>
        <v>variation</v>
      </c>
      <c r="AA26" s="36" t="str">
        <f aca="false">IF(ISBLANK(Values!E25),"",Values!$B$20)</f>
        <v>PartialUpdate</v>
      </c>
      <c r="AB26" s="1"/>
      <c r="AC26" s="1"/>
      <c r="AD26" s="1"/>
      <c r="AE26" s="1"/>
      <c r="AF26" s="1"/>
      <c r="AG26" s="1"/>
      <c r="AH26" s="1"/>
      <c r="AI26" s="41" t="str">
        <f aca="false">IF(ISBLANK(Values!E25),"",IF(Values!I25,Values!$B$23,Values!$B$23))</f>
        <v>👉 CLIENTES SATISFECHOS EN TODO EL MUNDO: Más de 10,000 clientes satisfechos en todo el mundo.</v>
      </c>
      <c r="AJ26" s="42" t="str">
        <f aca="false">IF(ISBLANK(Values!E25),"","👉 "&amp;Values!H25&amp; " "&amp;Values!$B$24 &amp;" "&amp;Values!$B$3 &amp; " "&amp; Values!$P25)</f>
        <v>👉 Español Compatible con  Macbook Pro retina 13.3'' A1425 A1502  Macbook Pro Retina 15.4'' A1398</v>
      </c>
      <c r="AK26" s="1" t="str">
        <f aca="false">IF(ISBLANK(Values!E25),"",Values!$B$25)</f>
        <v>⌚ Fácil de cambiar de teclado. Ahorre al menos una hora de trabajo al no abrir su costosa MacBook. Se ve exactamente como el original y mantiene la misma proporción de retroiluminación en su computadora portátil.</v>
      </c>
      <c r="AL26" s="1" t="str">
        <f aca="false">IF(ISBLANK(Values!E25),"",Values!$B$26)</f>
        <v>No se necesita destornillador. No es necesario desmontar toda su computadora portátil para cambiar un teclado. Es la solución más segura para su computadora portátil.</v>
      </c>
      <c r="AM26" s="1" t="str">
        <f aca="false">IF(ISBLANK(Values!E25),"",Values!$B$27)</f>
        <v>El juego de teclas para MacBook no contiene bisagras de plástico.</v>
      </c>
      <c r="AN26" s="1"/>
      <c r="AO26" s="1"/>
      <c r="AP26" s="1"/>
      <c r="AQ26" s="1"/>
      <c r="AR26" s="1"/>
      <c r="AS26" s="1"/>
      <c r="AT26" s="43" t="str">
        <f aca="false">IF(ISBLANK(Values!E25),"",Values!H25)</f>
        <v>Español</v>
      </c>
      <c r="AU26" s="1"/>
      <c r="AV26" s="44" t="str">
        <f aca="false">IF(ISBLANK(Values!E25),"", Values!J25)</f>
        <v>AP11</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50</v>
      </c>
      <c r="CH26" s="1" t="str">
        <f aca="false">IF(ISBLANK(Values!E25),"","GR")</f>
        <v>GR</v>
      </c>
      <c r="CI26" s="1" t="str">
        <f aca="false">IF(ISBLANK(Values!E25),"",Values!$B$7)</f>
        <v>33</v>
      </c>
      <c r="CJ26" s="1" t="str">
        <f aca="false">IF(ISBLANK(Values!E25),"",Values!$B$8)</f>
        <v>24</v>
      </c>
      <c r="CK26" s="1" t="str">
        <f aca="false">IF(ISBLANK(Values!E25),"",Values!$B$9)</f>
        <v>0.5</v>
      </c>
      <c r="CL26" s="1" t="str">
        <f aca="false">IF(ISBLANK(Values!E25),"","CM")</f>
        <v>CM</v>
      </c>
      <c r="CM26" s="1"/>
      <c r="CN26" s="1"/>
      <c r="CO26" s="1"/>
      <c r="CP26" s="36" t="str">
        <f aca="false">IF(ISBLANK(Values!E25),"",Values!$B$7)</f>
        <v>33</v>
      </c>
      <c r="CQ26" s="36" t="str">
        <f aca="false">IF(ISBLANK(Values!E25),"",Values!$B$8)</f>
        <v>24</v>
      </c>
      <c r="CR26" s="36" t="str">
        <f aca="false">IF(ISBLANK(Values!E25),"",Values!$B$9)</f>
        <v>0.5</v>
      </c>
      <c r="CS26" s="1" t="n">
        <f aca="false">IF(ISBLANK(Values!E25),"",Values!$B$11)</f>
        <v>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Dinamarca</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DQ26" s="1"/>
      <c r="DR26" s="1"/>
      <c r="DS26" s="31"/>
      <c r="DT26" s="1"/>
      <c r="DU26" s="1"/>
      <c r="DV26" s="1"/>
      <c r="DW26" s="1"/>
      <c r="DX26" s="1"/>
      <c r="DY26" s="31"/>
      <c r="DZ26" s="31"/>
      <c r="EA26" s="31"/>
      <c r="EB26" s="31"/>
      <c r="EC26" s="31"/>
      <c r="ED26" s="1"/>
      <c r="EE26" s="1"/>
      <c r="EF26" s="1"/>
      <c r="EG26" s="1"/>
      <c r="EH26" s="1"/>
      <c r="EI26" s="1" t="str">
        <f aca="false">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EJ26" s="1"/>
      <c r="EK26" s="1"/>
      <c r="EL26" s="1"/>
      <c r="EM26" s="1"/>
      <c r="EN26" s="1"/>
      <c r="EO26" s="1"/>
      <c r="EP26" s="1"/>
      <c r="EQ26" s="1"/>
      <c r="ER26" s="1"/>
      <c r="ES26" s="1" t="str">
        <f aca="false">IF(ISBLANK(Values!E25),"","Amazon Tellus UPS")</f>
        <v>Amazon Tellus UPS</v>
      </c>
      <c r="ET26" s="1"/>
      <c r="EU26" s="1"/>
      <c r="EV26" s="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IF(ISBLANK(Values!E25),"",Values!$B$4)</f>
        <v>20</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5" customFormat="true" ht="28.35" hidden="false" customHeight="false" outlineLevel="0" collapsed="false">
      <c r="A27" s="27" t="str">
        <f aca="false">IF(ISBLANK(Values!E26),"",IF(Values!$B$37="EU","computercomponent","computer"))</f>
        <v>computercomponent</v>
      </c>
      <c r="B27" s="37" t="str">
        <f aca="false">IF(ISBLANK(Values!E26),"",Values!F26)</f>
        <v>Macbook AP11 - UK</v>
      </c>
      <c r="C27" s="32" t="str">
        <f aca="false">IF(ISBLANK(Values!E26),"","TellusRem")</f>
        <v>TellusRem</v>
      </c>
      <c r="D27" s="30" t="n">
        <f aca="false">IF(ISBLANK(Values!E26),"",Values!E26)</f>
        <v>5714401911050</v>
      </c>
      <c r="E27" s="31" t="str">
        <f aca="false">IF(ISBLANK(Values!E26),"","EAN")</f>
        <v>EAN</v>
      </c>
      <c r="F27" s="38" t="str">
        <f aca="false">IF(ISBLANK(Values!E26),"",Values!$B$1 &amp; " " &amp; Values!$P26 &amp; " " &amp; Values!$H26 )</f>
        <v>TellusRem Compatible Conjuntos de teclas con Macbook Pro retina 13.3'' A1425 A1502  Macbook Pro Retina 15.4'' A1398 Ingles</v>
      </c>
      <c r="G27" s="32" t="str">
        <f aca="false">IF(ISBLANK(Values!E26),"","TellusRem")</f>
        <v>TellusRem</v>
      </c>
      <c r="H27" s="27" t="str">
        <f aca="false">IF(ISBLANK(Values!E26),"",Values!$B$16)</f>
        <v>laptop-computer-replacement-parts</v>
      </c>
      <c r="I27" s="27" t="str">
        <f aca="false">IF(ISBLANK(Values!E26),"","4730574031")</f>
        <v>4730574031</v>
      </c>
      <c r="J27" s="39" t="str">
        <f aca="false">IF(ISBLANK(Values!E26),"",Values!F26)</f>
        <v>Macbook AP11 - UK</v>
      </c>
      <c r="K27" s="28" t="n">
        <f aca="false">IF(ISBLANK(Values!E26),"",Values!$B$4)</f>
        <v>20</v>
      </c>
      <c r="L27" s="40" t="n">
        <f aca="false">IF(ISBLANK(Values!E26),"",Values!$B$18)</f>
        <v>5</v>
      </c>
      <c r="M27" s="28" t="str">
        <f aca="false">IF(ISBLANK(Values!E26),"",Values!$M26)</f>
        <v>https://www.dropbox.com/s/494tjlhpnv82uy2/uk.jpg</v>
      </c>
      <c r="N27" s="28" t="str">
        <f aca="false">IF(ISBLANK(Values!F26),"",Values!$N26)</f>
        <v>https://www.dropbox.com/s/593r63782n48fq5/AP11.jpg</v>
      </c>
      <c r="O27" s="1" t="str">
        <f aca="false">IF(ISBLANK(Values!F26),"",Values!$O26)</f>
        <v>https://www.dropbox.com/s/kmvdic9yemukfb1/APALL.jpg</v>
      </c>
      <c r="P27" s="1"/>
      <c r="Q27" s="1"/>
      <c r="R27" s="1"/>
      <c r="S27" s="1"/>
      <c r="T27" s="1"/>
      <c r="U27" s="1"/>
      <c r="V27" s="1"/>
      <c r="W27" s="32" t="str">
        <f aca="false">IF(ISBLANK(Values!E26),"","Child")</f>
        <v>Child</v>
      </c>
      <c r="X27" s="32" t="str">
        <f aca="false">IF(ISBLANK(Values!E26),"",Values!$B$13)</f>
        <v>MB keycaps parent</v>
      </c>
      <c r="Y27" s="39" t="str">
        <f aca="false">IF(ISBLANK(Values!E26),"","Size-Color")</f>
        <v>Size-Color</v>
      </c>
      <c r="Z27" s="32" t="str">
        <f aca="false">IF(ISBLANK(Values!E26),"","variation")</f>
        <v>variation</v>
      </c>
      <c r="AA27" s="36" t="str">
        <f aca="false">IF(ISBLANK(Values!E26),"",Values!$B$20)</f>
        <v>PartialUpdate</v>
      </c>
      <c r="AB27" s="1"/>
      <c r="AC27" s="1"/>
      <c r="AD27" s="1"/>
      <c r="AE27" s="1"/>
      <c r="AF27" s="1"/>
      <c r="AG27" s="1"/>
      <c r="AH27" s="1"/>
      <c r="AI27" s="41" t="str">
        <f aca="false">IF(ISBLANK(Values!E26),"",IF(Values!I26,Values!$B$23,Values!$B$23))</f>
        <v>👉 CLIENTES SATISFECHOS EN TODO EL MUNDO: Más de 10,000 clientes satisfechos en todo el mundo.</v>
      </c>
      <c r="AJ27" s="42" t="str">
        <f aca="false">IF(ISBLANK(Values!E26),"","👉 "&amp;Values!H26&amp; " "&amp;Values!$B$24 &amp;" "&amp;Values!$B$3 &amp; " "&amp; Values!$P26)</f>
        <v>👉 Ingles Compatible con  Macbook Pro retina 13.3'' A1425 A1502  Macbook Pro Retina 15.4'' A1398</v>
      </c>
      <c r="AK27" s="1" t="str">
        <f aca="false">IF(ISBLANK(Values!E26),"",Values!$B$25)</f>
        <v>⌚ Fácil de cambiar de teclado. Ahorre al menos una hora de trabajo al no abrir su costosa MacBook. Se ve exactamente como el original y mantiene la misma proporción de retroiluminación en su computadora portátil.</v>
      </c>
      <c r="AL27" s="1" t="str">
        <f aca="false">IF(ISBLANK(Values!E26),"",Values!$B$26)</f>
        <v>No se necesita destornillador. No es necesario desmontar toda su computadora portátil para cambiar un teclado. Es la solución más segura para su computadora portátil.</v>
      </c>
      <c r="AM27" s="1" t="str">
        <f aca="false">IF(ISBLANK(Values!E26),"",Values!$B$27)</f>
        <v>El juego de teclas para MacBook no contiene bisagras de plástico.</v>
      </c>
      <c r="AN27" s="1"/>
      <c r="AO27" s="1"/>
      <c r="AP27" s="1"/>
      <c r="AQ27" s="1"/>
      <c r="AR27" s="1"/>
      <c r="AS27" s="1"/>
      <c r="AT27" s="43" t="str">
        <f aca="false">IF(ISBLANK(Values!E26),"",Values!H26)</f>
        <v>Ingles</v>
      </c>
      <c r="AU27" s="1"/>
      <c r="AV27" s="44" t="str">
        <f aca="false">IF(ISBLANK(Values!E26),"", Values!J26)</f>
        <v>AP11</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50</v>
      </c>
      <c r="CH27" s="1" t="str">
        <f aca="false">IF(ISBLANK(Values!E26),"","GR")</f>
        <v>GR</v>
      </c>
      <c r="CI27" s="1" t="str">
        <f aca="false">IF(ISBLANK(Values!E26),"",Values!$B$7)</f>
        <v>33</v>
      </c>
      <c r="CJ27" s="1" t="str">
        <f aca="false">IF(ISBLANK(Values!E26),"",Values!$B$8)</f>
        <v>24</v>
      </c>
      <c r="CK27" s="1" t="str">
        <f aca="false">IF(ISBLANK(Values!E26),"",Values!$B$9)</f>
        <v>0.5</v>
      </c>
      <c r="CL27" s="1" t="str">
        <f aca="false">IF(ISBLANK(Values!E26),"","CM")</f>
        <v>CM</v>
      </c>
      <c r="CM27" s="1"/>
      <c r="CN27" s="1"/>
      <c r="CO27" s="1"/>
      <c r="CP27" s="36" t="str">
        <f aca="false">IF(ISBLANK(Values!E26),"",Values!$B$7)</f>
        <v>33</v>
      </c>
      <c r="CQ27" s="36" t="str">
        <f aca="false">IF(ISBLANK(Values!E26),"",Values!$B$8)</f>
        <v>24</v>
      </c>
      <c r="CR27" s="36" t="str">
        <f aca="false">IF(ISBLANK(Values!E26),"",Values!$B$9)</f>
        <v>0.5</v>
      </c>
      <c r="CS27" s="1" t="n">
        <f aca="false">IF(ISBLANK(Values!E26),"",Values!$B$11)</f>
        <v>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Dinamarca</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DQ27" s="1"/>
      <c r="DR27" s="1"/>
      <c r="DS27" s="31"/>
      <c r="DT27" s="1"/>
      <c r="DU27" s="1"/>
      <c r="DV27" s="1"/>
      <c r="DW27" s="1"/>
      <c r="DX27" s="1"/>
      <c r="DY27" s="31"/>
      <c r="DZ27" s="31"/>
      <c r="EA27" s="31"/>
      <c r="EB27" s="31"/>
      <c r="EC27" s="31"/>
      <c r="ED27" s="1"/>
      <c r="EE27" s="1"/>
      <c r="EF27" s="1"/>
      <c r="EG27" s="1"/>
      <c r="EH27" s="1"/>
      <c r="EI27" s="1" t="str">
        <f aca="false">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EJ27" s="1"/>
      <c r="EK27" s="1"/>
      <c r="EL27" s="1"/>
      <c r="EM27" s="1"/>
      <c r="EN27" s="1"/>
      <c r="EO27" s="1"/>
      <c r="EP27" s="1"/>
      <c r="EQ27" s="1"/>
      <c r="ER27" s="1"/>
      <c r="ES27" s="1" t="str">
        <f aca="false">IF(ISBLANK(Values!E26),"","Amazon Tellus UPS")</f>
        <v>Amazon Tellus UPS</v>
      </c>
      <c r="ET27" s="1"/>
      <c r="EU27" s="1"/>
      <c r="EV27" s="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IF(ISBLANK(Values!E26),"",Values!$B$4)</f>
        <v>20</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5" customFormat="true" ht="28.35" hidden="false" customHeight="false" outlineLevel="0" collapsed="false">
      <c r="A28" s="27" t="str">
        <f aca="false">IF(ISBLANK(Values!E27),"",IF(Values!$B$37="EU","computercomponent","computer"))</f>
        <v>computercomponent</v>
      </c>
      <c r="B28" s="37" t="str">
        <f aca="false">IF(ISBLANK(Values!E27),"",Values!F27)</f>
        <v>Macbook AP11 - SE</v>
      </c>
      <c r="C28" s="32" t="str">
        <f aca="false">IF(ISBLANK(Values!E27),"","TellusRem")</f>
        <v>TellusRem</v>
      </c>
      <c r="D28" s="30" t="n">
        <f aca="false">IF(ISBLANK(Values!E27),"",Values!E27)</f>
        <v>5714401911067</v>
      </c>
      <c r="E28" s="31" t="str">
        <f aca="false">IF(ISBLANK(Values!E27),"","EAN")</f>
        <v>EAN</v>
      </c>
      <c r="F28" s="38" t="str">
        <f aca="false">IF(ISBLANK(Values!E27),"",Values!$B$1 &amp; " " &amp; Values!$P27 &amp; " " &amp; Values!$H27 )</f>
        <v>TellusRem Compatible Conjuntos de teclas con Macbook Pro retina 13.3'' A1425 A1502  Macbook Pro Retina 15.4'' A1398 Sueco – Finlandes</v>
      </c>
      <c r="G28" s="32" t="str">
        <f aca="false">IF(ISBLANK(Values!E27),"","TellusRem")</f>
        <v>TellusRem</v>
      </c>
      <c r="H28" s="27" t="str">
        <f aca="false">IF(ISBLANK(Values!E27),"",Values!$B$16)</f>
        <v>laptop-computer-replacement-parts</v>
      </c>
      <c r="I28" s="27" t="str">
        <f aca="false">IF(ISBLANK(Values!E27),"","4730574031")</f>
        <v>4730574031</v>
      </c>
      <c r="J28" s="39" t="str">
        <f aca="false">IF(ISBLANK(Values!E27),"",Values!F27)</f>
        <v>Macbook AP11 - SE</v>
      </c>
      <c r="K28" s="28" t="n">
        <f aca="false">IF(ISBLANK(Values!E27),"",Values!$B$4)</f>
        <v>20</v>
      </c>
      <c r="L28" s="40" t="n">
        <f aca="false">IF(ISBLANK(Values!E27),"",Values!$B$18)</f>
        <v>5</v>
      </c>
      <c r="M28" s="28" t="str">
        <f aca="false">IF(ISBLANK(Values!E27),"",Values!$M27)</f>
        <v>https://www.dropbox.com/s/1ld1rvdsc0ytro7/swedish.jpg</v>
      </c>
      <c r="N28" s="28" t="str">
        <f aca="false">IF(ISBLANK(Values!F27),"",Values!$N27)</f>
        <v>https://www.dropbox.com/s/593r63782n48fq5/AP11.jpg</v>
      </c>
      <c r="O28" s="1" t="str">
        <f aca="false">IF(ISBLANK(Values!F27),"",Values!$O27)</f>
        <v>https://www.dropbox.com/s/kmvdic9yemukfb1/APALL.jpg</v>
      </c>
      <c r="P28" s="1"/>
      <c r="Q28" s="1"/>
      <c r="R28" s="1"/>
      <c r="S28" s="1"/>
      <c r="T28" s="1"/>
      <c r="U28" s="1"/>
      <c r="V28" s="1"/>
      <c r="W28" s="32" t="str">
        <f aca="false">IF(ISBLANK(Values!E27),"","Child")</f>
        <v>Child</v>
      </c>
      <c r="X28" s="32" t="str">
        <f aca="false">IF(ISBLANK(Values!E27),"",Values!$B$13)</f>
        <v>MB keycaps parent</v>
      </c>
      <c r="Y28" s="39" t="str">
        <f aca="false">IF(ISBLANK(Values!E27),"","Size-Color")</f>
        <v>Size-Color</v>
      </c>
      <c r="Z28" s="32" t="str">
        <f aca="false">IF(ISBLANK(Values!E27),"","variation")</f>
        <v>variation</v>
      </c>
      <c r="AA28" s="36" t="str">
        <f aca="false">IF(ISBLANK(Values!E27),"",Values!$B$20)</f>
        <v>PartialUpdate</v>
      </c>
      <c r="AB28" s="1"/>
      <c r="AC28" s="1"/>
      <c r="AD28" s="1"/>
      <c r="AE28" s="1"/>
      <c r="AF28" s="1"/>
      <c r="AG28" s="1"/>
      <c r="AH28" s="1"/>
      <c r="AI28" s="41" t="str">
        <f aca="false">IF(ISBLANK(Values!E27),"",IF(Values!I27,Values!$B$23,Values!$B$23))</f>
        <v>👉 CLIENTES SATISFECHOS EN TODO EL MUNDO: Más de 10,000 clientes satisfechos en todo el mundo.</v>
      </c>
      <c r="AJ28" s="42" t="str">
        <f aca="false">IF(ISBLANK(Values!E27),"","👉 "&amp;Values!H27&amp; " "&amp;Values!$B$24 &amp;" "&amp;Values!$B$3 &amp; " "&amp; Values!$P27)</f>
        <v>👉 Sueco – Finlandes Compatible con  Macbook Pro retina 13.3'' A1425 A1502  Macbook Pro Retina 15.4'' A1398</v>
      </c>
      <c r="AK28" s="1" t="str">
        <f aca="false">IF(ISBLANK(Values!E27),"",Values!$B$25)</f>
        <v>⌚ Fácil de cambiar de teclado. Ahorre al menos una hora de trabajo al no abrir su costosa MacBook. Se ve exactamente como el original y mantiene la misma proporción de retroiluminación en su computadora portátil.</v>
      </c>
      <c r="AL28" s="1" t="str">
        <f aca="false">IF(ISBLANK(Values!E27),"",Values!$B$26)</f>
        <v>No se necesita destornillador. No es necesario desmontar toda su computadora portátil para cambiar un teclado. Es la solución más segura para su computadora portátil.</v>
      </c>
      <c r="AM28" s="1" t="str">
        <f aca="false">IF(ISBLANK(Values!E27),"",Values!$B$27)</f>
        <v>El juego de teclas para MacBook no contiene bisagras de plástico.</v>
      </c>
      <c r="AN28" s="1"/>
      <c r="AO28" s="1"/>
      <c r="AP28" s="1"/>
      <c r="AQ28" s="1"/>
      <c r="AR28" s="1"/>
      <c r="AS28" s="1"/>
      <c r="AT28" s="43" t="str">
        <f aca="false">IF(ISBLANK(Values!E27),"",Values!H27)</f>
        <v>Sueco – Finlandes</v>
      </c>
      <c r="AU28" s="1"/>
      <c r="AV28" s="44" t="str">
        <f aca="false">IF(ISBLANK(Values!E27),"", Values!J27)</f>
        <v>AP11</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50</v>
      </c>
      <c r="CH28" s="1" t="str">
        <f aca="false">IF(ISBLANK(Values!E27),"","GR")</f>
        <v>GR</v>
      </c>
      <c r="CI28" s="1" t="str">
        <f aca="false">IF(ISBLANK(Values!E27),"",Values!$B$7)</f>
        <v>33</v>
      </c>
      <c r="CJ28" s="1" t="str">
        <f aca="false">IF(ISBLANK(Values!E27),"",Values!$B$8)</f>
        <v>24</v>
      </c>
      <c r="CK28" s="1" t="str">
        <f aca="false">IF(ISBLANK(Values!E27),"",Values!$B$9)</f>
        <v>0.5</v>
      </c>
      <c r="CL28" s="1" t="str">
        <f aca="false">IF(ISBLANK(Values!E27),"","CM")</f>
        <v>CM</v>
      </c>
      <c r="CM28" s="1"/>
      <c r="CN28" s="1"/>
      <c r="CO28" s="1"/>
      <c r="CP28" s="36" t="str">
        <f aca="false">IF(ISBLANK(Values!E27),"",Values!$B$7)</f>
        <v>33</v>
      </c>
      <c r="CQ28" s="36" t="str">
        <f aca="false">IF(ISBLANK(Values!E27),"",Values!$B$8)</f>
        <v>24</v>
      </c>
      <c r="CR28" s="36" t="str">
        <f aca="false">IF(ISBLANK(Values!E27),"",Values!$B$9)</f>
        <v>0.5</v>
      </c>
      <c r="CS28" s="1" t="n">
        <f aca="false">IF(ISBLANK(Values!E27),"",Values!$B$11)</f>
        <v>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Dinamarca</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DQ28" s="1"/>
      <c r="DR28" s="1"/>
      <c r="DS28" s="31"/>
      <c r="DT28" s="1"/>
      <c r="DU28" s="1"/>
      <c r="DV28" s="1"/>
      <c r="DW28" s="1"/>
      <c r="DX28" s="1"/>
      <c r="DY28" s="31"/>
      <c r="DZ28" s="31"/>
      <c r="EA28" s="31"/>
      <c r="EB28" s="31"/>
      <c r="EC28" s="31"/>
      <c r="ED28" s="1"/>
      <c r="EE28" s="1"/>
      <c r="EF28" s="1"/>
      <c r="EG28" s="1"/>
      <c r="EH28" s="1"/>
      <c r="EI28" s="1" t="str">
        <f aca="false">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EJ28" s="1"/>
      <c r="EK28" s="1"/>
      <c r="EL28" s="1"/>
      <c r="EM28" s="1"/>
      <c r="EN28" s="1"/>
      <c r="EO28" s="1"/>
      <c r="EP28" s="1"/>
      <c r="EQ28" s="1"/>
      <c r="ER28" s="1"/>
      <c r="ES28" s="1" t="str">
        <f aca="false">IF(ISBLANK(Values!E27),"","Amazon Tellus UPS")</f>
        <v>Amazon Tellus UPS</v>
      </c>
      <c r="ET28" s="1"/>
      <c r="EU28" s="1"/>
      <c r="EV28" s="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IF(ISBLANK(Values!E27),"",Values!$B$4)</f>
        <v>20</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5" customFormat="true" ht="15" hidden="false" customHeight="false" outlineLevel="0" collapsed="false">
      <c r="A29" s="27" t="str">
        <f aca="false">IF(ISBLANK(Values!E28),"",IF(Values!$B$37="EU","computercomponent","computer"))</f>
        <v/>
      </c>
      <c r="B29" s="37" t="str">
        <f aca="false">IF(ISBLANK(Values!E28),"",Values!F28)</f>
        <v/>
      </c>
      <c r="C29" s="32" t="str">
        <f aca="false">IF(ISBLANK(Values!E28),"","TellusRem")</f>
        <v/>
      </c>
      <c r="D29" s="30" t="str">
        <f aca="false">IF(ISBLANK(Values!E28),"",Values!E28)</f>
        <v/>
      </c>
      <c r="E29" s="31" t="str">
        <f aca="false">IF(ISBLANK(Values!E28),"","EAN")</f>
        <v/>
      </c>
      <c r="F29" s="38" t="str">
        <f aca="false">IF(ISBLANK(Values!E28),"",Values!$B$1 &amp; " " &amp; Values!$P28 &amp; " " &amp; Values!$H28 )</f>
        <v/>
      </c>
      <c r="G29" s="32" t="str">
        <f aca="false">IF(ISBLANK(Values!E28),"","TellusRem")</f>
        <v/>
      </c>
      <c r="H29" s="27" t="str">
        <f aca="false">IF(ISBLANK(Values!E28),"",Values!$B$16)</f>
        <v/>
      </c>
      <c r="I29" s="27" t="str">
        <f aca="false">IF(ISBLANK(Values!E28),"","4730574031")</f>
        <v/>
      </c>
      <c r="J29" s="39" t="str">
        <f aca="false">IF(ISBLANK(Values!E28),"",Values!F28)</f>
        <v/>
      </c>
      <c r="K29" s="28" t="str">
        <f aca="false">IF(ISBLANK(Values!E28),"",Values!$B$4)</f>
        <v/>
      </c>
      <c r="L29" s="40" t="str">
        <f aca="false">IF(ISBLANK(Values!E28),"",Values!$B$18)</f>
        <v/>
      </c>
      <c r="M29" s="28" t="str">
        <f aca="false">IF(ISBLANK(Values!E28),"",Values!$M28)</f>
        <v/>
      </c>
      <c r="N29" s="28" t="str">
        <f aca="false">IF(ISBLANK(Values!F28),"",Values!$N28)</f>
        <v/>
      </c>
      <c r="O29" s="1" t="str">
        <f aca="false">IF(ISBLANK(Values!F28),"",Values!$O28)</f>
        <v/>
      </c>
      <c r="P29" s="1"/>
      <c r="Q29" s="1"/>
      <c r="R29" s="1"/>
      <c r="S29" s="1"/>
      <c r="T29" s="1"/>
      <c r="U29" s="1"/>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1"/>
      <c r="AC29" s="1"/>
      <c r="AD29" s="1"/>
      <c r="AE29" s="1"/>
      <c r="AF29" s="1"/>
      <c r="AG29" s="1"/>
      <c r="AH29" s="1"/>
      <c r="AI29" s="41" t="str">
        <f aca="false">IF(ISBLANK(Values!E28),"",IF(Values!I28,Values!$B$23,Values!$B$23))</f>
        <v/>
      </c>
      <c r="AJ29" s="42" t="str">
        <f aca="false">IF(ISBLANK(Values!E28),"","👉 "&amp;Values!H28&amp; " "&amp;Values!$B$24 &amp;" "&amp;Values!$B$3 &amp; " "&amp; Values!$P28)</f>
        <v/>
      </c>
      <c r="AK29" s="1" t="str">
        <f aca="false">IF(ISBLANK(Values!E28),"",Values!$B$25)</f>
        <v/>
      </c>
      <c r="AL29" s="1" t="str">
        <f aca="false">IF(ISBLANK(Values!E28),"",Values!$B$26)</f>
        <v/>
      </c>
      <c r="AM29" s="1" t="str">
        <f aca="false">IF(ISBLANK(Values!E28),"",Values!$B$27)</f>
        <v/>
      </c>
      <c r="AN29" s="1"/>
      <c r="AO29" s="1"/>
      <c r="AP29" s="1"/>
      <c r="AQ29" s="1"/>
      <c r="AR29" s="1"/>
      <c r="AS29" s="1"/>
      <c r="AT29" s="43" t="str">
        <f aca="false">IF(ISBLANK(Values!E28),"",Values!H28)</f>
        <v/>
      </c>
      <c r="AU29" s="1"/>
      <c r="AV29" s="44" t="str">
        <f aca="false">IF(ISBLANK(Values!E28),"", Values!J28)</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31"/>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1" t="str">
        <f aca="false">IF(ISBLANK(Values!E28),"","New")</f>
        <v/>
      </c>
      <c r="EW29" s="1"/>
      <c r="EX29" s="1"/>
      <c r="EY29" s="1"/>
      <c r="EZ29" s="1"/>
      <c r="FA29" s="1"/>
      <c r="FB29" s="1"/>
      <c r="FC29" s="1"/>
      <c r="FD29" s="1"/>
      <c r="FE29" s="1" t="str">
        <f aca="false">IF(ISBLANK(Values!E28),"","3")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IF(ISBLANK(Values!E28),"",Values!$B$4)</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5" customFormat="true" ht="15" hidden="false" customHeight="false" outlineLevel="0" collapsed="false">
      <c r="A30" s="27" t="str">
        <f aca="false">IF(ISBLANK(Values!E29),"",IF(Values!$B$37="EU","computercomponent","computer"))</f>
        <v/>
      </c>
      <c r="B30" s="37" t="str">
        <f aca="false">IF(ISBLANK(Values!E29),"",Values!F29)</f>
        <v/>
      </c>
      <c r="C30" s="32" t="str">
        <f aca="false">IF(ISBLANK(Values!E29),"","TellusRem")</f>
        <v/>
      </c>
      <c r="D30" s="30" t="str">
        <f aca="false">IF(ISBLANK(Values!E29),"",Values!E29)</f>
        <v/>
      </c>
      <c r="E30" s="31" t="str">
        <f aca="false">IF(ISBLANK(Values!E29),"","EAN")</f>
        <v/>
      </c>
      <c r="F30" s="38" t="str">
        <f aca="false">IF(ISBLANK(Values!E29),"",Values!$B$1 &amp; " " &amp; Values!$P29 &amp; " " &amp; Values!$H29 )</f>
        <v/>
      </c>
      <c r="G30" s="32" t="str">
        <f aca="false">IF(ISBLANK(Values!E29),"","TellusRem")</f>
        <v/>
      </c>
      <c r="H30" s="27" t="str">
        <f aca="false">IF(ISBLANK(Values!E29),"",Values!$B$16)</f>
        <v/>
      </c>
      <c r="I30" s="27" t="str">
        <f aca="false">IF(ISBLANK(Values!E29),"","4730574031")</f>
        <v/>
      </c>
      <c r="J30" s="39" t="str">
        <f aca="false">IF(ISBLANK(Values!E29),"",Values!F29)</f>
        <v/>
      </c>
      <c r="K30" s="28" t="str">
        <f aca="false">IF(ISBLANK(Values!E29),"",Values!$B$4)</f>
        <v/>
      </c>
      <c r="L30" s="40" t="str">
        <f aca="false">IF(ISBLANK(Values!E29),"",Values!$B$18)</f>
        <v/>
      </c>
      <c r="M30" s="28" t="str">
        <f aca="false">IF(ISBLANK(Values!E29),"",Values!$M29)</f>
        <v/>
      </c>
      <c r="N30" s="28" t="str">
        <f aca="false">IF(ISBLANK(Values!F29),"",Values!$N29)</f>
        <v/>
      </c>
      <c r="O30" s="1" t="str">
        <f aca="false">IF(ISBLANK(Values!F29),"",Values!$O29)</f>
        <v/>
      </c>
      <c r="P30" s="1"/>
      <c r="Q30" s="1"/>
      <c r="R30" s="1"/>
      <c r="S30" s="1"/>
      <c r="T30" s="1"/>
      <c r="U30" s="1"/>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1"/>
      <c r="AC30" s="1"/>
      <c r="AD30" s="1"/>
      <c r="AE30" s="1"/>
      <c r="AF30" s="1"/>
      <c r="AG30" s="1"/>
      <c r="AH30" s="1"/>
      <c r="AI30" s="41" t="str">
        <f aca="false">IF(ISBLANK(Values!E29),"",IF(Values!I29,Values!$B$23,Values!$B$23))</f>
        <v/>
      </c>
      <c r="AJ30" s="42" t="str">
        <f aca="false">IF(ISBLANK(Values!E29),"","👉 "&amp;Values!H29&amp; " "&amp;Values!$B$24 &amp;" "&amp;Values!$B$3 &amp; " "&amp; Values!$P29)</f>
        <v/>
      </c>
      <c r="AK30" s="1" t="str">
        <f aca="false">IF(ISBLANK(Values!E29),"",Values!$B$25)</f>
        <v/>
      </c>
      <c r="AL30" s="1" t="str">
        <f aca="false">IF(ISBLANK(Values!E29),"",Values!$B$26)</f>
        <v/>
      </c>
      <c r="AM30" s="1" t="str">
        <f aca="false">IF(ISBLANK(Values!E29),"",Values!$B$27)</f>
        <v/>
      </c>
      <c r="AN30" s="1"/>
      <c r="AO30" s="1"/>
      <c r="AP30" s="1"/>
      <c r="AQ30" s="1"/>
      <c r="AR30" s="1"/>
      <c r="AS30" s="1"/>
      <c r="AT30" s="43" t="str">
        <f aca="false">IF(ISBLANK(Values!E29),"",Values!H29)</f>
        <v/>
      </c>
      <c r="AU30" s="1"/>
      <c r="AV30" s="44" t="str">
        <f aca="false">IF(ISBLANK(Values!E29),"", Values!J29)</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31"/>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1" t="str">
        <f aca="false">IF(ISBLANK(Values!E29),"","New")</f>
        <v/>
      </c>
      <c r="EW30" s="1"/>
      <c r="EX30" s="1"/>
      <c r="EY30" s="1"/>
      <c r="EZ30" s="1"/>
      <c r="FA30" s="1"/>
      <c r="FB30" s="1"/>
      <c r="FC30" s="1"/>
      <c r="FD30" s="1"/>
      <c r="FE30" s="1" t="str">
        <f aca="false">IF(ISBLANK(Values!E29),"","3")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IF(ISBLANK(Values!E29),"",Values!$B$4)</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5" customFormat="true" ht="15" hidden="false" customHeight="false" outlineLevel="0" collapsed="false">
      <c r="A31" s="27" t="str">
        <f aca="false">IF(ISBLANK(Values!E30),"",IF(Values!$B$37="EU","computercomponent","computer"))</f>
        <v/>
      </c>
      <c r="B31" s="37" t="str">
        <f aca="false">IF(ISBLANK(Values!E30),"",Values!F30)</f>
        <v/>
      </c>
      <c r="C31" s="32" t="str">
        <f aca="false">IF(ISBLANK(Values!E30),"","TellusRem")</f>
        <v/>
      </c>
      <c r="D31" s="30" t="str">
        <f aca="false">IF(ISBLANK(Values!E30),"",Values!E30)</f>
        <v/>
      </c>
      <c r="E31" s="31" t="str">
        <f aca="false">IF(ISBLANK(Values!E30),"","EAN")</f>
        <v/>
      </c>
      <c r="F31" s="38" t="str">
        <f aca="false">IF(ISBLANK(Values!E30),"",Values!$B$1 &amp; " " &amp; Values!$P30 &amp; " " &amp; Values!$H30 )</f>
        <v/>
      </c>
      <c r="G31" s="32" t="str">
        <f aca="false">IF(ISBLANK(Values!E30),"","TellusRem")</f>
        <v/>
      </c>
      <c r="H31" s="27" t="str">
        <f aca="false">IF(ISBLANK(Values!E30),"",Values!$B$16)</f>
        <v/>
      </c>
      <c r="I31" s="27" t="str">
        <f aca="false">IF(ISBLANK(Values!E30),"","4730574031")</f>
        <v/>
      </c>
      <c r="J31" s="39" t="str">
        <f aca="false">IF(ISBLANK(Values!E30),"",Values!F30)</f>
        <v/>
      </c>
      <c r="K31" s="28" t="str">
        <f aca="false">IF(ISBLANK(Values!E30),"",Values!$B$4)</f>
        <v/>
      </c>
      <c r="L31" s="40" t="str">
        <f aca="false">IF(ISBLANK(Values!E30),"",Values!$B$18)</f>
        <v/>
      </c>
      <c r="M31" s="28" t="str">
        <f aca="false">IF(ISBLANK(Values!E30),"",Values!$M30)</f>
        <v/>
      </c>
      <c r="N31" s="28" t="str">
        <f aca="false">IF(ISBLANK(Values!F30),"",Values!$N30)</f>
        <v/>
      </c>
      <c r="O31" s="1" t="str">
        <f aca="false">IF(ISBLANK(Values!F30),"",Values!$O30)</f>
        <v/>
      </c>
      <c r="P31" s="1"/>
      <c r="Q31" s="1"/>
      <c r="R31" s="1"/>
      <c r="S31" s="1"/>
      <c r="T31" s="1"/>
      <c r="U31" s="1"/>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1"/>
      <c r="AC31" s="1"/>
      <c r="AD31" s="1"/>
      <c r="AE31" s="1"/>
      <c r="AF31" s="1"/>
      <c r="AG31" s="1"/>
      <c r="AH31" s="1"/>
      <c r="AI31" s="41" t="str">
        <f aca="false">IF(ISBLANK(Values!E30),"",IF(Values!I30,Values!$B$23,Values!$B$23))</f>
        <v/>
      </c>
      <c r="AJ31" s="42" t="str">
        <f aca="false">IF(ISBLANK(Values!E30),"","👉 "&amp;Values!H30&amp; " "&amp;Values!$B$24 &amp;" "&amp;Values!$B$3 &amp; " "&amp; Values!$P30)</f>
        <v/>
      </c>
      <c r="AK31" s="1" t="str">
        <f aca="false">IF(ISBLANK(Values!E30),"",Values!$B$25)</f>
        <v/>
      </c>
      <c r="AL31" s="1" t="str">
        <f aca="false">IF(ISBLANK(Values!E30),"",Values!$B$26)</f>
        <v/>
      </c>
      <c r="AM31" s="1" t="str">
        <f aca="false">IF(ISBLANK(Values!E30),"",Values!$B$27)</f>
        <v/>
      </c>
      <c r="AN31" s="1"/>
      <c r="AO31" s="1"/>
      <c r="AP31" s="1"/>
      <c r="AQ31" s="1"/>
      <c r="AR31" s="1"/>
      <c r="AS31" s="1"/>
      <c r="AT31" s="43" t="str">
        <f aca="false">IF(ISBLANK(Values!E30),"",Values!H30)</f>
        <v/>
      </c>
      <c r="AU31" s="1"/>
      <c r="AV31" s="44" t="str">
        <f aca="false">IF(ISBLANK(Values!E30),"", Values!J30)</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31"/>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1" t="str">
        <f aca="false">IF(ISBLANK(Values!E30),"","New")</f>
        <v/>
      </c>
      <c r="EW31" s="1"/>
      <c r="EX31" s="1"/>
      <c r="EY31" s="1"/>
      <c r="EZ31" s="1"/>
      <c r="FA31" s="1"/>
      <c r="FB31" s="1"/>
      <c r="FC31" s="1"/>
      <c r="FD31" s="1"/>
      <c r="FE31" s="1" t="str">
        <f aca="false">IF(ISBLANK(Values!E30),"","3")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IF(ISBLANK(Values!E30),"",Values!$B$4)</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5" customFormat="true" ht="15" hidden="false" customHeight="false" outlineLevel="0" collapsed="false">
      <c r="A32" s="27" t="str">
        <f aca="false">IF(ISBLANK(Values!E31),"",IF(Values!$B$37="EU","computercomponent","computer"))</f>
        <v/>
      </c>
      <c r="B32" s="37" t="str">
        <f aca="false">IF(ISBLANK(Values!E31),"",Values!F31)</f>
        <v/>
      </c>
      <c r="C32" s="32" t="str">
        <f aca="false">IF(ISBLANK(Values!E31),"","TellusRem")</f>
        <v/>
      </c>
      <c r="D32" s="30" t="str">
        <f aca="false">IF(ISBLANK(Values!E31),"",Values!E31)</f>
        <v/>
      </c>
      <c r="E32" s="31" t="str">
        <f aca="false">IF(ISBLANK(Values!E31),"","EAN")</f>
        <v/>
      </c>
      <c r="F32" s="38" t="str">
        <f aca="false">IF(ISBLANK(Values!E31),"",Values!$B$1 &amp; " " &amp; Values!$P31 &amp; " " &amp; Values!$H31 )</f>
        <v/>
      </c>
      <c r="G32" s="32" t="str">
        <f aca="false">IF(ISBLANK(Values!E31),"","TellusRem")</f>
        <v/>
      </c>
      <c r="H32" s="27" t="str">
        <f aca="false">IF(ISBLANK(Values!E31),"",Values!$B$16)</f>
        <v/>
      </c>
      <c r="I32" s="27" t="str">
        <f aca="false">IF(ISBLANK(Values!E31),"","4730574031")</f>
        <v/>
      </c>
      <c r="J32" s="39" t="str">
        <f aca="false">IF(ISBLANK(Values!E31),"",Values!F31)</f>
        <v/>
      </c>
      <c r="K32" s="28" t="str">
        <f aca="false">IF(ISBLANK(Values!E31),"",Values!$B$4)</f>
        <v/>
      </c>
      <c r="L32" s="40" t="str">
        <f aca="false">IF(ISBLANK(Values!E31),"",Values!$B$18)</f>
        <v/>
      </c>
      <c r="M32" s="28" t="str">
        <f aca="false">IF(ISBLANK(Values!E31),"",Values!$M31)</f>
        <v/>
      </c>
      <c r="N32" s="28" t="str">
        <f aca="false">IF(ISBLANK(Values!F31),"",Values!$N31)</f>
        <v/>
      </c>
      <c r="O32" s="1" t="str">
        <f aca="false">IF(ISBLANK(Values!F31),"",Values!$O31)</f>
        <v/>
      </c>
      <c r="P32" s="1"/>
      <c r="Q32" s="1"/>
      <c r="R32" s="1"/>
      <c r="S32" s="1"/>
      <c r="T32" s="1"/>
      <c r="U32" s="1"/>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1"/>
      <c r="AC32" s="1"/>
      <c r="AD32" s="1"/>
      <c r="AE32" s="1"/>
      <c r="AF32" s="1"/>
      <c r="AG32" s="1"/>
      <c r="AH32" s="1"/>
      <c r="AI32" s="41" t="str">
        <f aca="false">IF(ISBLANK(Values!E31),"",IF(Values!I31,Values!$B$23,Values!$B$23))</f>
        <v/>
      </c>
      <c r="AJ32" s="42" t="str">
        <f aca="false">IF(ISBLANK(Values!E31),"","👉 "&amp;Values!H31&amp; " "&amp;Values!$B$24 &amp;" "&amp;Values!$B$3 &amp; " "&amp; Values!$P31)</f>
        <v/>
      </c>
      <c r="AK32" s="1" t="str">
        <f aca="false">IF(ISBLANK(Values!E31),"",Values!$B$25)</f>
        <v/>
      </c>
      <c r="AL32" s="1" t="str">
        <f aca="false">IF(ISBLANK(Values!E31),"",Values!$B$26)</f>
        <v/>
      </c>
      <c r="AM32" s="1" t="str">
        <f aca="false">IF(ISBLANK(Values!E31),"",Values!$B$27)</f>
        <v/>
      </c>
      <c r="AN32" s="1"/>
      <c r="AO32" s="1"/>
      <c r="AP32" s="1"/>
      <c r="AQ32" s="1"/>
      <c r="AR32" s="1"/>
      <c r="AS32" s="1"/>
      <c r="AT32" s="43" t="str">
        <f aca="false">IF(ISBLANK(Values!E31),"",Values!H31)</f>
        <v/>
      </c>
      <c r="AU32" s="1"/>
      <c r="AV32" s="44" t="str">
        <f aca="false">IF(ISBLANK(Values!E31),"", Values!J31)</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31"/>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1" t="str">
        <f aca="false">IF(ISBLANK(Values!E31),"","New")</f>
        <v/>
      </c>
      <c r="EW32" s="1"/>
      <c r="EX32" s="1"/>
      <c r="EY32" s="1"/>
      <c r="EZ32" s="1"/>
      <c r="FA32" s="1"/>
      <c r="FB32" s="1"/>
      <c r="FC32" s="1"/>
      <c r="FD32" s="1"/>
      <c r="FE32" s="1" t="str">
        <f aca="false">IF(ISBLANK(Values!E31),"","3")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IF(ISBLANK(Values!E31),"",Values!$B$4)</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5" customFormat="true" ht="15" hidden="false" customHeight="false" outlineLevel="0" collapsed="false">
      <c r="A33" s="27" t="str">
        <f aca="false">IF(ISBLANK(Values!E32),"",IF(Values!$B$37="EU","computercomponent","computer"))</f>
        <v/>
      </c>
      <c r="B33" s="37" t="str">
        <f aca="false">IF(ISBLANK(Values!E32),"",Values!F32)</f>
        <v/>
      </c>
      <c r="C33" s="32" t="str">
        <f aca="false">IF(ISBLANK(Values!E32),"","TellusRem")</f>
        <v/>
      </c>
      <c r="D33" s="30" t="str">
        <f aca="false">IF(ISBLANK(Values!E32),"",Values!E32)</f>
        <v/>
      </c>
      <c r="E33" s="31" t="str">
        <f aca="false">IF(ISBLANK(Values!E32),"","EAN")</f>
        <v/>
      </c>
      <c r="F33" s="38" t="str">
        <f aca="false">IF(ISBLANK(Values!E32),"",Values!$B$1 &amp; " " &amp; Values!$P32 &amp; " " &amp; Values!$H32 )</f>
        <v/>
      </c>
      <c r="G33" s="32" t="str">
        <f aca="false">IF(ISBLANK(Values!E32),"","TellusRem")</f>
        <v/>
      </c>
      <c r="H33" s="27" t="str">
        <f aca="false">IF(ISBLANK(Values!E32),"",Values!$B$16)</f>
        <v/>
      </c>
      <c r="I33" s="27" t="str">
        <f aca="false">IF(ISBLANK(Values!E32),"","4730574031")</f>
        <v/>
      </c>
      <c r="J33" s="39" t="str">
        <f aca="false">IF(ISBLANK(Values!E32),"",Values!F32)</f>
        <v/>
      </c>
      <c r="K33" s="28" t="str">
        <f aca="false">IF(ISBLANK(Values!E32),"",Values!$B$4)</f>
        <v/>
      </c>
      <c r="L33" s="40" t="str">
        <f aca="false">IF(ISBLANK(Values!E32),"",Values!$B$18)</f>
        <v/>
      </c>
      <c r="M33" s="28" t="str">
        <f aca="false">IF(ISBLANK(Values!E32),"",Values!$M32)</f>
        <v/>
      </c>
      <c r="N33" s="28" t="str">
        <f aca="false">IF(ISBLANK(Values!F32),"",Values!$N32)</f>
        <v/>
      </c>
      <c r="O33" s="1" t="str">
        <f aca="false">IF(ISBLANK(Values!F32),"",Values!$O32)</f>
        <v/>
      </c>
      <c r="P33" s="1"/>
      <c r="Q33" s="1"/>
      <c r="R33" s="1"/>
      <c r="S33" s="1"/>
      <c r="T33" s="1"/>
      <c r="U33" s="1"/>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1"/>
      <c r="AC33" s="1"/>
      <c r="AD33" s="1"/>
      <c r="AE33" s="1"/>
      <c r="AF33" s="1"/>
      <c r="AG33" s="1"/>
      <c r="AH33" s="1"/>
      <c r="AI33" s="41" t="str">
        <f aca="false">IF(ISBLANK(Values!E32),"",IF(Values!I32,Values!$B$23,Values!$B$23))</f>
        <v/>
      </c>
      <c r="AJ33" s="42" t="str">
        <f aca="false">IF(ISBLANK(Values!E32),"","👉 "&amp;Values!H32&amp; " "&amp;Values!$B$24 &amp;" "&amp;Values!$B$3 &amp; " "&amp; Values!$P32)</f>
        <v/>
      </c>
      <c r="AK33" s="1" t="str">
        <f aca="false">IF(ISBLANK(Values!E32),"",Values!$B$25)</f>
        <v/>
      </c>
      <c r="AL33" s="1" t="str">
        <f aca="false">IF(ISBLANK(Values!E32),"",Values!$B$26)</f>
        <v/>
      </c>
      <c r="AM33" s="1" t="str">
        <f aca="false">IF(ISBLANK(Values!E32),"",Values!$B$27)</f>
        <v/>
      </c>
      <c r="AN33" s="1"/>
      <c r="AO33" s="1"/>
      <c r="AP33" s="1"/>
      <c r="AQ33" s="1"/>
      <c r="AR33" s="1"/>
      <c r="AS33" s="1"/>
      <c r="AT33" s="43" t="str">
        <f aca="false">IF(ISBLANK(Values!E32),"",Values!H32)</f>
        <v/>
      </c>
      <c r="AU33" s="1"/>
      <c r="AV33" s="44" t="str">
        <f aca="false">IF(ISBLANK(Values!E32),"", Values!J32)</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31"/>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1" t="str">
        <f aca="false">IF(ISBLANK(Values!E32),"","New")</f>
        <v/>
      </c>
      <c r="EW33" s="1"/>
      <c r="EX33" s="1"/>
      <c r="EY33" s="1"/>
      <c r="EZ33" s="1"/>
      <c r="FA33" s="1"/>
      <c r="FB33" s="1"/>
      <c r="FC33" s="1"/>
      <c r="FD33" s="1"/>
      <c r="FE33" s="1" t="str">
        <f aca="false">IF(ISBLANK(Values!E32),"","3")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IF(ISBLANK(Values!E32),"",Values!$B$4)</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5" customFormat="true" ht="15" hidden="false" customHeight="false" outlineLevel="0" collapsed="false">
      <c r="A34" s="27" t="str">
        <f aca="false">IF(ISBLANK(Values!E33),"",IF(Values!$B$37="EU","computercomponent","computer"))</f>
        <v/>
      </c>
      <c r="B34" s="37" t="str">
        <f aca="false">IF(ISBLANK(Values!E33),"",Values!F33)</f>
        <v/>
      </c>
      <c r="C34" s="32" t="str">
        <f aca="false">IF(ISBLANK(Values!E33),"","TellusRem")</f>
        <v/>
      </c>
      <c r="D34" s="30" t="str">
        <f aca="false">IF(ISBLANK(Values!E33),"",Values!E33)</f>
        <v/>
      </c>
      <c r="E34" s="31" t="str">
        <f aca="false">IF(ISBLANK(Values!E33),"","EAN")</f>
        <v/>
      </c>
      <c r="F34" s="38" t="str">
        <f aca="false">IF(ISBLANK(Values!E33),"",Values!$B$1 &amp; " " &amp; Values!$P33 &amp; " " &amp; Values!$H33 )</f>
        <v/>
      </c>
      <c r="G34" s="32" t="str">
        <f aca="false">IF(ISBLANK(Values!E33),"","TellusRem")</f>
        <v/>
      </c>
      <c r="H34" s="27" t="str">
        <f aca="false">IF(ISBLANK(Values!E33),"",Values!$B$16)</f>
        <v/>
      </c>
      <c r="I34" s="27" t="str">
        <f aca="false">IF(ISBLANK(Values!E33),"","4730574031")</f>
        <v/>
      </c>
      <c r="J34" s="39" t="str">
        <f aca="false">IF(ISBLANK(Values!E33),"",Values!F33)</f>
        <v/>
      </c>
      <c r="K34" s="28" t="str">
        <f aca="false">IF(ISBLANK(Values!E33),"",Values!$B$4)</f>
        <v/>
      </c>
      <c r="L34" s="40" t="str">
        <f aca="false">IF(ISBLANK(Values!E33),"",Values!$B$18)</f>
        <v/>
      </c>
      <c r="M34" s="28" t="str">
        <f aca="false">IF(ISBLANK(Values!E33),"",Values!$M33)</f>
        <v/>
      </c>
      <c r="N34" s="28" t="str">
        <f aca="false">IF(ISBLANK(Values!F33),"",Values!$N33)</f>
        <v/>
      </c>
      <c r="O34" s="1" t="str">
        <f aca="false">IF(ISBLANK(Values!F33),"",Values!$O33)</f>
        <v/>
      </c>
      <c r="P34" s="1"/>
      <c r="Q34" s="1"/>
      <c r="R34" s="1"/>
      <c r="S34" s="1"/>
      <c r="T34" s="1"/>
      <c r="U34" s="1"/>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1"/>
      <c r="AC34" s="1"/>
      <c r="AD34" s="1"/>
      <c r="AE34" s="1"/>
      <c r="AF34" s="1"/>
      <c r="AG34" s="1"/>
      <c r="AH34" s="1"/>
      <c r="AI34" s="41" t="str">
        <f aca="false">IF(ISBLANK(Values!E33),"",IF(Values!I33,Values!$B$23,Values!$B$23))</f>
        <v/>
      </c>
      <c r="AJ34" s="42" t="str">
        <f aca="false">IF(ISBLANK(Values!E33),"","👉 "&amp;Values!H33&amp; " "&amp;Values!$B$24 &amp;" "&amp;Values!$B$3 &amp; " "&amp; Values!$P33)</f>
        <v/>
      </c>
      <c r="AK34" s="1" t="str">
        <f aca="false">IF(ISBLANK(Values!E33),"",Values!$B$25)</f>
        <v/>
      </c>
      <c r="AL34" s="1" t="str">
        <f aca="false">IF(ISBLANK(Values!E33),"",Values!$B$26)</f>
        <v/>
      </c>
      <c r="AM34" s="1" t="str">
        <f aca="false">IF(ISBLANK(Values!E33),"",Values!$B$27)</f>
        <v/>
      </c>
      <c r="AN34" s="1"/>
      <c r="AO34" s="1"/>
      <c r="AP34" s="1"/>
      <c r="AQ34" s="1"/>
      <c r="AR34" s="1"/>
      <c r="AS34" s="1"/>
      <c r="AT34" s="43" t="str">
        <f aca="false">IF(ISBLANK(Values!E33),"",Values!H33)</f>
        <v/>
      </c>
      <c r="AU34" s="1"/>
      <c r="AV34" s="44" t="str">
        <f aca="false">IF(ISBLANK(Values!E33),"", Values!J33)</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31"/>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1" t="str">
        <f aca="false">IF(ISBLANK(Values!E33),"","New")</f>
        <v/>
      </c>
      <c r="EW34" s="1"/>
      <c r="EX34" s="1"/>
      <c r="EY34" s="1"/>
      <c r="EZ34" s="1"/>
      <c r="FA34" s="1"/>
      <c r="FB34" s="1"/>
      <c r="FC34" s="1"/>
      <c r="FD34" s="1"/>
      <c r="FE34" s="1" t="str">
        <f aca="false">IF(ISBLANK(Values!E33),"","3")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IF(ISBLANK(Values!E33),"",Values!$B$4)</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5" customFormat="true" ht="15" hidden="false" customHeight="false" outlineLevel="0" collapsed="false">
      <c r="A35" s="27" t="str">
        <f aca="false">IF(ISBLANK(Values!E34),"",IF(Values!$B$37="EU","computercomponent","computer"))</f>
        <v/>
      </c>
      <c r="B35" s="37" t="str">
        <f aca="false">IF(ISBLANK(Values!E34),"",Values!F34)</f>
        <v/>
      </c>
      <c r="C35" s="32" t="str">
        <f aca="false">IF(ISBLANK(Values!E34),"","TellusRem")</f>
        <v/>
      </c>
      <c r="D35" s="30" t="str">
        <f aca="false">IF(ISBLANK(Values!E34),"",Values!E34)</f>
        <v/>
      </c>
      <c r="E35" s="31" t="str">
        <f aca="false">IF(ISBLANK(Values!E34),"","EAN")</f>
        <v/>
      </c>
      <c r="F35" s="38" t="str">
        <f aca="false">IF(ISBLANK(Values!E34),"",Values!$B$1 &amp; " " &amp; Values!$P34 &amp; " " &amp; Values!$H34 )</f>
        <v/>
      </c>
      <c r="G35" s="32" t="str">
        <f aca="false">IF(ISBLANK(Values!E34),"","TellusRem")</f>
        <v/>
      </c>
      <c r="H35" s="27" t="str">
        <f aca="false">IF(ISBLANK(Values!E34),"",Values!$B$16)</f>
        <v/>
      </c>
      <c r="I35" s="27" t="str">
        <f aca="false">IF(ISBLANK(Values!E34),"","4730574031")</f>
        <v/>
      </c>
      <c r="J35" s="39" t="str">
        <f aca="false">IF(ISBLANK(Values!E34),"",Values!F34)</f>
        <v/>
      </c>
      <c r="K35" s="28" t="str">
        <f aca="false">IF(ISBLANK(Values!E34),"",Values!$B$4)</f>
        <v/>
      </c>
      <c r="L35" s="40" t="str">
        <f aca="false">IF(ISBLANK(Values!E34),"",Values!$B$18)</f>
        <v/>
      </c>
      <c r="M35" s="28" t="str">
        <f aca="false">IF(ISBLANK(Values!E34),"",Values!$M34)</f>
        <v/>
      </c>
      <c r="N35" s="28" t="str">
        <f aca="false">IF(ISBLANK(Values!F34),"",Values!$N34)</f>
        <v/>
      </c>
      <c r="O35" s="1" t="str">
        <f aca="false">IF(ISBLANK(Values!F34),"",Values!$O34)</f>
        <v/>
      </c>
      <c r="P35" s="1"/>
      <c r="Q35" s="1"/>
      <c r="R35" s="1"/>
      <c r="S35" s="1"/>
      <c r="T35" s="1"/>
      <c r="U35" s="1"/>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1"/>
      <c r="AC35" s="1"/>
      <c r="AD35" s="1"/>
      <c r="AE35" s="1"/>
      <c r="AF35" s="1"/>
      <c r="AG35" s="1"/>
      <c r="AH35" s="1"/>
      <c r="AI35" s="41" t="str">
        <f aca="false">IF(ISBLANK(Values!E34),"",IF(Values!I34,Values!$B$23,Values!$B$23))</f>
        <v/>
      </c>
      <c r="AJ35" s="42" t="str">
        <f aca="false">IF(ISBLANK(Values!E34),"","👉 "&amp;Values!H34&amp; " "&amp;Values!$B$24 &amp;" "&amp;Values!$B$3 &amp; " "&amp; Values!$P34)</f>
        <v/>
      </c>
      <c r="AK35" s="1" t="str">
        <f aca="false">IF(ISBLANK(Values!E34),"",Values!$B$25)</f>
        <v/>
      </c>
      <c r="AL35" s="1" t="str">
        <f aca="false">IF(ISBLANK(Values!E34),"",Values!$B$26)</f>
        <v/>
      </c>
      <c r="AM35" s="1" t="str">
        <f aca="false">IF(ISBLANK(Values!E34),"",Values!$B$27)</f>
        <v/>
      </c>
      <c r="AN35" s="1"/>
      <c r="AO35" s="1"/>
      <c r="AP35" s="1"/>
      <c r="AQ35" s="1"/>
      <c r="AR35" s="1"/>
      <c r="AS35" s="1"/>
      <c r="AT35" s="43" t="str">
        <f aca="false">IF(ISBLANK(Values!E34),"",Values!H34)</f>
        <v/>
      </c>
      <c r="AU35" s="1"/>
      <c r="AV35" s="44" t="str">
        <f aca="false">IF(ISBLANK(Values!E34),"", Values!J34)</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31"/>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1" t="str">
        <f aca="false">IF(ISBLANK(Values!E34),"","New")</f>
        <v/>
      </c>
      <c r="EW35" s="1"/>
      <c r="EX35" s="1"/>
      <c r="EY35" s="1"/>
      <c r="EZ35" s="1"/>
      <c r="FA35" s="1"/>
      <c r="FB35" s="1"/>
      <c r="FC35" s="1"/>
      <c r="FD35" s="1"/>
      <c r="FE35" s="1" t="str">
        <f aca="false">IF(ISBLANK(Values!E34),"","3")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IF(ISBLANK(Values!E34),"",Values!$B$4)</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5" customFormat="true" ht="15" hidden="false" customHeight="false" outlineLevel="0" collapsed="false">
      <c r="A36" s="27" t="str">
        <f aca="false">IF(ISBLANK(Values!E35),"",IF(Values!$B$37="EU","computercomponent","computer"))</f>
        <v/>
      </c>
      <c r="B36" s="37" t="str">
        <f aca="false">IF(ISBLANK(Values!E35),"",Values!F35)</f>
        <v/>
      </c>
      <c r="C36" s="32" t="str">
        <f aca="false">IF(ISBLANK(Values!E35),"","TellusRem")</f>
        <v/>
      </c>
      <c r="D36" s="30" t="str">
        <f aca="false">IF(ISBLANK(Values!E35),"",Values!E35)</f>
        <v/>
      </c>
      <c r="E36" s="31" t="str">
        <f aca="false">IF(ISBLANK(Values!E35),"","EAN")</f>
        <v/>
      </c>
      <c r="F36" s="38" t="str">
        <f aca="false">IF(ISBLANK(Values!E35),"",Values!$B$1 &amp; " " &amp; Values!$P35 &amp; " " &amp; Values!$H35 )</f>
        <v/>
      </c>
      <c r="G36" s="32" t="str">
        <f aca="false">IF(ISBLANK(Values!E35),"","TellusRem")</f>
        <v/>
      </c>
      <c r="H36" s="27" t="str">
        <f aca="false">IF(ISBLANK(Values!E35),"",Values!$B$16)</f>
        <v/>
      </c>
      <c r="I36" s="27" t="str">
        <f aca="false">IF(ISBLANK(Values!E35),"","4730574031")</f>
        <v/>
      </c>
      <c r="J36" s="39" t="str">
        <f aca="false">IF(ISBLANK(Values!E35),"",Values!F35)</f>
        <v/>
      </c>
      <c r="K36" s="28" t="str">
        <f aca="false">IF(ISBLANK(Values!E35),"",Values!$B$4)</f>
        <v/>
      </c>
      <c r="L36" s="40" t="str">
        <f aca="false">IF(ISBLANK(Values!E35),"",Values!$B$18)</f>
        <v/>
      </c>
      <c r="M36" s="28" t="str">
        <f aca="false">IF(ISBLANK(Values!E35),"",Values!$M35)</f>
        <v/>
      </c>
      <c r="N36" s="28" t="str">
        <f aca="false">IF(ISBLANK(Values!F35),"",Values!$N35)</f>
        <v/>
      </c>
      <c r="O36" s="1" t="str">
        <f aca="false">IF(ISBLANK(Values!F35),"",Values!$O35)</f>
        <v/>
      </c>
      <c r="P36" s="1"/>
      <c r="Q36" s="1"/>
      <c r="R36" s="1"/>
      <c r="S36" s="1"/>
      <c r="T36" s="1"/>
      <c r="U36" s="1"/>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1"/>
      <c r="AC36" s="1"/>
      <c r="AD36" s="1"/>
      <c r="AE36" s="1"/>
      <c r="AF36" s="1"/>
      <c r="AG36" s="1"/>
      <c r="AH36" s="1"/>
      <c r="AI36" s="41" t="str">
        <f aca="false">IF(ISBLANK(Values!E35),"",IF(Values!I35,Values!$B$23,Values!$B$23))</f>
        <v/>
      </c>
      <c r="AJ36" s="42" t="str">
        <f aca="false">IF(ISBLANK(Values!E35),"","👉 "&amp;Values!H35&amp; " "&amp;Values!$B$24 &amp;" "&amp;Values!$B$3 &amp; " "&amp; Values!$P35)</f>
        <v/>
      </c>
      <c r="AK36" s="1" t="str">
        <f aca="false">IF(ISBLANK(Values!E35),"",Values!$B$25)</f>
        <v/>
      </c>
      <c r="AL36" s="1" t="str">
        <f aca="false">IF(ISBLANK(Values!E35),"",Values!$B$26)</f>
        <v/>
      </c>
      <c r="AM36" s="1" t="str">
        <f aca="false">IF(ISBLANK(Values!E35),"",Values!$B$27)</f>
        <v/>
      </c>
      <c r="AN36" s="1"/>
      <c r="AO36" s="1"/>
      <c r="AP36" s="1"/>
      <c r="AQ36" s="1"/>
      <c r="AR36" s="1"/>
      <c r="AS36" s="1"/>
      <c r="AT36" s="43" t="str">
        <f aca="false">IF(ISBLANK(Values!E35),"",Values!H35)</f>
        <v/>
      </c>
      <c r="AU36" s="1"/>
      <c r="AV36" s="44" t="str">
        <f aca="false">IF(ISBLANK(Values!E35),"", Values!J35)</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31"/>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1" t="str">
        <f aca="false">IF(ISBLANK(Values!E35),"","New")</f>
        <v/>
      </c>
      <c r="EW36" s="1"/>
      <c r="EX36" s="1"/>
      <c r="EY36" s="1"/>
      <c r="EZ36" s="1"/>
      <c r="FA36" s="1"/>
      <c r="FB36" s="1"/>
      <c r="FC36" s="1"/>
      <c r="FD36" s="1"/>
      <c r="FE36" s="1" t="str">
        <f aca="false">IF(ISBLANK(Values!E35),"","3")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IF(ISBLANK(Values!E35),"",Values!$B$4)</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5" customFormat="true" ht="15" hidden="false" customHeight="false" outlineLevel="0" collapsed="false">
      <c r="A37" s="27" t="str">
        <f aca="false">IF(ISBLANK(Values!E36),"",IF(Values!$B$37="EU","computercomponent","computer"))</f>
        <v/>
      </c>
      <c r="B37" s="37" t="str">
        <f aca="false">IF(ISBLANK(Values!E36),"",Values!F36)</f>
        <v/>
      </c>
      <c r="C37" s="32" t="str">
        <f aca="false">IF(ISBLANK(Values!E36),"","TellusRem")</f>
        <v/>
      </c>
      <c r="D37" s="30" t="str">
        <f aca="false">IF(ISBLANK(Values!E36),"",Values!E36)</f>
        <v/>
      </c>
      <c r="E37" s="31" t="str">
        <f aca="false">IF(ISBLANK(Values!E36),"","EAN")</f>
        <v/>
      </c>
      <c r="F37" s="38" t="str">
        <f aca="false">IF(ISBLANK(Values!E36),"",Values!$B$1 &amp; " " &amp; Values!$P36 &amp; " " &amp; Values!$H36 )</f>
        <v/>
      </c>
      <c r="G37" s="32" t="str">
        <f aca="false">IF(ISBLANK(Values!E36),"","TellusRem")</f>
        <v/>
      </c>
      <c r="H37" s="27" t="str">
        <f aca="false">IF(ISBLANK(Values!E36),"",Values!$B$16)</f>
        <v/>
      </c>
      <c r="I37" s="27" t="str">
        <f aca="false">IF(ISBLANK(Values!E36),"","4730574031")</f>
        <v/>
      </c>
      <c r="J37" s="39" t="str">
        <f aca="false">IF(ISBLANK(Values!E36),"",Values!F36)</f>
        <v/>
      </c>
      <c r="K37" s="28" t="str">
        <f aca="false">IF(ISBLANK(Values!E36),"",Values!$B$4)</f>
        <v/>
      </c>
      <c r="L37" s="40" t="str">
        <f aca="false">IF(ISBLANK(Values!E36),"",Values!$B$18)</f>
        <v/>
      </c>
      <c r="M37" s="28" t="str">
        <f aca="false">IF(ISBLANK(Values!E36),"",Values!$M36)</f>
        <v/>
      </c>
      <c r="N37" s="28" t="str">
        <f aca="false">IF(ISBLANK(Values!F36),"",Values!$N36)</f>
        <v/>
      </c>
      <c r="O37" s="1" t="str">
        <f aca="false">IF(ISBLANK(Values!F36),"",Values!$O36)</f>
        <v/>
      </c>
      <c r="P37" s="1"/>
      <c r="Q37" s="1"/>
      <c r="R37" s="1"/>
      <c r="S37" s="1"/>
      <c r="T37" s="1"/>
      <c r="U37" s="1"/>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1"/>
      <c r="AC37" s="1"/>
      <c r="AD37" s="1"/>
      <c r="AE37" s="1"/>
      <c r="AF37" s="1"/>
      <c r="AG37" s="1"/>
      <c r="AH37" s="1"/>
      <c r="AI37" s="41" t="str">
        <f aca="false">IF(ISBLANK(Values!E36),"",IF(Values!I36,Values!$B$23,Values!$B$23))</f>
        <v/>
      </c>
      <c r="AJ37" s="42" t="str">
        <f aca="false">IF(ISBLANK(Values!E36),"","👉 "&amp;Values!H36&amp; " "&amp;Values!$B$24 &amp;" "&amp;Values!$B$3 &amp; " "&amp; Values!$P36)</f>
        <v/>
      </c>
      <c r="AK37" s="1" t="str">
        <f aca="false">IF(ISBLANK(Values!E36),"",Values!$B$25)</f>
        <v/>
      </c>
      <c r="AL37" s="1" t="str">
        <f aca="false">IF(ISBLANK(Values!E36),"",Values!$B$26)</f>
        <v/>
      </c>
      <c r="AM37" s="1" t="str">
        <f aca="false">IF(ISBLANK(Values!E36),"",Values!$B$27)</f>
        <v/>
      </c>
      <c r="AN37" s="1"/>
      <c r="AO37" s="1"/>
      <c r="AP37" s="1"/>
      <c r="AQ37" s="1"/>
      <c r="AR37" s="1"/>
      <c r="AS37" s="1"/>
      <c r="AT37" s="43" t="str">
        <f aca="false">IF(ISBLANK(Values!E36),"",Values!H36)</f>
        <v/>
      </c>
      <c r="AU37" s="1"/>
      <c r="AV37" s="44" t="str">
        <f aca="false">IF(ISBLANK(Values!E36),"", Values!J36)</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31"/>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1" t="str">
        <f aca="false">IF(ISBLANK(Values!E36),"","New")</f>
        <v/>
      </c>
      <c r="EW37" s="1"/>
      <c r="EX37" s="1"/>
      <c r="EY37" s="1"/>
      <c r="EZ37" s="1"/>
      <c r="FA37" s="1"/>
      <c r="FB37" s="1"/>
      <c r="FC37" s="1"/>
      <c r="FD37" s="1"/>
      <c r="FE37" s="1" t="str">
        <f aca="false">IF(ISBLANK(Values!E36),"","3")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IF(ISBLANK(Values!E36),"",Values!$B$4)</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5" customFormat="true" ht="15" hidden="false" customHeight="false" outlineLevel="0" collapsed="false">
      <c r="A38" s="27" t="str">
        <f aca="false">IF(ISBLANK(Values!E37),"",IF(Values!$B$37="EU","computercomponent","computer"))</f>
        <v/>
      </c>
      <c r="B38" s="37" t="str">
        <f aca="false">IF(ISBLANK(Values!E37),"",Values!F37)</f>
        <v/>
      </c>
      <c r="C38" s="32" t="str">
        <f aca="false">IF(ISBLANK(Values!E37),"","TellusRem")</f>
        <v/>
      </c>
      <c r="D38" s="30" t="str">
        <f aca="false">IF(ISBLANK(Values!E37),"",Values!E37)</f>
        <v/>
      </c>
      <c r="E38" s="31" t="str">
        <f aca="false">IF(ISBLANK(Values!E37),"","EAN")</f>
        <v/>
      </c>
      <c r="F38" s="38" t="str">
        <f aca="false">IF(ISBLANK(Values!E37),"",Values!$B$1 &amp; " " &amp; Values!$P37 &amp; " " &amp; Values!$H37 )</f>
        <v/>
      </c>
      <c r="G38" s="32" t="str">
        <f aca="false">IF(ISBLANK(Values!E37),"","TellusRem")</f>
        <v/>
      </c>
      <c r="H38" s="27" t="str">
        <f aca="false">IF(ISBLANK(Values!E37),"",Values!$B$16)</f>
        <v/>
      </c>
      <c r="I38" s="27" t="str">
        <f aca="false">IF(ISBLANK(Values!E37),"","4730574031")</f>
        <v/>
      </c>
      <c r="J38" s="39" t="str">
        <f aca="false">IF(ISBLANK(Values!E37),"",Values!F37)</f>
        <v/>
      </c>
      <c r="K38" s="28" t="str">
        <f aca="false">IF(ISBLANK(Values!E37),"",Values!$B$4)</f>
        <v/>
      </c>
      <c r="L38" s="40" t="str">
        <f aca="false">IF(ISBLANK(Values!E37),"",Values!$B$18)</f>
        <v/>
      </c>
      <c r="M38" s="28" t="str">
        <f aca="false">IF(ISBLANK(Values!E37),"",Values!$M37)</f>
        <v/>
      </c>
      <c r="N38" s="28" t="str">
        <f aca="false">IF(ISBLANK(Values!F37),"",Values!$N37)</f>
        <v/>
      </c>
      <c r="O38" s="1" t="str">
        <f aca="false">IF(ISBLANK(Values!F37),"",Values!$O37)</f>
        <v/>
      </c>
      <c r="P38" s="1"/>
      <c r="Q38" s="1"/>
      <c r="R38" s="1"/>
      <c r="S38" s="1"/>
      <c r="T38" s="1"/>
      <c r="U38" s="1"/>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1"/>
      <c r="AC38" s="1"/>
      <c r="AD38" s="1"/>
      <c r="AE38" s="1"/>
      <c r="AF38" s="1"/>
      <c r="AG38" s="1"/>
      <c r="AH38" s="1"/>
      <c r="AI38" s="41" t="str">
        <f aca="false">IF(ISBLANK(Values!E37),"",IF(Values!I37,Values!$B$23,Values!$B$23))</f>
        <v/>
      </c>
      <c r="AJ38" s="42" t="str">
        <f aca="false">IF(ISBLANK(Values!E37),"","👉 "&amp;Values!H37&amp; " "&amp;Values!$B$24 &amp;" "&amp;Values!$B$3 &amp; " "&amp; Values!$P37)</f>
        <v/>
      </c>
      <c r="AK38" s="1" t="str">
        <f aca="false">IF(ISBLANK(Values!E37),"",Values!$B$25)</f>
        <v/>
      </c>
      <c r="AL38" s="1" t="str">
        <f aca="false">IF(ISBLANK(Values!E37),"",Values!$B$26)</f>
        <v/>
      </c>
      <c r="AM38" s="1" t="str">
        <f aca="false">IF(ISBLANK(Values!E37),"",Values!$B$27)</f>
        <v/>
      </c>
      <c r="AN38" s="1"/>
      <c r="AO38" s="1"/>
      <c r="AP38" s="1"/>
      <c r="AQ38" s="1"/>
      <c r="AR38" s="1"/>
      <c r="AS38" s="1"/>
      <c r="AT38" s="43" t="str">
        <f aca="false">IF(ISBLANK(Values!E37),"",Values!H37)</f>
        <v/>
      </c>
      <c r="AU38" s="1"/>
      <c r="AV38" s="44" t="str">
        <f aca="false">IF(ISBLANK(Values!E37),"", Values!J37)</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31"/>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1" t="str">
        <f aca="false">IF(ISBLANK(Values!E37),"","New")</f>
        <v/>
      </c>
      <c r="EW38" s="1"/>
      <c r="EX38" s="1"/>
      <c r="EY38" s="1"/>
      <c r="EZ38" s="1"/>
      <c r="FA38" s="1"/>
      <c r="FB38" s="1"/>
      <c r="FC38" s="1"/>
      <c r="FD38" s="1"/>
      <c r="FE38" s="1" t="str">
        <f aca="false">IF(ISBLANK(Values!E37),"","3")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IF(ISBLANK(Values!E37),"",Values!$B$4)</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5" customFormat="true" ht="15" hidden="false" customHeight="false" outlineLevel="0" collapsed="false">
      <c r="A39" s="27" t="str">
        <f aca="false">IF(ISBLANK(Values!E38),"",IF(Values!$B$37="EU","computercomponent","computer"))</f>
        <v/>
      </c>
      <c r="B39" s="37" t="str">
        <f aca="false">IF(ISBLANK(Values!E38),"",Values!F38)</f>
        <v/>
      </c>
      <c r="C39" s="32" t="str">
        <f aca="false">IF(ISBLANK(Values!E38),"","TellusRem")</f>
        <v/>
      </c>
      <c r="D39" s="30" t="str">
        <f aca="false">IF(ISBLANK(Values!E38),"",Values!E38)</f>
        <v/>
      </c>
      <c r="E39" s="31" t="str">
        <f aca="false">IF(ISBLANK(Values!E38),"","EAN")</f>
        <v/>
      </c>
      <c r="F39" s="38" t="str">
        <f aca="false">IF(ISBLANK(Values!E38),"",Values!$B$1 &amp; " " &amp; Values!$P38 &amp; " " &amp; Values!$H38 )</f>
        <v/>
      </c>
      <c r="G39" s="32" t="str">
        <f aca="false">IF(ISBLANK(Values!E38),"","TellusRem")</f>
        <v/>
      </c>
      <c r="H39" s="27" t="str">
        <f aca="false">IF(ISBLANK(Values!E38),"",Values!$B$16)</f>
        <v/>
      </c>
      <c r="I39" s="27" t="str">
        <f aca="false">IF(ISBLANK(Values!E38),"","4730574031")</f>
        <v/>
      </c>
      <c r="J39" s="39" t="str">
        <f aca="false">IF(ISBLANK(Values!E38),"",Values!F38)</f>
        <v/>
      </c>
      <c r="K39" s="28" t="str">
        <f aca="false">IF(ISBLANK(Values!E38),"",Values!$B$4)</f>
        <v/>
      </c>
      <c r="L39" s="40" t="str">
        <f aca="false">IF(ISBLANK(Values!E38),"",Values!$B$18)</f>
        <v/>
      </c>
      <c r="M39" s="28" t="str">
        <f aca="false">IF(ISBLANK(Values!E38),"",Values!$M38)</f>
        <v/>
      </c>
      <c r="N39" s="28" t="str">
        <f aca="false">IF(ISBLANK(Values!F38),"",Values!$N38)</f>
        <v/>
      </c>
      <c r="O39" s="1" t="str">
        <f aca="false">IF(ISBLANK(Values!F38),"",Values!$O38)</f>
        <v/>
      </c>
      <c r="P39" s="1"/>
      <c r="Q39" s="1"/>
      <c r="R39" s="1"/>
      <c r="S39" s="1"/>
      <c r="T39" s="1"/>
      <c r="U39" s="1"/>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1"/>
      <c r="AC39" s="1"/>
      <c r="AD39" s="1"/>
      <c r="AE39" s="1"/>
      <c r="AF39" s="1"/>
      <c r="AG39" s="1"/>
      <c r="AH39" s="1"/>
      <c r="AI39" s="41" t="str">
        <f aca="false">IF(ISBLANK(Values!E38),"",IF(Values!I38,Values!$B$23,Values!$B$23))</f>
        <v/>
      </c>
      <c r="AJ39" s="42" t="str">
        <f aca="false">IF(ISBLANK(Values!E38),"","👉 "&amp;Values!H38&amp; " "&amp;Values!$B$24 &amp;" "&amp;Values!$B$3 &amp; " "&amp; Values!$P38)</f>
        <v/>
      </c>
      <c r="AK39" s="1" t="str">
        <f aca="false">IF(ISBLANK(Values!E38),"",Values!$B$25)</f>
        <v/>
      </c>
      <c r="AL39" s="1" t="str">
        <f aca="false">IF(ISBLANK(Values!E38),"",Values!$B$26)</f>
        <v/>
      </c>
      <c r="AM39" s="1" t="str">
        <f aca="false">IF(ISBLANK(Values!E38),"",Values!$B$27)</f>
        <v/>
      </c>
      <c r="AN39" s="1"/>
      <c r="AO39" s="1"/>
      <c r="AP39" s="1"/>
      <c r="AQ39" s="1"/>
      <c r="AR39" s="1"/>
      <c r="AS39" s="1"/>
      <c r="AT39" s="43" t="str">
        <f aca="false">IF(ISBLANK(Values!E38),"",Values!H38)</f>
        <v/>
      </c>
      <c r="AU39" s="1"/>
      <c r="AV39" s="44" t="str">
        <f aca="false">IF(ISBLANK(Values!E38),"", Values!J38)</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31"/>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1" t="str">
        <f aca="false">IF(ISBLANK(Values!E38),"","New")</f>
        <v/>
      </c>
      <c r="EW39" s="1"/>
      <c r="EX39" s="1"/>
      <c r="EY39" s="1"/>
      <c r="EZ39" s="1"/>
      <c r="FA39" s="1"/>
      <c r="FB39" s="1"/>
      <c r="FC39" s="1"/>
      <c r="FD39" s="1"/>
      <c r="FE39" s="1" t="str">
        <f aca="false">IF(ISBLANK(Values!E38),"","3")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IF(ISBLANK(Values!E38),"",Values!$B$4)</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5" customFormat="true" ht="15" hidden="false" customHeight="false" outlineLevel="0" collapsed="false">
      <c r="A40" s="27" t="str">
        <f aca="false">IF(ISBLANK(Values!E39),"",IF(Values!$B$37="EU","computercomponent","computer"))</f>
        <v/>
      </c>
      <c r="B40" s="37" t="str">
        <f aca="false">IF(ISBLANK(Values!E39),"",Values!F39)</f>
        <v/>
      </c>
      <c r="C40" s="32" t="str">
        <f aca="false">IF(ISBLANK(Values!E39),"","TellusRem")</f>
        <v/>
      </c>
      <c r="D40" s="30" t="str">
        <f aca="false">IF(ISBLANK(Values!E39),"",Values!E39)</f>
        <v/>
      </c>
      <c r="E40" s="31" t="str">
        <f aca="false">IF(ISBLANK(Values!E39),"","EAN")</f>
        <v/>
      </c>
      <c r="F40" s="38" t="str">
        <f aca="false">IF(ISBLANK(Values!E39),"",Values!$B$1 &amp; " " &amp; Values!$P39 &amp; " " &amp; Values!$H39 )</f>
        <v/>
      </c>
      <c r="G40" s="32" t="str">
        <f aca="false">IF(ISBLANK(Values!E39),"","TellusRem")</f>
        <v/>
      </c>
      <c r="H40" s="27" t="str">
        <f aca="false">IF(ISBLANK(Values!E39),"",Values!$B$16)</f>
        <v/>
      </c>
      <c r="I40" s="27" t="str">
        <f aca="false">IF(ISBLANK(Values!E39),"","4730574031")</f>
        <v/>
      </c>
      <c r="J40" s="39" t="str">
        <f aca="false">IF(ISBLANK(Values!E39),"",Values!F39)</f>
        <v/>
      </c>
      <c r="K40" s="28" t="str">
        <f aca="false">IF(ISBLANK(Values!E39),"",Values!$B$4)</f>
        <v/>
      </c>
      <c r="L40" s="40" t="str">
        <f aca="false">IF(ISBLANK(Values!E39),"",Values!$B$18)</f>
        <v/>
      </c>
      <c r="M40" s="28" t="str">
        <f aca="false">IF(ISBLANK(Values!E39),"",Values!$M39)</f>
        <v/>
      </c>
      <c r="N40" s="28" t="str">
        <f aca="false">IF(ISBLANK(Values!F39),"",Values!$N39)</f>
        <v/>
      </c>
      <c r="O40" s="1" t="str">
        <f aca="false">IF(ISBLANK(Values!F39),"",Values!$O39)</f>
        <v/>
      </c>
      <c r="P40" s="1"/>
      <c r="Q40" s="1"/>
      <c r="R40" s="1"/>
      <c r="S40" s="1"/>
      <c r="T40" s="1"/>
      <c r="U40" s="1"/>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1"/>
      <c r="AC40" s="1"/>
      <c r="AD40" s="1"/>
      <c r="AE40" s="1"/>
      <c r="AF40" s="1"/>
      <c r="AG40" s="1"/>
      <c r="AH40" s="1"/>
      <c r="AI40" s="41" t="str">
        <f aca="false">IF(ISBLANK(Values!E39),"",IF(Values!I39,Values!$B$23,Values!$B$23))</f>
        <v/>
      </c>
      <c r="AJ40" s="42" t="str">
        <f aca="false">IF(ISBLANK(Values!E39),"","👉 "&amp;Values!H39&amp; " "&amp;Values!$B$24 &amp;" "&amp;Values!$B$3 &amp; " "&amp; Values!$P39)</f>
        <v/>
      </c>
      <c r="AK40" s="1" t="str">
        <f aca="false">IF(ISBLANK(Values!E39),"",Values!$B$25)</f>
        <v/>
      </c>
      <c r="AL40" s="1" t="str">
        <f aca="false">IF(ISBLANK(Values!E39),"",Values!$B$26)</f>
        <v/>
      </c>
      <c r="AM40" s="1" t="str">
        <f aca="false">IF(ISBLANK(Values!E39),"",Values!$B$27)</f>
        <v/>
      </c>
      <c r="AN40" s="1"/>
      <c r="AO40" s="1"/>
      <c r="AP40" s="1"/>
      <c r="AQ40" s="1"/>
      <c r="AR40" s="1"/>
      <c r="AS40" s="1"/>
      <c r="AT40" s="43" t="str">
        <f aca="false">IF(ISBLANK(Values!E39),"",Values!H39)</f>
        <v/>
      </c>
      <c r="AU40" s="1"/>
      <c r="AV40" s="44" t="str">
        <f aca="false">IF(ISBLANK(Values!E39),"", Values!J39)</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31"/>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1" t="str">
        <f aca="false">IF(ISBLANK(Values!E39),"","New")</f>
        <v/>
      </c>
      <c r="EW40" s="1"/>
      <c r="EX40" s="1"/>
      <c r="EY40" s="1"/>
      <c r="EZ40" s="1"/>
      <c r="FA40" s="1"/>
      <c r="FB40" s="1"/>
      <c r="FC40" s="1"/>
      <c r="FD40" s="1"/>
      <c r="FE40" s="1" t="str">
        <f aca="false">IF(ISBLANK(Values!E39),"","3")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IF(ISBLANK(Values!E39),"",Values!$B$4)</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5" customFormat="true" ht="15" hidden="false" customHeight="false" outlineLevel="0" collapsed="false">
      <c r="A41" s="27" t="str">
        <f aca="false">IF(ISBLANK(Values!E40),"",IF(Values!$B$37="EU","computercomponent","computer"))</f>
        <v/>
      </c>
      <c r="B41" s="37" t="str">
        <f aca="false">IF(ISBLANK(Values!E40),"",Values!F40)</f>
        <v/>
      </c>
      <c r="C41" s="32" t="str">
        <f aca="false">IF(ISBLANK(Values!E40),"","TellusRem")</f>
        <v/>
      </c>
      <c r="D41" s="30" t="str">
        <f aca="false">IF(ISBLANK(Values!E40),"",Values!E40)</f>
        <v/>
      </c>
      <c r="E41" s="31" t="str">
        <f aca="false">IF(ISBLANK(Values!E40),"","EAN")</f>
        <v/>
      </c>
      <c r="F41" s="38" t="str">
        <f aca="false">IF(ISBLANK(Values!E40),"",Values!$B$1 &amp; " " &amp; Values!$P40 &amp; " " &amp; Values!$H40 )</f>
        <v/>
      </c>
      <c r="G41" s="32" t="str">
        <f aca="false">IF(ISBLANK(Values!E40),"","TellusRem")</f>
        <v/>
      </c>
      <c r="H41" s="27" t="str">
        <f aca="false">IF(ISBLANK(Values!E40),"",Values!$B$16)</f>
        <v/>
      </c>
      <c r="I41" s="27" t="str">
        <f aca="false">IF(ISBLANK(Values!E40),"","4730574031")</f>
        <v/>
      </c>
      <c r="J41" s="39" t="str">
        <f aca="false">IF(ISBLANK(Values!E40),"",Values!F40)</f>
        <v/>
      </c>
      <c r="K41" s="28" t="str">
        <f aca="false">IF(ISBLANK(Values!E40),"",Values!$B$4)</f>
        <v/>
      </c>
      <c r="L41" s="40" t="str">
        <f aca="false">IF(ISBLANK(Values!E40),"",Values!$B$18)</f>
        <v/>
      </c>
      <c r="M41" s="28" t="str">
        <f aca="false">IF(ISBLANK(Values!E40),"",Values!$M40)</f>
        <v/>
      </c>
      <c r="N41" s="28" t="str">
        <f aca="false">IF(ISBLANK(Values!F40),"",Values!$N40)</f>
        <v/>
      </c>
      <c r="O41" s="1" t="str">
        <f aca="false">IF(ISBLANK(Values!F40),"",Values!$O40)</f>
        <v/>
      </c>
      <c r="P41" s="1"/>
      <c r="Q41" s="1"/>
      <c r="R41" s="1"/>
      <c r="S41" s="1"/>
      <c r="T41" s="1"/>
      <c r="U41" s="1"/>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1"/>
      <c r="AC41" s="1"/>
      <c r="AD41" s="1"/>
      <c r="AE41" s="1"/>
      <c r="AF41" s="1"/>
      <c r="AG41" s="1"/>
      <c r="AH41" s="1"/>
      <c r="AI41" s="41" t="str">
        <f aca="false">IF(ISBLANK(Values!E40),"",IF(Values!I40,Values!$B$23,Values!$B$23))</f>
        <v/>
      </c>
      <c r="AJ41" s="42" t="str">
        <f aca="false">IF(ISBLANK(Values!E40),"","👉 "&amp;Values!H40&amp; " "&amp;Values!$B$24 &amp;" "&amp;Values!$B$3 &amp; " "&amp; Values!$P40)</f>
        <v/>
      </c>
      <c r="AK41" s="1" t="str">
        <f aca="false">IF(ISBLANK(Values!E40),"",Values!$B$25)</f>
        <v/>
      </c>
      <c r="AL41" s="1" t="str">
        <f aca="false">IF(ISBLANK(Values!E40),"",Values!$B$26)</f>
        <v/>
      </c>
      <c r="AM41" s="1" t="str">
        <f aca="false">IF(ISBLANK(Values!E40),"",Values!$B$27)</f>
        <v/>
      </c>
      <c r="AN41" s="1"/>
      <c r="AO41" s="1"/>
      <c r="AP41" s="1"/>
      <c r="AQ41" s="1"/>
      <c r="AR41" s="1"/>
      <c r="AS41" s="1"/>
      <c r="AT41" s="43" t="str">
        <f aca="false">IF(ISBLANK(Values!E40),"",Values!H40)</f>
        <v/>
      </c>
      <c r="AU41" s="1"/>
      <c r="AV41" s="44" t="str">
        <f aca="false">IF(ISBLANK(Values!E40),"", Values!J40)</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31"/>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1" t="str">
        <f aca="false">IF(ISBLANK(Values!E40),"","New")</f>
        <v/>
      </c>
      <c r="EW41" s="1"/>
      <c r="EX41" s="1"/>
      <c r="EY41" s="1"/>
      <c r="EZ41" s="1"/>
      <c r="FA41" s="1"/>
      <c r="FB41" s="1"/>
      <c r="FC41" s="1"/>
      <c r="FD41" s="1"/>
      <c r="FE41" s="1" t="str">
        <f aca="false">IF(ISBLANK(Values!E40),"","3")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IF(ISBLANK(Values!E40),"",Values!$B$4)</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15" hidden="false" customHeight="false" outlineLevel="0" collapsed="false">
      <c r="A42" s="27" t="str">
        <f aca="false">IF(ISBLANK(Values!E41),"",IF(Values!$B$37="EU","computercomponent","computer"))</f>
        <v/>
      </c>
      <c r="B42" s="37" t="str">
        <f aca="false">IF(ISBLANK(Values!E41),"",Values!F41)</f>
        <v/>
      </c>
      <c r="C42" s="32" t="str">
        <f aca="false">IF(ISBLANK(Values!E41),"","TellusRem")</f>
        <v/>
      </c>
      <c r="D42" s="30" t="str">
        <f aca="false">IF(ISBLANK(Values!E41),"",Values!E41)</f>
        <v/>
      </c>
      <c r="E42" s="31" t="str">
        <f aca="false">IF(ISBLANK(Values!E41),"","EAN")</f>
        <v/>
      </c>
      <c r="F42" s="38" t="str">
        <f aca="false">IF(ISBLANK(Values!E41),"",Values!$B$1 &amp; " " &amp; Values!$P41 &amp; " " &amp; Values!$H41 )</f>
        <v/>
      </c>
      <c r="G42" s="32" t="str">
        <f aca="false">IF(ISBLANK(Values!E41),"","TellusRem")</f>
        <v/>
      </c>
      <c r="H42" s="27" t="str">
        <f aca="false">IF(ISBLANK(Values!E41),"",Values!$B$16)</f>
        <v/>
      </c>
      <c r="I42" s="27" t="str">
        <f aca="false">IF(ISBLANK(Values!E41),"","4730574031")</f>
        <v/>
      </c>
      <c r="J42" s="39" t="str">
        <f aca="false">IF(ISBLANK(Values!E41),"",Values!F41)</f>
        <v/>
      </c>
      <c r="K42" s="28" t="str">
        <f aca="false">IF(ISBLANK(Values!E41),"",Values!$B$4)</f>
        <v/>
      </c>
      <c r="L42" s="40" t="str">
        <f aca="false">IF(ISBLANK(Values!E41),"",Values!$B$18)</f>
        <v/>
      </c>
      <c r="M42" s="28" t="str">
        <f aca="false">IF(ISBLANK(Values!E41),"",Values!$M41)</f>
        <v/>
      </c>
      <c r="N42" s="28" t="str">
        <f aca="false">IF(ISBLANK(Values!F41),"",Values!$N41)</f>
        <v/>
      </c>
      <c r="O42" s="1" t="str">
        <f aca="false">IF(ISBLANK(Values!F41),"",Values!$O41)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I42" s="41" t="str">
        <f aca="false">IF(ISBLANK(Values!E41),"",IF(Values!I41,Values!$B$23,Values!$B$23))</f>
        <v/>
      </c>
      <c r="AJ42" s="42" t="str">
        <f aca="false">IF(ISBLANK(Values!E41),"","👉 "&amp;Values!H41&amp; " "&amp;Values!$B$24 &amp;" "&amp;Values!$B$3 &amp; " "&amp; Values!$P41)</f>
        <v/>
      </c>
      <c r="AK42" s="1" t="str">
        <f aca="false">IF(ISBLANK(Values!E41),"",Values!$B$25)</f>
        <v/>
      </c>
      <c r="AL42" s="1" t="str">
        <f aca="false">IF(ISBLANK(Values!E41),"",Values!$B$26)</f>
        <v/>
      </c>
      <c r="AM42" s="1" t="str">
        <f aca="false">IF(ISBLANK(Values!E41),"",Values!$B$27)</f>
        <v/>
      </c>
      <c r="AT42" s="43" t="str">
        <f aca="false">IF(ISBLANK(Values!E41),"",Values!H41)</f>
        <v/>
      </c>
      <c r="AV42" s="44" t="str">
        <f aca="false">IF(ISBLANK(Values!E41),"", Values!J41)</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31"/>
      <c r="DZ42" s="31"/>
      <c r="EA42" s="31"/>
      <c r="EB42" s="31"/>
      <c r="EC42" s="31"/>
      <c r="EI42" s="1" t="str">
        <f aca="false">IF(ISBLANK(Values!E41),"",Values!$B$31)</f>
        <v/>
      </c>
      <c r="ES42" s="1" t="str">
        <f aca="false">IF(ISBLANK(Values!E41),"","Amazon Tellus UPS")</f>
        <v/>
      </c>
      <c r="EV42" s="1" t="str">
        <f aca="false">IF(ISBLANK(Values!E41),"","New")</f>
        <v/>
      </c>
      <c r="FE42" s="1" t="str">
        <f aca="false">IF(ISBLANK(Values!E41),"","3")</f>
        <v/>
      </c>
      <c r="FH42" s="1" t="str">
        <f aca="false">IF(ISBLANK(Values!E41),"","FALSE")</f>
        <v/>
      </c>
      <c r="FI42" s="36" t="str">
        <f aca="false">IF(ISBLANK(Values!E41),"","FALSE")</f>
        <v/>
      </c>
      <c r="FJ42" s="36" t="str">
        <f aca="false">IF(ISBLANK(Values!E41),"","FALSE")</f>
        <v/>
      </c>
      <c r="FM42" s="1" t="str">
        <f aca="false">IF(ISBLANK(Values!E41),"","1")</f>
        <v/>
      </c>
      <c r="FO42" s="28" t="str">
        <f aca="false">IF(ISBLANK(Values!E41),"",Values!$B$4)</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15" hidden="false" customHeight="false" outlineLevel="0" collapsed="false">
      <c r="A43" s="27" t="str">
        <f aca="false">IF(ISBLANK(Values!E42),"",IF(Values!$B$37="EU","computercomponent","computer"))</f>
        <v/>
      </c>
      <c r="B43" s="37" t="str">
        <f aca="false">IF(ISBLANK(Values!E42),"",Values!F42)</f>
        <v/>
      </c>
      <c r="C43" s="32" t="str">
        <f aca="false">IF(ISBLANK(Values!E42),"","TellusRem")</f>
        <v/>
      </c>
      <c r="D43" s="30" t="str">
        <f aca="false">IF(ISBLANK(Values!E42),"",Values!E42)</f>
        <v/>
      </c>
      <c r="E43" s="31" t="str">
        <f aca="false">IF(ISBLANK(Values!E42),"","EAN")</f>
        <v/>
      </c>
      <c r="F43" s="38" t="str">
        <f aca="false">IF(ISBLANK(Values!E42),"",Values!$B$1 &amp; " " &amp; Values!$P42 &amp; " " &amp; Values!$H42 )</f>
        <v/>
      </c>
      <c r="G43" s="32" t="str">
        <f aca="false">IF(ISBLANK(Values!E42),"","TellusRem")</f>
        <v/>
      </c>
      <c r="H43" s="27" t="str">
        <f aca="false">IF(ISBLANK(Values!E42),"",Values!$B$16)</f>
        <v/>
      </c>
      <c r="I43" s="27" t="str">
        <f aca="false">IF(ISBLANK(Values!E42),"","4730574031")</f>
        <v/>
      </c>
      <c r="J43" s="39" t="str">
        <f aca="false">IF(ISBLANK(Values!E42),"",Values!F42)</f>
        <v/>
      </c>
      <c r="K43" s="28" t="str">
        <f aca="false">IF(ISBLANK(Values!E42),"",Values!$B$4)</f>
        <v/>
      </c>
      <c r="L43" s="40" t="str">
        <f aca="false">IF(ISBLANK(Values!E42),"",Values!$B$18)</f>
        <v/>
      </c>
      <c r="M43" s="28" t="str">
        <f aca="false">IF(ISBLANK(Values!E42),"",Values!$M42)</f>
        <v/>
      </c>
      <c r="N43" s="28" t="str">
        <f aca="false">IF(ISBLANK(Values!F42),"",Values!$N42)</f>
        <v/>
      </c>
      <c r="O43" s="1" t="str">
        <f aca="false">IF(ISBLANK(Values!F42),"",Values!$O42)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I43" s="41" t="str">
        <f aca="false">IF(ISBLANK(Values!E42),"",IF(Values!I42,Values!$B$23,Values!$B$23))</f>
        <v/>
      </c>
      <c r="AJ43" s="42" t="str">
        <f aca="false">IF(ISBLANK(Values!E42),"","👉 "&amp;Values!H42&amp; " "&amp;Values!$B$24 &amp;" "&amp;Values!$B$3 &amp; " "&amp; Values!$P42)</f>
        <v/>
      </c>
      <c r="AK43" s="1" t="str">
        <f aca="false">IF(ISBLANK(Values!E42),"",Values!$B$25)</f>
        <v/>
      </c>
      <c r="AL43" s="1" t="str">
        <f aca="false">IF(ISBLANK(Values!E42),"",Values!$B$26)</f>
        <v/>
      </c>
      <c r="AM43" s="1" t="str">
        <f aca="false">IF(ISBLANK(Values!E42),"",Values!$B$27)</f>
        <v/>
      </c>
      <c r="AT43" s="43" t="str">
        <f aca="false">IF(ISBLANK(Values!E42),"",Values!H42)</f>
        <v/>
      </c>
      <c r="AV43" s="44" t="str">
        <f aca="false">IF(ISBLANK(Values!E42),"", Values!J42)</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31"/>
      <c r="DZ43" s="31"/>
      <c r="EA43" s="31"/>
      <c r="EB43" s="31"/>
      <c r="EC43" s="31"/>
      <c r="EI43" s="1" t="str">
        <f aca="false">IF(ISBLANK(Values!E42),"",Values!$B$31)</f>
        <v/>
      </c>
      <c r="ES43" s="1" t="str">
        <f aca="false">IF(ISBLANK(Values!E42),"","Amazon Tellus UPS")</f>
        <v/>
      </c>
      <c r="EV43" s="1" t="str">
        <f aca="false">IF(ISBLANK(Values!E42),"","New")</f>
        <v/>
      </c>
      <c r="FE43" s="1" t="str">
        <f aca="false">IF(ISBLANK(Values!E42),"","3")</f>
        <v/>
      </c>
      <c r="FH43" s="1" t="str">
        <f aca="false">IF(ISBLANK(Values!E42),"","FALSE")</f>
        <v/>
      </c>
      <c r="FI43" s="36" t="str">
        <f aca="false">IF(ISBLANK(Values!E42),"","FALSE")</f>
        <v/>
      </c>
      <c r="FJ43" s="36" t="str">
        <f aca="false">IF(ISBLANK(Values!E42),"","FALSE")</f>
        <v/>
      </c>
      <c r="FM43" s="1" t="str">
        <f aca="false">IF(ISBLANK(Values!E42),"","1")</f>
        <v/>
      </c>
      <c r="FO43" s="28" t="str">
        <f aca="false">IF(ISBLANK(Values!E42),"",Values!$B$4)</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15" hidden="false" customHeight="false" outlineLevel="0" collapsed="false">
      <c r="A44" s="27" t="str">
        <f aca="false">IF(ISBLANK(Values!E43),"",IF(Values!$B$37="EU","computercomponent","computer"))</f>
        <v/>
      </c>
      <c r="B44" s="37" t="str">
        <f aca="false">IF(ISBLANK(Values!E43),"",Values!F43)</f>
        <v/>
      </c>
      <c r="C44" s="32" t="str">
        <f aca="false">IF(ISBLANK(Values!E43),"","TellusRem")</f>
        <v/>
      </c>
      <c r="D44" s="30" t="str">
        <f aca="false">IF(ISBLANK(Values!E43),"",Values!E43)</f>
        <v/>
      </c>
      <c r="E44" s="31" t="str">
        <f aca="false">IF(ISBLANK(Values!E43),"","EAN")</f>
        <v/>
      </c>
      <c r="F44" s="38" t="str">
        <f aca="false">IF(ISBLANK(Values!E43),"",Values!$B$1 &amp; " " &amp; Values!$P43 &amp; " " &amp; Values!$H43 )</f>
        <v/>
      </c>
      <c r="G44" s="32" t="str">
        <f aca="false">IF(ISBLANK(Values!E43),"","TellusRem")</f>
        <v/>
      </c>
      <c r="H44" s="27" t="str">
        <f aca="false">IF(ISBLANK(Values!E43),"",Values!$B$16)</f>
        <v/>
      </c>
      <c r="I44" s="27" t="str">
        <f aca="false">IF(ISBLANK(Values!E43),"","4730574031")</f>
        <v/>
      </c>
      <c r="J44" s="39" t="str">
        <f aca="false">IF(ISBLANK(Values!E43),"",Values!F43)</f>
        <v/>
      </c>
      <c r="K44" s="28" t="str">
        <f aca="false">IF(ISBLANK(Values!E43),"",Values!$B$4)</f>
        <v/>
      </c>
      <c r="L44" s="40" t="str">
        <f aca="false">IF(ISBLANK(Values!E43),"",Values!$B$18)</f>
        <v/>
      </c>
      <c r="M44" s="28" t="str">
        <f aca="false">IF(ISBLANK(Values!E43),"",Values!$M43)</f>
        <v/>
      </c>
      <c r="N44" s="28" t="str">
        <f aca="false">IF(ISBLANK(Values!F43),"",Values!$N43)</f>
        <v/>
      </c>
      <c r="O44" s="1" t="str">
        <f aca="false">IF(ISBLANK(Values!F43),"",Values!$O43)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I44" s="41" t="str">
        <f aca="false">IF(ISBLANK(Values!E43),"",IF(Values!I43,Values!$B$23,Values!$B$23))</f>
        <v/>
      </c>
      <c r="AJ44" s="42" t="str">
        <f aca="false">IF(ISBLANK(Values!E43),"","👉 "&amp;Values!H43&amp; " "&amp;Values!$B$24 &amp;" "&amp;Values!$B$3 &amp; " "&amp; Values!$P43)</f>
        <v/>
      </c>
      <c r="AK44" s="1" t="str">
        <f aca="false">IF(ISBLANK(Values!E43),"",Values!$B$25)</f>
        <v/>
      </c>
      <c r="AL44" s="1" t="str">
        <f aca="false">IF(ISBLANK(Values!E43),"",Values!$B$26)</f>
        <v/>
      </c>
      <c r="AM44" s="1" t="str">
        <f aca="false">IF(ISBLANK(Values!E43),"",Values!$B$27)</f>
        <v/>
      </c>
      <c r="AT44" s="43" t="str">
        <f aca="false">IF(ISBLANK(Values!E43),"",Values!H43)</f>
        <v/>
      </c>
      <c r="AV44" s="44" t="str">
        <f aca="false">IF(ISBLANK(Values!E43),"", Values!J43)</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31"/>
      <c r="DZ44" s="31"/>
      <c r="EA44" s="31"/>
      <c r="EB44" s="31"/>
      <c r="EC44" s="31"/>
      <c r="EI44" s="1" t="str">
        <f aca="false">IF(ISBLANK(Values!E43),"",Values!$B$31)</f>
        <v/>
      </c>
      <c r="ES44" s="1" t="str">
        <f aca="false">IF(ISBLANK(Values!E43),"","Amazon Tellus UPS")</f>
        <v/>
      </c>
      <c r="EV44" s="1" t="str">
        <f aca="false">IF(ISBLANK(Values!E43),"","New")</f>
        <v/>
      </c>
      <c r="FE44" s="1" t="str">
        <f aca="false">IF(ISBLANK(Values!E43),"","3")</f>
        <v/>
      </c>
      <c r="FH44" s="1" t="str">
        <f aca="false">IF(ISBLANK(Values!E43),"","FALSE")</f>
        <v/>
      </c>
      <c r="FI44" s="36" t="str">
        <f aca="false">IF(ISBLANK(Values!E43),"","FALSE")</f>
        <v/>
      </c>
      <c r="FJ44" s="36" t="str">
        <f aca="false">IF(ISBLANK(Values!E43),"","FALSE")</f>
        <v/>
      </c>
      <c r="FM44" s="1" t="str">
        <f aca="false">IF(ISBLANK(Values!E43),"","1")</f>
        <v/>
      </c>
      <c r="FO44" s="28" t="str">
        <f aca="false">IF(ISBLANK(Values!E43),"",Values!$B$4)</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38" t="str">
        <f aca="false">IF(ISBLANK(Values!E44),"",Values!$B$1 &amp; " " &amp; Values!$P44 &amp; " " &amp; Values!$H44 )</f>
        <v/>
      </c>
      <c r="G45" s="32" t="str">
        <f aca="false">IF(ISBLANK(Values!E44),"","TellusRem")</f>
        <v/>
      </c>
      <c r="H45" s="27" t="str">
        <f aca="false">IF(ISBLANK(Values!E44),"",Values!$B$16)</f>
        <v/>
      </c>
      <c r="I45" s="27" t="str">
        <f aca="false">IF(ISBLANK(Values!E44),"","4730574031")</f>
        <v/>
      </c>
      <c r="J45" s="39" t="str">
        <f aca="false">IF(ISBLANK(Values!E44),"",Values!F44 &amp; " variations")</f>
        <v/>
      </c>
      <c r="K45" s="28" t="str">
        <f aca="false">IF(ISBLANK(Values!E44),"",Values!$B$4)</f>
        <v/>
      </c>
      <c r="L45" s="40" t="str">
        <f aca="false">IF(ISBLANK(Values!E44),"",Values!$B$18)</f>
        <v/>
      </c>
      <c r="M45" s="28" t="str">
        <f aca="false">IF(ISBLANK(Values!E44),"",Values!$M44)</f>
        <v/>
      </c>
      <c r="N45" s="28" t="str">
        <f aca="false">IF(ISBLANK(Values!F44),"",Values!$N44)</f>
        <v/>
      </c>
      <c r="O45" s="1" t="str">
        <f aca="false">IF(ISBLANK(Values!F44),"",Values!$O44)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I45" s="41" t="str">
        <f aca="false">IF(ISBLANK(Values!E44),"",IF(Values!I44,Values!$B$23,Values!$B$23))</f>
        <v/>
      </c>
      <c r="AJ45" s="42" t="str">
        <f aca="false">IF(ISBLANK(Values!E44),"","👉 "&amp;Values!H44&amp; " "&amp;Values!$B$24 &amp;" "&amp;Values!$B$3 &amp; " "&amp; Values!$P44)</f>
        <v/>
      </c>
      <c r="AK45" s="1" t="str">
        <f aca="false">IF(ISBLANK(Values!E44),"",Values!$B$25)</f>
        <v/>
      </c>
      <c r="AL45" s="1" t="str">
        <f aca="false">IF(ISBLANK(Values!E44),"",Values!$B$26)</f>
        <v/>
      </c>
      <c r="AM45" s="1" t="str">
        <f aca="false">IF(ISBLANK(Values!E44),"",Values!$B$27)</f>
        <v/>
      </c>
      <c r="AT45" s="43" t="str">
        <f aca="false">IF(ISBLANK(Values!E44),"",Values!H44)</f>
        <v/>
      </c>
      <c r="AV45" s="44" t="str">
        <f aca="false">IF(ISBLANK(Values!E44),"", Values!J44)</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IF(ISBLANK(Values!E44),"",Values!$B$4)</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38" t="str">
        <f aca="false">IF(ISBLANK(Values!E45),"",Values!$B$1 &amp; " " &amp; Values!$P45 &amp; " " &amp; Values!$H45 )</f>
        <v/>
      </c>
      <c r="G46" s="32" t="str">
        <f aca="false">IF(ISBLANK(Values!E45),"","TellusRem")</f>
        <v/>
      </c>
      <c r="H46" s="27" t="str">
        <f aca="false">IF(ISBLANK(Values!E45),"",Values!$B$16)</f>
        <v/>
      </c>
      <c r="I46" s="27" t="str">
        <f aca="false">IF(ISBLANK(Values!E45),"","4730574031")</f>
        <v/>
      </c>
      <c r="J46" s="39" t="str">
        <f aca="false">IF(ISBLANK(Values!E45),"",Values!F45 &amp; " variations")</f>
        <v/>
      </c>
      <c r="K46" s="28" t="str">
        <f aca="false">IF(ISBLANK(Values!E45),"",Values!$B$4)</f>
        <v/>
      </c>
      <c r="L46" s="40" t="str">
        <f aca="false">IF(ISBLANK(Values!E45),"",Values!$B$18)</f>
        <v/>
      </c>
      <c r="M46" s="28" t="str">
        <f aca="false">IF(ISBLANK(Values!E45),"",Values!$M45)</f>
        <v/>
      </c>
      <c r="N46" s="28" t="str">
        <f aca="false">IF(ISBLANK(Values!F45),"",Values!$N45)</f>
        <v/>
      </c>
      <c r="O46" s="1" t="str">
        <f aca="false">IF(ISBLANK(Values!F45),"",Values!$O45)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I46" s="41" t="str">
        <f aca="false">IF(ISBLANK(Values!E45),"",IF(Values!I45,Values!$B$23,Values!$B$23))</f>
        <v/>
      </c>
      <c r="AJ46" s="42" t="str">
        <f aca="false">IF(ISBLANK(Values!E45),"","👉 "&amp;Values!H45&amp; " "&amp;Values!$B$24 &amp;" "&amp;Values!$B$3 &amp; " "&amp; Values!$P45)</f>
        <v/>
      </c>
      <c r="AK46" s="1" t="str">
        <f aca="false">IF(ISBLANK(Values!E45),"",Values!$B$25)</f>
        <v/>
      </c>
      <c r="AL46" s="1" t="str">
        <f aca="false">IF(ISBLANK(Values!E45),"",Values!$B$26)</f>
        <v/>
      </c>
      <c r="AM46" s="1" t="str">
        <f aca="false">IF(ISBLANK(Values!E45),"",Values!$B$27)</f>
        <v/>
      </c>
      <c r="AT46" s="43" t="str">
        <f aca="false">IF(ISBLANK(Values!E45),"",Values!H45)</f>
        <v/>
      </c>
      <c r="AV46" s="44" t="str">
        <f aca="false">IF(ISBLANK(Values!E45),"", Values!J45)</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IF(ISBLANK(Values!E45),"",Values!$B$4)</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38" t="str">
        <f aca="false">IF(ISBLANK(Values!E46),"",Values!$B$1 &amp; " " &amp; Values!$P46 &amp; " " &amp; Values!$H46 )</f>
        <v/>
      </c>
      <c r="G47" s="32" t="str">
        <f aca="false">IF(ISBLANK(Values!E46),"","TellusRem")</f>
        <v/>
      </c>
      <c r="H47" s="27" t="str">
        <f aca="false">IF(ISBLANK(Values!E46),"",Values!$B$16)</f>
        <v/>
      </c>
      <c r="I47" s="27" t="str">
        <f aca="false">IF(ISBLANK(Values!E46),"","4730574031")</f>
        <v/>
      </c>
      <c r="J47" s="39" t="str">
        <f aca="false">IF(ISBLANK(Values!E46),"",Values!F46 &amp; " variations")</f>
        <v/>
      </c>
      <c r="K47" s="28" t="str">
        <f aca="false">IF(ISBLANK(Values!E46),"",Values!$B$4)</f>
        <v/>
      </c>
      <c r="L47" s="40" t="str">
        <f aca="false">IF(ISBLANK(Values!E46),"",Values!$B$18)</f>
        <v/>
      </c>
      <c r="M47" s="28" t="str">
        <f aca="false">IF(ISBLANK(Values!E46),"",Values!$M46)</f>
        <v/>
      </c>
      <c r="N47" s="28" t="str">
        <f aca="false">IF(ISBLANK(Values!F46),"",Values!$N46)</f>
        <v/>
      </c>
      <c r="O47" s="1" t="str">
        <f aca="false">IF(ISBLANK(Values!F46),"",Values!$O46)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I47" s="41" t="str">
        <f aca="false">IF(ISBLANK(Values!E46),"",IF(Values!I46,Values!$B$23,Values!$B$23))</f>
        <v/>
      </c>
      <c r="AJ47" s="42" t="str">
        <f aca="false">IF(ISBLANK(Values!E46),"","👉 "&amp;Values!H46&amp; " "&amp;Values!$B$24 &amp;" "&amp;Values!$B$3 &amp; " "&amp; Values!$P46)</f>
        <v/>
      </c>
      <c r="AK47" s="1" t="str">
        <f aca="false">IF(ISBLANK(Values!E46),"",Values!$B$25)</f>
        <v/>
      </c>
      <c r="AL47" s="1" t="str">
        <f aca="false">IF(ISBLANK(Values!E46),"",Values!$B$26)</f>
        <v/>
      </c>
      <c r="AM47" s="1" t="str">
        <f aca="false">IF(ISBLANK(Values!E46),"",Values!$B$27)</f>
        <v/>
      </c>
      <c r="AT47" s="43" t="str">
        <f aca="false">IF(ISBLANK(Values!E46),"",Values!H46)</f>
        <v/>
      </c>
      <c r="AV47" s="44" t="str">
        <f aca="false">IF(ISBLANK(Values!E46),"", Values!J46)</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IF(ISBLANK(Values!E46),"",Values!$B$4)</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38" t="str">
        <f aca="false">IF(ISBLANK(Values!E47),"",Values!$B$1 &amp; " " &amp; Values!$P47 &amp; " " &amp; Values!$H47 )</f>
        <v/>
      </c>
      <c r="G48" s="32" t="str">
        <f aca="false">IF(ISBLANK(Values!E47),"","TellusRem")</f>
        <v/>
      </c>
      <c r="H48" s="27" t="str">
        <f aca="false">IF(ISBLANK(Values!E47),"",Values!$B$16)</f>
        <v/>
      </c>
      <c r="I48" s="27" t="str">
        <f aca="false">IF(ISBLANK(Values!E47),"","4730574031")</f>
        <v/>
      </c>
      <c r="J48" s="39" t="str">
        <f aca="false">IF(ISBLANK(Values!E47),"",Values!F47 &amp; " variations")</f>
        <v/>
      </c>
      <c r="K48" s="28" t="str">
        <f aca="false">IF(ISBLANK(Values!E47),"",Values!$B$4)</f>
        <v/>
      </c>
      <c r="L48" s="40" t="str">
        <f aca="false">IF(ISBLANK(Values!E47),"",Values!$B$18)</f>
        <v/>
      </c>
      <c r="M48" s="28" t="str">
        <f aca="false">IF(ISBLANK(Values!E47),"",Values!$M47)</f>
        <v/>
      </c>
      <c r="N48" s="28" t="str">
        <f aca="false">IF(ISBLANK(Values!F47),"",Values!$N47)</f>
        <v/>
      </c>
      <c r="O48" s="1" t="str">
        <f aca="false">IF(ISBLANK(Values!F47),"",Values!$O47)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I48" s="41" t="str">
        <f aca="false">IF(ISBLANK(Values!E47),"",IF(Values!I47,Values!$B$23,Values!$B$23))</f>
        <v/>
      </c>
      <c r="AJ48" s="42" t="str">
        <f aca="false">IF(ISBLANK(Values!E47),"","👉 "&amp;Values!H47&amp; " "&amp;Values!$B$24 &amp;" "&amp;Values!$B$3 &amp; " "&amp; Values!$P47)</f>
        <v/>
      </c>
      <c r="AK48" s="1" t="str">
        <f aca="false">IF(ISBLANK(Values!E47),"",Values!$B$25)</f>
        <v/>
      </c>
      <c r="AL48" s="1" t="str">
        <f aca="false">IF(ISBLANK(Values!E47),"",Values!$B$26)</f>
        <v/>
      </c>
      <c r="AM48" s="1" t="str">
        <f aca="false">IF(ISBLANK(Values!E47),"",Values!$B$27)</f>
        <v/>
      </c>
      <c r="AT48" s="43" t="str">
        <f aca="false">IF(ISBLANK(Values!E47),"",Values!H47)</f>
        <v/>
      </c>
      <c r="AV48" s="44" t="str">
        <f aca="false">IF(ISBLANK(Values!E47),"", Values!J47)</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IF(ISBLANK(Values!E47),"",Values!$B$4)</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38" t="str">
        <f aca="false">IF(ISBLANK(Values!E48),"",Values!$B$1 &amp; " " &amp; Values!$P48 &amp; " " &amp; Values!$H48 )</f>
        <v/>
      </c>
      <c r="G49" s="32" t="str">
        <f aca="false">IF(ISBLANK(Values!E48),"","TellusRem")</f>
        <v/>
      </c>
      <c r="H49" s="27" t="str">
        <f aca="false">IF(ISBLANK(Values!E48),"",Values!$B$16)</f>
        <v/>
      </c>
      <c r="I49" s="27" t="str">
        <f aca="false">IF(ISBLANK(Values!E48),"","4730574031")</f>
        <v/>
      </c>
      <c r="J49" s="39" t="str">
        <f aca="false">IF(ISBLANK(Values!E48),"",Values!F48 &amp; " variations")</f>
        <v/>
      </c>
      <c r="K49" s="28" t="str">
        <f aca="false">IF(ISBLANK(Values!E48),"",Values!$B$4)</f>
        <v/>
      </c>
      <c r="L49" s="40" t="str">
        <f aca="false">IF(ISBLANK(Values!E48),"",Values!$B$18)</f>
        <v/>
      </c>
      <c r="M49" s="28" t="str">
        <f aca="false">IF(ISBLANK(Values!E48),"",Values!$M48)</f>
        <v/>
      </c>
      <c r="N49" s="28" t="str">
        <f aca="false">IF(ISBLANK(Values!F48),"",Values!$N48)</f>
        <v/>
      </c>
      <c r="O49" s="1" t="str">
        <f aca="false">IF(ISBLANK(Values!F48),"",Values!$O48)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I49" s="41" t="str">
        <f aca="false">IF(ISBLANK(Values!E48),"",IF(Values!I48,Values!$B$23,Values!$B$23))</f>
        <v/>
      </c>
      <c r="AJ49" s="42" t="str">
        <f aca="false">IF(ISBLANK(Values!E48),"","👉 "&amp;Values!H48&amp; " "&amp;Values!$B$24 &amp;" "&amp;Values!$B$3 &amp; " "&amp; Values!$P48)</f>
        <v/>
      </c>
      <c r="AK49" s="1" t="str">
        <f aca="false">IF(ISBLANK(Values!E48),"",Values!$B$25)</f>
        <v/>
      </c>
      <c r="AL49" s="1" t="str">
        <f aca="false">IF(ISBLANK(Values!E48),"",Values!$B$26)</f>
        <v/>
      </c>
      <c r="AM49" s="1" t="str">
        <f aca="false">IF(ISBLANK(Values!E48),"",Values!$B$27)</f>
        <v/>
      </c>
      <c r="AT49" s="43" t="str">
        <f aca="false">IF(ISBLANK(Values!E48),"",Values!H48)</f>
        <v/>
      </c>
      <c r="AV49" s="44" t="str">
        <f aca="false">IF(ISBLANK(Values!E48),"", Values!J48)</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IF(ISBLANK(Values!E48),"",Values!$B$4)</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38" t="str">
        <f aca="false">IF(ISBLANK(Values!E49),"",Values!$B$1 &amp; " " &amp; Values!$P49 &amp; " " &amp; Values!$H49 )</f>
        <v/>
      </c>
      <c r="G50" s="32" t="str">
        <f aca="false">IF(ISBLANK(Values!E49),"","TellusRem")</f>
        <v/>
      </c>
      <c r="H50" s="27" t="str">
        <f aca="false">IF(ISBLANK(Values!E49),"",Values!$B$16)</f>
        <v/>
      </c>
      <c r="I50" s="27" t="str">
        <f aca="false">IF(ISBLANK(Values!E49),"","4730574031")</f>
        <v/>
      </c>
      <c r="J50" s="39" t="str">
        <f aca="false">IF(ISBLANK(Values!E49),"",Values!F49 &amp; " variations")</f>
        <v/>
      </c>
      <c r="K50" s="28" t="str">
        <f aca="false">IF(ISBLANK(Values!E49),"",Values!$B$4)</f>
        <v/>
      </c>
      <c r="L50" s="40" t="str">
        <f aca="false">IF(ISBLANK(Values!E49),"",Values!$B$18)</f>
        <v/>
      </c>
      <c r="M50" s="28" t="str">
        <f aca="false">IF(ISBLANK(Values!E49),"",Values!$M49)</f>
        <v/>
      </c>
      <c r="N50" s="28" t="str">
        <f aca="false">IF(ISBLANK(Values!F49),"",Values!$N49)</f>
        <v/>
      </c>
      <c r="O50" s="1" t="str">
        <f aca="false">IF(ISBLANK(Values!F49),"",Values!$O49)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I50" s="41" t="str">
        <f aca="false">IF(ISBLANK(Values!E49),"",IF(Values!I49,Values!$B$23,Values!$B$23))</f>
        <v/>
      </c>
      <c r="AJ50" s="42" t="str">
        <f aca="false">IF(ISBLANK(Values!E49),"","👉 "&amp;Values!H49&amp; " "&amp;Values!$B$24 &amp;" "&amp;Values!$B$3 &amp; " "&amp; Values!$P49)</f>
        <v/>
      </c>
      <c r="AK50" s="1" t="str">
        <f aca="false">IF(ISBLANK(Values!E49),"",Values!$B$25)</f>
        <v/>
      </c>
      <c r="AL50" s="1" t="str">
        <f aca="false">IF(ISBLANK(Values!E49),"",Values!$B$26)</f>
        <v/>
      </c>
      <c r="AM50" s="1" t="str">
        <f aca="false">IF(ISBLANK(Values!E49),"",Values!$B$27)</f>
        <v/>
      </c>
      <c r="AT50" s="43" t="str">
        <f aca="false">IF(ISBLANK(Values!E49),"",Values!H49)</f>
        <v/>
      </c>
      <c r="AV50" s="44" t="str">
        <f aca="false">IF(ISBLANK(Values!E49),"", Values!J49)</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IF(ISBLANK(Values!E49),"",Values!$B$4)</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38" t="str">
        <f aca="false">IF(ISBLANK(Values!E50),"",Values!$B$1 &amp; " " &amp; Values!$P50 &amp; " " &amp; Values!$H50 )</f>
        <v/>
      </c>
      <c r="G51" s="32" t="str">
        <f aca="false">IF(ISBLANK(Values!E50),"","TellusRem")</f>
        <v/>
      </c>
      <c r="H51" s="27" t="str">
        <f aca="false">IF(ISBLANK(Values!E50),"",Values!$B$16)</f>
        <v/>
      </c>
      <c r="I51" s="27" t="str">
        <f aca="false">IF(ISBLANK(Values!E50),"","4730574031")</f>
        <v/>
      </c>
      <c r="J51" s="39" t="str">
        <f aca="false">IF(ISBLANK(Values!E50),"",Values!F50 &amp; " variations")</f>
        <v/>
      </c>
      <c r="K51" s="28" t="str">
        <f aca="false">IF(ISBLANK(Values!E50),"",Values!$B$4)</f>
        <v/>
      </c>
      <c r="L51" s="40" t="str">
        <f aca="false">IF(ISBLANK(Values!E50),"",Values!$B$18)</f>
        <v/>
      </c>
      <c r="M51" s="28" t="str">
        <f aca="false">IF(ISBLANK(Values!E50),"",Values!$M50)</f>
        <v/>
      </c>
      <c r="N51" s="28" t="str">
        <f aca="false">IF(ISBLANK(Values!F50),"",Values!$N50)</f>
        <v/>
      </c>
      <c r="O51" s="1" t="str">
        <f aca="false">IF(ISBLANK(Values!F50),"",Values!$O50)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I51" s="41" t="str">
        <f aca="false">IF(ISBLANK(Values!E50),"",IF(Values!I50,Values!$B$23,Values!$B$23))</f>
        <v/>
      </c>
      <c r="AJ51" s="42" t="str">
        <f aca="false">IF(ISBLANK(Values!E50),"","👉 "&amp;Values!H50&amp; " "&amp;Values!$B$24 &amp;" "&amp;Values!$B$3 &amp; " "&amp; Values!$P50)</f>
        <v/>
      </c>
      <c r="AK51" s="1" t="str">
        <f aca="false">IF(ISBLANK(Values!E50),"",Values!$B$25)</f>
        <v/>
      </c>
      <c r="AL51" s="1" t="str">
        <f aca="false">IF(ISBLANK(Values!E50),"",Values!$B$26)</f>
        <v/>
      </c>
      <c r="AM51" s="1" t="str">
        <f aca="false">IF(ISBLANK(Values!E50),"",Values!$B$27)</f>
        <v/>
      </c>
      <c r="AT51" s="43" t="str">
        <f aca="false">IF(ISBLANK(Values!E50),"",Values!H50)</f>
        <v/>
      </c>
      <c r="AV51" s="44" t="str">
        <f aca="false">IF(ISBLANK(Values!E50),"", Values!J50)</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IF(ISBLANK(Values!E50),"",Values!$B$4)</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38" t="str">
        <f aca="false">IF(ISBLANK(Values!E51),"",Values!$B$1 &amp; " " &amp; Values!$P51 &amp; " " &amp; Values!$H51 )</f>
        <v/>
      </c>
      <c r="G52" s="32" t="str">
        <f aca="false">IF(ISBLANK(Values!E51),"","TellusRem")</f>
        <v/>
      </c>
      <c r="H52" s="27" t="str">
        <f aca="false">IF(ISBLANK(Values!E51),"",Values!$B$16)</f>
        <v/>
      </c>
      <c r="I52" s="27" t="str">
        <f aca="false">IF(ISBLANK(Values!E51),"","4730574031")</f>
        <v/>
      </c>
      <c r="J52" s="39" t="str">
        <f aca="false">IF(ISBLANK(Values!E51),"",Values!F51 &amp; " variations")</f>
        <v/>
      </c>
      <c r="K52" s="28" t="str">
        <f aca="false">IF(ISBLANK(Values!E51),"",Values!$B$4)</f>
        <v/>
      </c>
      <c r="L52" s="40" t="str">
        <f aca="false">IF(ISBLANK(Values!E51),"",Values!$B$18)</f>
        <v/>
      </c>
      <c r="M52" s="28" t="str">
        <f aca="false">IF(ISBLANK(Values!E51),"",Values!$M51)</f>
        <v/>
      </c>
      <c r="N52" s="28" t="str">
        <f aca="false">IF(ISBLANK(Values!F51),"",Values!$N51)</f>
        <v/>
      </c>
      <c r="O52" s="1" t="str">
        <f aca="false">IF(ISBLANK(Values!F51),"",Values!$O51)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I52" s="41" t="str">
        <f aca="false">IF(ISBLANK(Values!E51),"",IF(Values!I51,Values!$B$23,Values!$B$23))</f>
        <v/>
      </c>
      <c r="AJ52" s="42" t="str">
        <f aca="false">IF(ISBLANK(Values!E51),"","👉 "&amp;Values!H51&amp; " "&amp;Values!$B$24 &amp;" "&amp;Values!$B$3 &amp; " "&amp; Values!$P51)</f>
        <v/>
      </c>
      <c r="AK52" s="1" t="str">
        <f aca="false">IF(ISBLANK(Values!E51),"",Values!$B$25)</f>
        <v/>
      </c>
      <c r="AL52" s="1" t="str">
        <f aca="false">IF(ISBLANK(Values!E51),"",Values!$B$26)</f>
        <v/>
      </c>
      <c r="AM52" s="1" t="str">
        <f aca="false">IF(ISBLANK(Values!E51),"",Values!$B$27)</f>
        <v/>
      </c>
      <c r="AT52" s="43" t="str">
        <f aca="false">IF(ISBLANK(Values!E51),"",Values!H51)</f>
        <v/>
      </c>
      <c r="AV52" s="44" t="str">
        <f aca="false">IF(ISBLANK(Values!E51),"", Values!J51)</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IF(ISBLANK(Values!E51),"",Values!$B$4)</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38" t="str">
        <f aca="false">IF(ISBLANK(Values!E52),"",Values!$B$1 &amp; " " &amp; Values!$P52 &amp; " " &amp; Values!$H52 )</f>
        <v/>
      </c>
      <c r="G53" s="32" t="str">
        <f aca="false">IF(ISBLANK(Values!E52),"","TellusRem")</f>
        <v/>
      </c>
      <c r="H53" s="27" t="str">
        <f aca="false">IF(ISBLANK(Values!E52),"",Values!$B$16)</f>
        <v/>
      </c>
      <c r="I53" s="27" t="str">
        <f aca="false">IF(ISBLANK(Values!E52),"","4730574031")</f>
        <v/>
      </c>
      <c r="J53" s="39" t="str">
        <f aca="false">IF(ISBLANK(Values!E52),"",Values!F52 &amp; " variations")</f>
        <v/>
      </c>
      <c r="K53" s="28" t="str">
        <f aca="false">IF(ISBLANK(Values!E52),"",Values!$B$4)</f>
        <v/>
      </c>
      <c r="L53" s="40" t="str">
        <f aca="false">IF(ISBLANK(Values!E52),"",Values!$B$18)</f>
        <v/>
      </c>
      <c r="M53" s="28" t="str">
        <f aca="false">IF(ISBLANK(Values!E52),"",Values!$M52)</f>
        <v/>
      </c>
      <c r="N53" s="28" t="str">
        <f aca="false">IF(ISBLANK(Values!F52),"",Values!$N52)</f>
        <v/>
      </c>
      <c r="O53" s="1" t="str">
        <f aca="false">IF(ISBLANK(Values!F52),"",Values!$O52)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I53" s="41" t="str">
        <f aca="false">IF(ISBLANK(Values!E52),"",IF(Values!I52,Values!$B$23,Values!$B$23))</f>
        <v/>
      </c>
      <c r="AJ53" s="42" t="str">
        <f aca="false">IF(ISBLANK(Values!E52),"","👉 "&amp;Values!H52&amp; " "&amp;Values!$B$24 &amp;" "&amp;Values!$B$3 &amp; " "&amp; Values!$P52)</f>
        <v/>
      </c>
      <c r="AK53" s="1" t="str">
        <f aca="false">IF(ISBLANK(Values!E52),"",Values!$B$25)</f>
        <v/>
      </c>
      <c r="AL53" s="1" t="str">
        <f aca="false">IF(ISBLANK(Values!E52),"",Values!$B$26)</f>
        <v/>
      </c>
      <c r="AM53" s="1" t="str">
        <f aca="false">IF(ISBLANK(Values!E52),"",Values!$B$27)</f>
        <v/>
      </c>
      <c r="AT53" s="43" t="str">
        <f aca="false">IF(ISBLANK(Values!E52),"",Values!H52)</f>
        <v/>
      </c>
      <c r="AV53" s="44" t="str">
        <f aca="false">IF(ISBLANK(Values!E52),"", Values!J52)</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IF(ISBLANK(Values!E52),"",Values!$B$4)</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38" t="str">
        <f aca="false">IF(ISBLANK(Values!E53),"",Values!$B$1 &amp; " " &amp; Values!$P53 &amp; " " &amp; Values!$H53 )</f>
        <v/>
      </c>
      <c r="G54" s="32" t="str">
        <f aca="false">IF(ISBLANK(Values!E53),"","TellusRem")</f>
        <v/>
      </c>
      <c r="H54" s="27" t="str">
        <f aca="false">IF(ISBLANK(Values!E53),"",Values!$B$16)</f>
        <v/>
      </c>
      <c r="I54" s="27" t="str">
        <f aca="false">IF(ISBLANK(Values!E53),"","4730574031")</f>
        <v/>
      </c>
      <c r="J54" s="39" t="str">
        <f aca="false">IF(ISBLANK(Values!E53),"",Values!F53 &amp; " variations")</f>
        <v/>
      </c>
      <c r="K54" s="28" t="str">
        <f aca="false">IF(ISBLANK(Values!E53),"",Values!$B$4)</f>
        <v/>
      </c>
      <c r="L54" s="40" t="str">
        <f aca="false">IF(ISBLANK(Values!E53),"",Values!$B$18)</f>
        <v/>
      </c>
      <c r="M54" s="28" t="str">
        <f aca="false">IF(ISBLANK(Values!E53),"",Values!$M53)</f>
        <v/>
      </c>
      <c r="N54" s="28" t="str">
        <f aca="false">IF(ISBLANK(Values!F53),"",Values!$N53)</f>
        <v/>
      </c>
      <c r="O54" s="1" t="str">
        <f aca="false">IF(ISBLANK(Values!F53),"",Values!$O53)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I54" s="41" t="str">
        <f aca="false">IF(ISBLANK(Values!E53),"",IF(Values!I53,Values!$B$23,Values!$B$23))</f>
        <v/>
      </c>
      <c r="AJ54" s="42" t="str">
        <f aca="false">IF(ISBLANK(Values!E53),"","👉 "&amp;Values!H53&amp; " "&amp;Values!$B$24 &amp;" "&amp;Values!$B$3 &amp; " "&amp; Values!$P53)</f>
        <v/>
      </c>
      <c r="AK54" s="1" t="str">
        <f aca="false">IF(ISBLANK(Values!E53),"",Values!$B$25)</f>
        <v/>
      </c>
      <c r="AL54" s="1" t="str">
        <f aca="false">IF(ISBLANK(Values!E53),"",Values!$B$26)</f>
        <v/>
      </c>
      <c r="AM54" s="1" t="str">
        <f aca="false">IF(ISBLANK(Values!E53),"",Values!$B$27)</f>
        <v/>
      </c>
      <c r="AT54" s="43" t="str">
        <f aca="false">IF(ISBLANK(Values!E53),"",Values!H53)</f>
        <v/>
      </c>
      <c r="AV54" s="44" t="str">
        <f aca="false">IF(ISBLANK(Values!E53),"", Values!J53)</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IF(ISBLANK(Values!E53),"",Values!$B$4)</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38" t="str">
        <f aca="false">IF(ISBLANK(Values!E54),"",Values!$B$1 &amp; " " &amp; Values!$P54 &amp; " " &amp; Values!$H54 )</f>
        <v/>
      </c>
      <c r="G55" s="32" t="str">
        <f aca="false">IF(ISBLANK(Values!E54),"","TellusRem")</f>
        <v/>
      </c>
      <c r="H55" s="27" t="str">
        <f aca="false">IF(ISBLANK(Values!E54),"",Values!$B$16)</f>
        <v/>
      </c>
      <c r="I55" s="27" t="str">
        <f aca="false">IF(ISBLANK(Values!E54),"","4730574031")</f>
        <v/>
      </c>
      <c r="J55" s="39" t="str">
        <f aca="false">IF(ISBLANK(Values!E54),"",Values!F54 &amp; " variations")</f>
        <v/>
      </c>
      <c r="K55" s="28" t="str">
        <f aca="false">IF(ISBLANK(Values!E54),"",Values!$B$4)</f>
        <v/>
      </c>
      <c r="L55" s="40" t="str">
        <f aca="false">IF(ISBLANK(Values!E54),"",Values!$B$18)</f>
        <v/>
      </c>
      <c r="M55" s="28" t="str">
        <f aca="false">IF(ISBLANK(Values!E54),"",Values!$M54)</f>
        <v/>
      </c>
      <c r="N55" s="28" t="str">
        <f aca="false">IF(ISBLANK(Values!F54),"",Values!$N54)</f>
        <v/>
      </c>
      <c r="O55" s="1" t="str">
        <f aca="false">IF(ISBLANK(Values!F54),"",Values!$O54)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I55" s="41" t="str">
        <f aca="false">IF(ISBLANK(Values!E54),"",IF(Values!I54,Values!$B$23,Values!$B$23))</f>
        <v/>
      </c>
      <c r="AJ55" s="42" t="str">
        <f aca="false">IF(ISBLANK(Values!E54),"","👉 "&amp;Values!H54&amp; " "&amp;Values!$B$24 &amp;" "&amp;Values!$B$3 &amp; " "&amp; Values!$P54)</f>
        <v/>
      </c>
      <c r="AK55" s="1" t="str">
        <f aca="false">IF(ISBLANK(Values!E54),"",Values!$B$25)</f>
        <v/>
      </c>
      <c r="AL55" s="1" t="str">
        <f aca="false">IF(ISBLANK(Values!E54),"",Values!$B$26)</f>
        <v/>
      </c>
      <c r="AM55" s="1" t="str">
        <f aca="false">IF(ISBLANK(Values!E54),"",Values!$B$27)</f>
        <v/>
      </c>
      <c r="AT55" s="43" t="str">
        <f aca="false">IF(ISBLANK(Values!E54),"",Values!H54)</f>
        <v/>
      </c>
      <c r="AV55" s="44" t="str">
        <f aca="false">IF(ISBLANK(Values!E54),"", Values!J54)</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IF(ISBLANK(Values!E54),"",Values!$B$4)</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38" t="str">
        <f aca="false">IF(ISBLANK(Values!E55),"",Values!$B$1 &amp; " " &amp; Values!$P55 &amp; " " &amp; Values!$H55 )</f>
        <v/>
      </c>
      <c r="G56" s="32" t="str">
        <f aca="false">IF(ISBLANK(Values!E55),"","TellusRem")</f>
        <v/>
      </c>
      <c r="H56" s="27" t="str">
        <f aca="false">IF(ISBLANK(Values!E55),"",Values!$B$16)</f>
        <v/>
      </c>
      <c r="I56" s="27" t="str">
        <f aca="false">IF(ISBLANK(Values!E55),"","4730574031")</f>
        <v/>
      </c>
      <c r="J56" s="39" t="str">
        <f aca="false">IF(ISBLANK(Values!E55),"",Values!F55 &amp; " variations")</f>
        <v/>
      </c>
      <c r="K56" s="28" t="str">
        <f aca="false">IF(ISBLANK(Values!E55),"",Values!$B$4)</f>
        <v/>
      </c>
      <c r="L56" s="40" t="str">
        <f aca="false">IF(ISBLANK(Values!E55),"",Values!$B$18)</f>
        <v/>
      </c>
      <c r="M56" s="28" t="str">
        <f aca="false">IF(ISBLANK(Values!E55),"",Values!$M55)</f>
        <v/>
      </c>
      <c r="N56" s="28" t="str">
        <f aca="false">IF(ISBLANK(Values!F55),"",Values!$N55)</f>
        <v/>
      </c>
      <c r="O56" s="1" t="str">
        <f aca="false">IF(ISBLANK(Values!F55),"",Values!$O55)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I56" s="41" t="str">
        <f aca="false">IF(ISBLANK(Values!E55),"",IF(Values!I55,Values!$B$23,Values!$B$23))</f>
        <v/>
      </c>
      <c r="AJ56" s="42" t="str">
        <f aca="false">IF(ISBLANK(Values!E55),"","👉 "&amp;Values!H55&amp; " "&amp;Values!$B$24 &amp;" "&amp;Values!$B$3 &amp; " "&amp; Values!$P55)</f>
        <v/>
      </c>
      <c r="AK56" s="1" t="str">
        <f aca="false">IF(ISBLANK(Values!E55),"",Values!$B$25)</f>
        <v/>
      </c>
      <c r="AL56" s="1" t="str">
        <f aca="false">IF(ISBLANK(Values!E55),"",Values!$B$26)</f>
        <v/>
      </c>
      <c r="AM56" s="1" t="str">
        <f aca="false">IF(ISBLANK(Values!E55),"",Values!$B$27)</f>
        <v/>
      </c>
      <c r="AT56" s="43" t="str">
        <f aca="false">IF(ISBLANK(Values!E55),"",Values!H55)</f>
        <v/>
      </c>
      <c r="AV56" s="44" t="str">
        <f aca="false">IF(ISBLANK(Values!E55),"", Values!J55)</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IF(ISBLANK(Values!E55),"",Values!$B$4)</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38" t="str">
        <f aca="false">IF(ISBLANK(Values!E56),"",Values!$B$1 &amp; " " &amp; Values!$P56 &amp; " " &amp; Values!$H56 )</f>
        <v/>
      </c>
      <c r="G57" s="32" t="str">
        <f aca="false">IF(ISBLANK(Values!E56),"","TellusRem")</f>
        <v/>
      </c>
      <c r="H57" s="27" t="str">
        <f aca="false">IF(ISBLANK(Values!E56),"",Values!$B$16)</f>
        <v/>
      </c>
      <c r="I57" s="27" t="str">
        <f aca="false">IF(ISBLANK(Values!E56),"","4730574031")</f>
        <v/>
      </c>
      <c r="J57" s="39" t="str">
        <f aca="false">IF(ISBLANK(Values!E56),"",Values!F56 &amp; " variations")</f>
        <v/>
      </c>
      <c r="K57" s="28" t="str">
        <f aca="false">IF(ISBLANK(Values!E56),"",Values!$B$4)</f>
        <v/>
      </c>
      <c r="L57" s="40" t="str">
        <f aca="false">IF(ISBLANK(Values!E56),"",Values!$B$18)</f>
        <v/>
      </c>
      <c r="M57" s="28" t="str">
        <f aca="false">IF(ISBLANK(Values!E56),"",Values!$M56)</f>
        <v/>
      </c>
      <c r="N57" s="28" t="str">
        <f aca="false">IF(ISBLANK(Values!F56),"",Values!$N56)</f>
        <v/>
      </c>
      <c r="O57" s="1" t="str">
        <f aca="false">IF(ISBLANK(Values!F56),"",Values!$O56)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I57" s="41" t="str">
        <f aca="false">IF(ISBLANK(Values!E56),"",IF(Values!I56,Values!$B$23,Values!$B$23))</f>
        <v/>
      </c>
      <c r="AJ57" s="42" t="str">
        <f aca="false">IF(ISBLANK(Values!E56),"","👉 "&amp;Values!H56&amp; " "&amp;Values!$B$24 &amp;" "&amp;Values!$B$3 &amp; " "&amp; Values!$P56)</f>
        <v/>
      </c>
      <c r="AK57" s="1" t="str">
        <f aca="false">IF(ISBLANK(Values!E56),"",Values!$B$25)</f>
        <v/>
      </c>
      <c r="AL57" s="1" t="str">
        <f aca="false">IF(ISBLANK(Values!E56),"",Values!$B$26)</f>
        <v/>
      </c>
      <c r="AM57" s="1" t="str">
        <f aca="false">IF(ISBLANK(Values!E56),"",Values!$B$27)</f>
        <v/>
      </c>
      <c r="AT57" s="43" t="str">
        <f aca="false">IF(ISBLANK(Values!E56),"",Values!H56)</f>
        <v/>
      </c>
      <c r="AV57" s="44" t="str">
        <f aca="false">IF(ISBLANK(Values!E56),"", Values!J56)</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IF(ISBLANK(Values!E56),"",Values!$B$4)</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38" t="str">
        <f aca="false">IF(ISBLANK(Values!E57),"",Values!$B$1 &amp; " " &amp; Values!$P57 &amp; " " &amp; Values!$H57 )</f>
        <v/>
      </c>
      <c r="G58" s="32" t="str">
        <f aca="false">IF(ISBLANK(Values!E57),"","TellusRem")</f>
        <v/>
      </c>
      <c r="H58" s="27" t="str">
        <f aca="false">IF(ISBLANK(Values!E57),"",Values!$B$16)</f>
        <v/>
      </c>
      <c r="I58" s="27" t="str">
        <f aca="false">IF(ISBLANK(Values!E57),"","4730574031")</f>
        <v/>
      </c>
      <c r="J58" s="39" t="str">
        <f aca="false">IF(ISBLANK(Values!E57),"",Values!F57 &amp; " variations")</f>
        <v/>
      </c>
      <c r="K58" s="28" t="str">
        <f aca="false">IF(ISBLANK(Values!E57),"",Values!$B$4)</f>
        <v/>
      </c>
      <c r="L58" s="40" t="str">
        <f aca="false">IF(ISBLANK(Values!E57),"",Values!$B$18)</f>
        <v/>
      </c>
      <c r="M58" s="28" t="str">
        <f aca="false">IF(ISBLANK(Values!E57),"",Values!$M57)</f>
        <v/>
      </c>
      <c r="N58" s="28" t="str">
        <f aca="false">IF(ISBLANK(Values!F57),"",Values!$N57)</f>
        <v/>
      </c>
      <c r="O58" s="1" t="str">
        <f aca="false">IF(ISBLANK(Values!F57),"",Values!$O57)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I58" s="41" t="str">
        <f aca="false">IF(ISBLANK(Values!E57),"",IF(Values!I57,Values!$B$23,Values!$B$23))</f>
        <v/>
      </c>
      <c r="AJ58" s="42" t="str">
        <f aca="false">IF(ISBLANK(Values!E57),"","👉 "&amp;Values!H57&amp; " "&amp;Values!$B$24 &amp;" "&amp;Values!$B$3 &amp; " "&amp; Values!$P57)</f>
        <v/>
      </c>
      <c r="AK58" s="1" t="str">
        <f aca="false">IF(ISBLANK(Values!E57),"",Values!$B$25)</f>
        <v/>
      </c>
      <c r="AL58" s="1" t="str">
        <f aca="false">IF(ISBLANK(Values!E57),"",Values!$B$26)</f>
        <v/>
      </c>
      <c r="AM58" s="1" t="str">
        <f aca="false">IF(ISBLANK(Values!E57),"",Values!$B$27)</f>
        <v/>
      </c>
      <c r="AT58" s="43" t="str">
        <f aca="false">IF(ISBLANK(Values!E57),"",Values!H57)</f>
        <v/>
      </c>
      <c r="AV58" s="44" t="str">
        <f aca="false">IF(ISBLANK(Values!E57),"", Values!J57)</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IF(ISBLANK(Values!E57),"",Values!$B$4)</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38" t="str">
        <f aca="false">IF(ISBLANK(Values!E58),"",Values!$B$1 &amp; " " &amp; Values!$P58 &amp; " " &amp; Values!$H58 )</f>
        <v/>
      </c>
      <c r="G59" s="32" t="str">
        <f aca="false">IF(ISBLANK(Values!E58),"","TellusRem")</f>
        <v/>
      </c>
      <c r="H59" s="27" t="str">
        <f aca="false">IF(ISBLANK(Values!E58),"",Values!$B$16)</f>
        <v/>
      </c>
      <c r="I59" s="27" t="str">
        <f aca="false">IF(ISBLANK(Values!E58),"","4730574031")</f>
        <v/>
      </c>
      <c r="J59" s="39" t="str">
        <f aca="false">IF(ISBLANK(Values!E58),"",Values!F58 &amp; " variations")</f>
        <v/>
      </c>
      <c r="K59" s="28" t="str">
        <f aca="false">IF(ISBLANK(Values!E58),"",Values!$B$4)</f>
        <v/>
      </c>
      <c r="L59" s="40" t="str">
        <f aca="false">IF(ISBLANK(Values!E58),"",Values!$B$18)</f>
        <v/>
      </c>
      <c r="M59" s="28" t="str">
        <f aca="false">IF(ISBLANK(Values!E58),"",Values!$M58)</f>
        <v/>
      </c>
      <c r="N59" s="28" t="str">
        <f aca="false">IF(ISBLANK(Values!F58),"",Values!$N58)</f>
        <v/>
      </c>
      <c r="O59" s="1" t="str">
        <f aca="false">IF(ISBLANK(Values!F58),"",Values!$O58)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I59" s="41" t="str">
        <f aca="false">IF(ISBLANK(Values!E58),"",IF(Values!I58,Values!$B$23,Values!$B$23))</f>
        <v/>
      </c>
      <c r="AJ59" s="42" t="str">
        <f aca="false">IF(ISBLANK(Values!E58),"","👉 "&amp;Values!H58&amp; " "&amp;Values!$B$24 &amp;" "&amp;Values!$B$3 &amp; " "&amp; Values!$P58)</f>
        <v/>
      </c>
      <c r="AK59" s="1" t="str">
        <f aca="false">IF(ISBLANK(Values!E58),"",Values!$B$25)</f>
        <v/>
      </c>
      <c r="AL59" s="1" t="str">
        <f aca="false">IF(ISBLANK(Values!E58),"",Values!$B$26)</f>
        <v/>
      </c>
      <c r="AM59" s="1" t="str">
        <f aca="false">IF(ISBLANK(Values!E58),"",Values!$B$27)</f>
        <v/>
      </c>
      <c r="AT59" s="43" t="str">
        <f aca="false">IF(ISBLANK(Values!E58),"",Values!H58)</f>
        <v/>
      </c>
      <c r="AV59" s="44" t="str">
        <f aca="false">IF(ISBLANK(Values!E58),"", Values!J58)</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IF(ISBLANK(Values!E58),"",Values!$B$4)</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38" t="str">
        <f aca="false">IF(ISBLANK(Values!E59),"",Values!$B$1 &amp; " " &amp; Values!$P59 &amp; " " &amp; Values!$H59 )</f>
        <v/>
      </c>
      <c r="G60" s="32" t="str">
        <f aca="false">IF(ISBLANK(Values!E59),"","TellusRem")</f>
        <v/>
      </c>
      <c r="H60" s="27" t="str">
        <f aca="false">IF(ISBLANK(Values!E59),"",Values!$B$16)</f>
        <v/>
      </c>
      <c r="I60" s="27" t="str">
        <f aca="false">IF(ISBLANK(Values!E59),"","4730574031")</f>
        <v/>
      </c>
      <c r="J60" s="39" t="str">
        <f aca="false">IF(ISBLANK(Values!E59),"",Values!F59 &amp; " variations")</f>
        <v/>
      </c>
      <c r="K60" s="28" t="str">
        <f aca="false">IF(ISBLANK(Values!E59),"",Values!$B$4)</f>
        <v/>
      </c>
      <c r="L60" s="40" t="str">
        <f aca="false">IF(ISBLANK(Values!E59),"",Values!$B$18)</f>
        <v/>
      </c>
      <c r="M60" s="28" t="str">
        <f aca="false">IF(ISBLANK(Values!E59),"",Values!$M59)</f>
        <v/>
      </c>
      <c r="N60" s="28" t="str">
        <f aca="false">IF(ISBLANK(Values!F59),"",Values!$N59)</f>
        <v/>
      </c>
      <c r="O60" s="1" t="str">
        <f aca="false">IF(ISBLANK(Values!F59),"",Values!$O59)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I60" s="41" t="str">
        <f aca="false">IF(ISBLANK(Values!E59),"",IF(Values!I59,Values!$B$23,Values!$B$23))</f>
        <v/>
      </c>
      <c r="AJ60" s="42" t="str">
        <f aca="false">IF(ISBLANK(Values!E59),"","👉 "&amp;Values!H59&amp; " "&amp;Values!$B$24 &amp;" "&amp;Values!$B$3 &amp; " "&amp; Values!$P59)</f>
        <v/>
      </c>
      <c r="AK60" s="1" t="str">
        <f aca="false">IF(ISBLANK(Values!E59),"",Values!$B$25)</f>
        <v/>
      </c>
      <c r="AL60" s="1" t="str">
        <f aca="false">IF(ISBLANK(Values!E59),"",Values!$B$26)</f>
        <v/>
      </c>
      <c r="AM60" s="1" t="str">
        <f aca="false">IF(ISBLANK(Values!E59),"",Values!$B$27)</f>
        <v/>
      </c>
      <c r="AT60" s="43" t="str">
        <f aca="false">IF(ISBLANK(Values!E59),"",Values!H59)</f>
        <v/>
      </c>
      <c r="AV60" s="44" t="str">
        <f aca="false">IF(ISBLANK(Values!E59),"", Values!J59)</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IF(ISBLANK(Values!E59),"",Values!$B$4)</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38" t="str">
        <f aca="false">IF(ISBLANK(Values!E60),"",Values!$B$1 &amp; " " &amp; Values!$P60 &amp; " " &amp; Values!$H60 )</f>
        <v/>
      </c>
      <c r="G61" s="32" t="str">
        <f aca="false">IF(ISBLANK(Values!E60),"","TellusRem")</f>
        <v/>
      </c>
      <c r="H61" s="27" t="str">
        <f aca="false">IF(ISBLANK(Values!E60),"",Values!$B$16)</f>
        <v/>
      </c>
      <c r="I61" s="27" t="str">
        <f aca="false">IF(ISBLANK(Values!E60),"","4730574031")</f>
        <v/>
      </c>
      <c r="J61" s="39" t="str">
        <f aca="false">IF(ISBLANK(Values!E60),"",Values!F60 &amp; " variations")</f>
        <v/>
      </c>
      <c r="K61" s="28" t="str">
        <f aca="false">IF(ISBLANK(Values!E60),"",Values!$B$4)</f>
        <v/>
      </c>
      <c r="L61" s="40" t="str">
        <f aca="false">IF(ISBLANK(Values!E60),"",Values!$B$18)</f>
        <v/>
      </c>
      <c r="M61" s="28" t="str">
        <f aca="false">IF(ISBLANK(Values!E60),"",Values!$M60)</f>
        <v/>
      </c>
      <c r="N61" s="28" t="str">
        <f aca="false">IF(ISBLANK(Values!F60),"",Values!$N60)</f>
        <v/>
      </c>
      <c r="O61" s="1" t="str">
        <f aca="false">IF(ISBLANK(Values!F60),"",Values!$O60)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I61" s="41" t="str">
        <f aca="false">IF(ISBLANK(Values!E60),"",IF(Values!I60,Values!$B$23,Values!$B$23))</f>
        <v/>
      </c>
      <c r="AJ61" s="42" t="str">
        <f aca="false">IF(ISBLANK(Values!E60),"","👉 "&amp;Values!H60&amp; " "&amp;Values!$B$24 &amp;" "&amp;Values!$B$3 &amp; " "&amp; Values!$P60)</f>
        <v/>
      </c>
      <c r="AK61" s="1" t="str">
        <f aca="false">IF(ISBLANK(Values!E60),"",Values!$B$25)</f>
        <v/>
      </c>
      <c r="AL61" s="1" t="str">
        <f aca="false">IF(ISBLANK(Values!E60),"",Values!$B$26)</f>
        <v/>
      </c>
      <c r="AM61" s="1" t="str">
        <f aca="false">IF(ISBLANK(Values!E60),"",Values!$B$27)</f>
        <v/>
      </c>
      <c r="AT61" s="43" t="str">
        <f aca="false">IF(ISBLANK(Values!E60),"",Values!H60)</f>
        <v/>
      </c>
      <c r="AV61" s="44" t="str">
        <f aca="false">IF(ISBLANK(Values!E60),"", Values!J60)</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IF(ISBLANK(Values!E60),"",Values!$B$4)</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38" t="str">
        <f aca="false">IF(ISBLANK(Values!E61),"",Values!$B$1 &amp; " " &amp; Values!$P61 &amp; " " &amp; Values!$H61 )</f>
        <v/>
      </c>
      <c r="G62" s="32" t="str">
        <f aca="false">IF(ISBLANK(Values!E61),"","TellusRem")</f>
        <v/>
      </c>
      <c r="H62" s="27" t="str">
        <f aca="false">IF(ISBLANK(Values!E61),"",Values!$B$16)</f>
        <v/>
      </c>
      <c r="I62" s="27" t="str">
        <f aca="false">IF(ISBLANK(Values!E61),"","4730574031")</f>
        <v/>
      </c>
      <c r="J62" s="39" t="str">
        <f aca="false">IF(ISBLANK(Values!E61),"",Values!F61 &amp; " variations")</f>
        <v/>
      </c>
      <c r="K62" s="28" t="str">
        <f aca="false">IF(ISBLANK(Values!E61),"",Values!$B$4)</f>
        <v/>
      </c>
      <c r="L62" s="40" t="str">
        <f aca="false">IF(ISBLANK(Values!E61),"",Values!$B$18)</f>
        <v/>
      </c>
      <c r="M62" s="28" t="str">
        <f aca="false">IF(ISBLANK(Values!E61),"",Values!$M61)</f>
        <v/>
      </c>
      <c r="N62" s="28" t="str">
        <f aca="false">IF(ISBLANK(Values!F61),"",Values!$N61)</f>
        <v/>
      </c>
      <c r="O62" s="1" t="str">
        <f aca="false">IF(ISBLANK(Values!F61),"",Values!$O61)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I62" s="41" t="str">
        <f aca="false">IF(ISBLANK(Values!E61),"",IF(Values!I61,Values!$B$23,Values!$B$23))</f>
        <v/>
      </c>
      <c r="AJ62" s="42" t="str">
        <f aca="false">IF(ISBLANK(Values!E61),"","👉 "&amp;Values!H61&amp; " "&amp;Values!$B$24 &amp;" "&amp;Values!$B$3 &amp; " "&amp; Values!$P61)</f>
        <v/>
      </c>
      <c r="AK62" s="1" t="str">
        <f aca="false">IF(ISBLANK(Values!E61),"",Values!$B$25)</f>
        <v/>
      </c>
      <c r="AL62" s="1" t="str">
        <f aca="false">IF(ISBLANK(Values!E61),"",Values!$B$26)</f>
        <v/>
      </c>
      <c r="AM62" s="1" t="str">
        <f aca="false">IF(ISBLANK(Values!E61),"",Values!$B$27)</f>
        <v/>
      </c>
      <c r="AT62" s="43" t="str">
        <f aca="false">IF(ISBLANK(Values!E61),"",Values!H61)</f>
        <v/>
      </c>
      <c r="AV62" s="44" t="str">
        <f aca="false">IF(ISBLANK(Values!E61),"", Values!J61)</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IF(ISBLANK(Values!E61),"",Values!$B$4)</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38" t="str">
        <f aca="false">IF(ISBLANK(Values!E62),"",Values!$B$1 &amp; " " &amp; Values!$P62 &amp; " " &amp; Values!$H62 )</f>
        <v/>
      </c>
      <c r="G63" s="32" t="str">
        <f aca="false">IF(ISBLANK(Values!E62),"","TellusRem")</f>
        <v/>
      </c>
      <c r="H63" s="27" t="str">
        <f aca="false">IF(ISBLANK(Values!E62),"",Values!$B$16)</f>
        <v/>
      </c>
      <c r="I63" s="27" t="str">
        <f aca="false">IF(ISBLANK(Values!E62),"","4730574031")</f>
        <v/>
      </c>
      <c r="J63" s="39" t="str">
        <f aca="false">IF(ISBLANK(Values!E62),"",Values!F62 &amp; " variations")</f>
        <v/>
      </c>
      <c r="K63" s="28" t="str">
        <f aca="false">IF(ISBLANK(Values!E62),"",Values!$B$4)</f>
        <v/>
      </c>
      <c r="L63" s="40" t="str">
        <f aca="false">IF(ISBLANK(Values!E62),"",Values!$B$18)</f>
        <v/>
      </c>
      <c r="M63" s="28" t="str">
        <f aca="false">IF(ISBLANK(Values!E62),"",Values!$M62)</f>
        <v/>
      </c>
      <c r="N63" s="28" t="str">
        <f aca="false">IF(ISBLANK(Values!F62),"",Values!$N62)</f>
        <v/>
      </c>
      <c r="O63" s="1" t="str">
        <f aca="false">IF(ISBLANK(Values!F62),"",Values!$O62)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I63" s="41" t="str">
        <f aca="false">IF(ISBLANK(Values!E62),"",IF(Values!I62,Values!$B$23,Values!$B$23))</f>
        <v/>
      </c>
      <c r="AJ63" s="42" t="str">
        <f aca="false">IF(ISBLANK(Values!E62),"","👉 "&amp;Values!H62&amp; " "&amp;Values!$B$24 &amp;" "&amp;Values!$B$3 &amp; " "&amp; Values!$P62)</f>
        <v/>
      </c>
      <c r="AK63" s="1" t="str">
        <f aca="false">IF(ISBLANK(Values!E62),"",Values!$B$25)</f>
        <v/>
      </c>
      <c r="AL63" s="1" t="str">
        <f aca="false">IF(ISBLANK(Values!E62),"",Values!$B$26)</f>
        <v/>
      </c>
      <c r="AM63" s="1" t="str">
        <f aca="false">IF(ISBLANK(Values!E62),"",Values!$B$27)</f>
        <v/>
      </c>
      <c r="AT63" s="43" t="str">
        <f aca="false">IF(ISBLANK(Values!E62),"",Values!H62)</f>
        <v/>
      </c>
      <c r="AV63" s="44" t="str">
        <f aca="false">IF(ISBLANK(Values!E62),"", Values!J62)</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IF(ISBLANK(Values!E62),"",Values!$B$4)</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38" t="str">
        <f aca="false">IF(ISBLANK(Values!E63),"",Values!$B$1 &amp; " " &amp; Values!$P63 &amp; " " &amp; Values!$H63 )</f>
        <v/>
      </c>
      <c r="G64" s="32" t="str">
        <f aca="false">IF(ISBLANK(Values!E63),"","TellusRem")</f>
        <v/>
      </c>
      <c r="H64" s="27" t="str">
        <f aca="false">IF(ISBLANK(Values!E63),"",Values!$B$16)</f>
        <v/>
      </c>
      <c r="I64" s="27" t="str">
        <f aca="false">IF(ISBLANK(Values!E63),"","4730574031")</f>
        <v/>
      </c>
      <c r="J64" s="39" t="str">
        <f aca="false">IF(ISBLANK(Values!E63),"",Values!F63 &amp; " variations")</f>
        <v/>
      </c>
      <c r="K64" s="28" t="str">
        <f aca="false">IF(ISBLANK(Values!E63),"",Values!$B$4)</f>
        <v/>
      </c>
      <c r="L64" s="40" t="str">
        <f aca="false">IF(ISBLANK(Values!E63),"",Values!$B$18)</f>
        <v/>
      </c>
      <c r="M64" s="28" t="str">
        <f aca="false">IF(ISBLANK(Values!E63),"",Values!$M63)</f>
        <v/>
      </c>
      <c r="N64" s="28" t="str">
        <f aca="false">IF(ISBLANK(Values!F63),"",Values!$N63)</f>
        <v/>
      </c>
      <c r="O64" s="1" t="str">
        <f aca="false">IF(ISBLANK(Values!F63),"",Values!$O63)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I64" s="41" t="str">
        <f aca="false">IF(ISBLANK(Values!E63),"",IF(Values!I63,Values!$B$23,Values!$B$23))</f>
        <v/>
      </c>
      <c r="AJ64" s="42" t="str">
        <f aca="false">IF(ISBLANK(Values!E63),"","👉 "&amp;Values!H63&amp; " "&amp;Values!$B$24 &amp;" "&amp;Values!$B$3 &amp; " "&amp; Values!$P63)</f>
        <v/>
      </c>
      <c r="AK64" s="1" t="str">
        <f aca="false">IF(ISBLANK(Values!E63),"",Values!$B$25)</f>
        <v/>
      </c>
      <c r="AL64" s="1" t="str">
        <f aca="false">IF(ISBLANK(Values!E63),"",Values!$B$26)</f>
        <v/>
      </c>
      <c r="AM64" s="1" t="str">
        <f aca="false">IF(ISBLANK(Values!E63),"",Values!$B$27)</f>
        <v/>
      </c>
      <c r="AT64" s="43" t="str">
        <f aca="false">IF(ISBLANK(Values!E63),"",Values!H63)</f>
        <v/>
      </c>
      <c r="AV64" s="44" t="str">
        <f aca="false">IF(ISBLANK(Values!E63),"", Values!J63)</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IF(ISBLANK(Values!E63),"",Values!$B$4)</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38" t="str">
        <f aca="false">IF(ISBLANK(Values!E64),"",Values!$B$1 &amp; " " &amp; Values!$P64 &amp; " " &amp; Values!$H64 )</f>
        <v/>
      </c>
      <c r="G65" s="32" t="str">
        <f aca="false">IF(ISBLANK(Values!E64),"","TellusRem")</f>
        <v/>
      </c>
      <c r="H65" s="27" t="str">
        <f aca="false">IF(ISBLANK(Values!E64),"",Values!$B$16)</f>
        <v/>
      </c>
      <c r="I65" s="27" t="str">
        <f aca="false">IF(ISBLANK(Values!E64),"","4730574031")</f>
        <v/>
      </c>
      <c r="J65" s="39" t="str">
        <f aca="false">IF(ISBLANK(Values!E64),"",Values!F64 &amp; " variations")</f>
        <v/>
      </c>
      <c r="K65" s="28" t="str">
        <f aca="false">IF(ISBLANK(Values!E64),"",Values!$B$4)</f>
        <v/>
      </c>
      <c r="L65" s="40" t="str">
        <f aca="false">IF(ISBLANK(Values!E64),"",Values!$B$18)</f>
        <v/>
      </c>
      <c r="M65" s="28" t="str">
        <f aca="false">IF(ISBLANK(Values!E64),"",Values!$M64)</f>
        <v/>
      </c>
      <c r="N65" s="28" t="str">
        <f aca="false">IF(ISBLANK(Values!F64),"",Values!$N64)</f>
        <v/>
      </c>
      <c r="O65" s="1" t="str">
        <f aca="false">IF(ISBLANK(Values!F64),"",Values!$O64)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I65" s="41" t="str">
        <f aca="false">IF(ISBLANK(Values!E64),"",IF(Values!I64,Values!$B$23,Values!$B$23))</f>
        <v/>
      </c>
      <c r="AJ65" s="42" t="str">
        <f aca="false">IF(ISBLANK(Values!E64),"","👉 "&amp;Values!H64&amp; " "&amp;Values!$B$24 &amp;" "&amp;Values!$B$3 &amp; " "&amp; Values!$P64)</f>
        <v/>
      </c>
      <c r="AK65" s="1" t="str">
        <f aca="false">IF(ISBLANK(Values!E64),"",Values!$B$25)</f>
        <v/>
      </c>
      <c r="AL65" s="1" t="str">
        <f aca="false">IF(ISBLANK(Values!E64),"",Values!$B$26)</f>
        <v/>
      </c>
      <c r="AM65" s="1" t="str">
        <f aca="false">IF(ISBLANK(Values!E64),"",Values!$B$27)</f>
        <v/>
      </c>
      <c r="AT65" s="43" t="str">
        <f aca="false">IF(ISBLANK(Values!E64),"",Values!H64)</f>
        <v/>
      </c>
      <c r="AV65" s="44" t="str">
        <f aca="false">IF(ISBLANK(Values!E64),"", Values!J64)</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IF(ISBLANK(Values!E64),"",Values!$B$4)</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38" t="str">
        <f aca="false">IF(ISBLANK(Values!E65),"",Values!$B$1 &amp; " " &amp; Values!$P65 &amp; " " &amp; Values!$H65 )</f>
        <v/>
      </c>
      <c r="G66" s="32" t="str">
        <f aca="false">IF(ISBLANK(Values!E65),"","TellusRem")</f>
        <v/>
      </c>
      <c r="H66" s="27" t="str">
        <f aca="false">IF(ISBLANK(Values!E65),"",Values!$B$16)</f>
        <v/>
      </c>
      <c r="I66" s="27" t="str">
        <f aca="false">IF(ISBLANK(Values!E65),"","4730574031")</f>
        <v/>
      </c>
      <c r="J66" s="39" t="str">
        <f aca="false">IF(ISBLANK(Values!E65),"",Values!F65 &amp; " variations")</f>
        <v/>
      </c>
      <c r="K66" s="28" t="str">
        <f aca="false">IF(ISBLANK(Values!E65),"",Values!$B$4)</f>
        <v/>
      </c>
      <c r="L66" s="40" t="str">
        <f aca="false">IF(ISBLANK(Values!E65),"",Values!$B$18)</f>
        <v/>
      </c>
      <c r="M66" s="28" t="str">
        <f aca="false">IF(ISBLANK(Values!E65),"",Values!$M65)</f>
        <v/>
      </c>
      <c r="N66" s="28" t="str">
        <f aca="false">IF(ISBLANK(Values!F65),"",Values!$N65)</f>
        <v/>
      </c>
      <c r="O66" s="1" t="str">
        <f aca="false">IF(ISBLANK(Values!F65),"",Values!$O65)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I66" s="41" t="str">
        <f aca="false">IF(ISBLANK(Values!E65),"",IF(Values!I65,Values!$B$23,Values!$B$23))</f>
        <v/>
      </c>
      <c r="AJ66" s="42" t="str">
        <f aca="false">IF(ISBLANK(Values!E65),"","👉 "&amp;Values!H65&amp; " "&amp;Values!$B$24 &amp;" "&amp;Values!$B$3 &amp; " "&amp; Values!$P65)</f>
        <v/>
      </c>
      <c r="AK66" s="1" t="str">
        <f aca="false">IF(ISBLANK(Values!E65),"",Values!$B$25)</f>
        <v/>
      </c>
      <c r="AL66" s="1" t="str">
        <f aca="false">IF(ISBLANK(Values!E65),"",Values!$B$26)</f>
        <v/>
      </c>
      <c r="AM66" s="1" t="str">
        <f aca="false">IF(ISBLANK(Values!E65),"",Values!$B$27)</f>
        <v/>
      </c>
      <c r="AT66" s="43" t="str">
        <f aca="false">IF(ISBLANK(Values!E65),"",Values!H65)</f>
        <v/>
      </c>
      <c r="AV66" s="44" t="str">
        <f aca="false">IF(ISBLANK(Values!E65),"", Values!J65)</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IF(ISBLANK(Values!E65),"",Values!$B$4)</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38" t="str">
        <f aca="false">IF(ISBLANK(Values!E66),"",Values!$B$1 &amp; " " &amp; Values!$P66 &amp; " " &amp; Values!$H66 )</f>
        <v/>
      </c>
      <c r="G67" s="32" t="str">
        <f aca="false">IF(ISBLANK(Values!E66),"","TellusRem")</f>
        <v/>
      </c>
      <c r="H67" s="27" t="str">
        <f aca="false">IF(ISBLANK(Values!E66),"",Values!$B$16)</f>
        <v/>
      </c>
      <c r="I67" s="27" t="str">
        <f aca="false">IF(ISBLANK(Values!E66),"","4730574031")</f>
        <v/>
      </c>
      <c r="J67" s="39" t="str">
        <f aca="false">IF(ISBLANK(Values!E66),"",Values!F66 &amp; " variations")</f>
        <v/>
      </c>
      <c r="K67" s="28" t="str">
        <f aca="false">IF(ISBLANK(Values!E66),"",Values!$B$4)</f>
        <v/>
      </c>
      <c r="L67" s="40" t="str">
        <f aca="false">IF(ISBLANK(Values!E66),"",Values!$B$18)</f>
        <v/>
      </c>
      <c r="M67" s="28" t="str">
        <f aca="false">IF(ISBLANK(Values!E66),"",Values!$M66)</f>
        <v/>
      </c>
      <c r="N67" s="28" t="str">
        <f aca="false">IF(ISBLANK(Values!F66),"",Values!$N66)</f>
        <v/>
      </c>
      <c r="O67" s="1" t="str">
        <f aca="false">IF(ISBLANK(Values!F66),"",Values!$O66)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I67" s="41" t="str">
        <f aca="false">IF(ISBLANK(Values!E66),"",IF(Values!I66,Values!$B$23,Values!$B$23))</f>
        <v/>
      </c>
      <c r="AJ67" s="42" t="str">
        <f aca="false">IF(ISBLANK(Values!E66),"","👉 "&amp;Values!H66&amp; " "&amp;Values!$B$24 &amp;" "&amp;Values!$B$3 &amp; " "&amp; Values!$P66)</f>
        <v/>
      </c>
      <c r="AK67" s="1" t="str">
        <f aca="false">IF(ISBLANK(Values!E66),"",Values!$B$25)</f>
        <v/>
      </c>
      <c r="AL67" s="1" t="str">
        <f aca="false">IF(ISBLANK(Values!E66),"",Values!$B$26)</f>
        <v/>
      </c>
      <c r="AM67" s="1" t="str">
        <f aca="false">IF(ISBLANK(Values!E66),"",Values!$B$27)</f>
        <v/>
      </c>
      <c r="AT67" s="43" t="str">
        <f aca="false">IF(ISBLANK(Values!E66),"",Values!H66)</f>
        <v/>
      </c>
      <c r="AV67" s="44" t="str">
        <f aca="false">IF(ISBLANK(Values!E66),"", Values!J66)</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IF(ISBLANK(Values!E66),"",Values!$B$4)</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38" t="str">
        <f aca="false">IF(ISBLANK(Values!E67),"",Values!$B$1 &amp; " " &amp; Values!$P67 &amp; " " &amp; Values!$H67 )</f>
        <v/>
      </c>
      <c r="G68" s="32" t="str">
        <f aca="false">IF(ISBLANK(Values!E67),"","TellusRem")</f>
        <v/>
      </c>
      <c r="H68" s="27" t="str">
        <f aca="false">IF(ISBLANK(Values!E67),"",Values!$B$16)</f>
        <v/>
      </c>
      <c r="I68" s="27" t="str">
        <f aca="false">IF(ISBLANK(Values!E67),"","4730574031")</f>
        <v/>
      </c>
      <c r="J68" s="39" t="str">
        <f aca="false">IF(ISBLANK(Values!E67),"",Values!F67 &amp; " variations")</f>
        <v/>
      </c>
      <c r="K68" s="28" t="str">
        <f aca="false">IF(ISBLANK(Values!E67),"",Values!$B$4)</f>
        <v/>
      </c>
      <c r="L68" s="40" t="str">
        <f aca="false">IF(ISBLANK(Values!E67),"",Values!$B$18)</f>
        <v/>
      </c>
      <c r="M68" s="28" t="str">
        <f aca="false">IF(ISBLANK(Values!E67),"",Values!$M67)</f>
        <v/>
      </c>
      <c r="N68" s="28" t="str">
        <f aca="false">IF(ISBLANK(Values!F67),"",Values!$N67)</f>
        <v/>
      </c>
      <c r="O68" s="1" t="str">
        <f aca="false">IF(ISBLANK(Values!F67),"",Values!$O67)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I68" s="41" t="str">
        <f aca="false">IF(ISBLANK(Values!E67),"",IF(Values!I67,Values!$B$23,Values!$B$23))</f>
        <v/>
      </c>
      <c r="AJ68" s="42" t="str">
        <f aca="false">IF(ISBLANK(Values!E67),"","👉 "&amp;Values!H67&amp; " "&amp;Values!$B$24 &amp;" "&amp;Values!$B$3 &amp; " "&amp; Values!$P67)</f>
        <v/>
      </c>
      <c r="AK68" s="1" t="str">
        <f aca="false">IF(ISBLANK(Values!E67),"",Values!$B$25)</f>
        <v/>
      </c>
      <c r="AL68" s="1" t="str">
        <f aca="false">IF(ISBLANK(Values!E67),"",Values!$B$26)</f>
        <v/>
      </c>
      <c r="AM68" s="1" t="str">
        <f aca="false">IF(ISBLANK(Values!E67),"",Values!$B$27)</f>
        <v/>
      </c>
      <c r="AT68" s="43" t="str">
        <f aca="false">IF(ISBLANK(Values!E67),"",Values!H67)</f>
        <v/>
      </c>
      <c r="AV68" s="44" t="str">
        <f aca="false">IF(ISBLANK(Values!E67),"", Values!J67)</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IF(ISBLANK(Values!E67),"",Values!$B$4)</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38" t="str">
        <f aca="false">IF(ISBLANK(Values!E68),"",Values!$B$1 &amp; " " &amp; Values!$P68 &amp; " " &amp; Values!$H68 )</f>
        <v/>
      </c>
      <c r="G69" s="32" t="str">
        <f aca="false">IF(ISBLANK(Values!E68),"","TellusRem")</f>
        <v/>
      </c>
      <c r="H69" s="27" t="str">
        <f aca="false">IF(ISBLANK(Values!E68),"",Values!$B$16)</f>
        <v/>
      </c>
      <c r="I69" s="27" t="str">
        <f aca="false">IF(ISBLANK(Values!E68),"","4730574031")</f>
        <v/>
      </c>
      <c r="J69" s="39" t="str">
        <f aca="false">IF(ISBLANK(Values!E68),"",Values!F68 &amp; " variations")</f>
        <v/>
      </c>
      <c r="K69" s="28" t="str">
        <f aca="false">IF(ISBLANK(Values!E68),"",Values!$B$4)</f>
        <v/>
      </c>
      <c r="L69" s="40" t="str">
        <f aca="false">IF(ISBLANK(Values!E68),"",Values!$B$18)</f>
        <v/>
      </c>
      <c r="M69" s="28" t="str">
        <f aca="false">IF(ISBLANK(Values!E68),"",Values!$M68)</f>
        <v/>
      </c>
      <c r="N69" s="28" t="str">
        <f aca="false">IF(ISBLANK(Values!F68),"",Values!$N68)</f>
        <v/>
      </c>
      <c r="O69" s="1" t="str">
        <f aca="false">IF(ISBLANK(Values!F68),"",Values!$O68)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I69" s="41" t="str">
        <f aca="false">IF(ISBLANK(Values!E68),"",IF(Values!I68,Values!$B$23,Values!$B$23))</f>
        <v/>
      </c>
      <c r="AJ69" s="42" t="str">
        <f aca="false">IF(ISBLANK(Values!E68),"","👉 "&amp;Values!H68&amp; " "&amp;Values!$B$24 &amp;" "&amp;Values!$B$3 &amp; " "&amp; Values!$P68)</f>
        <v/>
      </c>
      <c r="AK69" s="1" t="str">
        <f aca="false">IF(ISBLANK(Values!E68),"",Values!$B$25)</f>
        <v/>
      </c>
      <c r="AL69" s="1" t="str">
        <f aca="false">IF(ISBLANK(Values!E68),"",Values!$B$26)</f>
        <v/>
      </c>
      <c r="AM69" s="1" t="str">
        <f aca="false">IF(ISBLANK(Values!E68),"",Values!$B$27)</f>
        <v/>
      </c>
      <c r="AT69" s="43" t="str">
        <f aca="false">IF(ISBLANK(Values!E68),"",Values!H68)</f>
        <v/>
      </c>
      <c r="AV69" s="44" t="str">
        <f aca="false">IF(ISBLANK(Values!E68),"", Values!J68)</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IF(ISBLANK(Values!E68),"",Values!$B$4)</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38" t="str">
        <f aca="false">IF(ISBLANK(Values!E69),"",Values!$B$1 &amp; " " &amp; Values!$P69 &amp; " " &amp; Values!$H69 )</f>
        <v/>
      </c>
      <c r="G70" s="32" t="str">
        <f aca="false">IF(ISBLANK(Values!E69),"","TellusRem")</f>
        <v/>
      </c>
      <c r="H70" s="27" t="str">
        <f aca="false">IF(ISBLANK(Values!E69),"",Values!$B$16)</f>
        <v/>
      </c>
      <c r="I70" s="27" t="str">
        <f aca="false">IF(ISBLANK(Values!E69),"","4730574031")</f>
        <v/>
      </c>
      <c r="J70" s="39" t="str">
        <f aca="false">IF(ISBLANK(Values!E69),"",Values!F69 &amp; " variations")</f>
        <v/>
      </c>
      <c r="K70" s="28" t="str">
        <f aca="false">IF(ISBLANK(Values!E69),"",Values!$B$4)</f>
        <v/>
      </c>
      <c r="L70" s="40" t="str">
        <f aca="false">IF(ISBLANK(Values!E69),"",Values!$B$18)</f>
        <v/>
      </c>
      <c r="M70" s="28" t="str">
        <f aca="false">IF(ISBLANK(Values!E69),"",Values!$M69)</f>
        <v/>
      </c>
      <c r="N70" s="28" t="str">
        <f aca="false">IF(ISBLANK(Values!F69),"",Values!$N69)</f>
        <v/>
      </c>
      <c r="O70" s="1" t="str">
        <f aca="false">IF(ISBLANK(Values!F69),"",Values!$O69)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I70" s="41" t="str">
        <f aca="false">IF(ISBLANK(Values!E69),"",IF(Values!I69,Values!$B$23,Values!$B$23))</f>
        <v/>
      </c>
      <c r="AJ70" s="42" t="str">
        <f aca="false">IF(ISBLANK(Values!E69),"","👉 "&amp;Values!H69&amp; " "&amp;Values!$B$24 &amp;" "&amp;Values!$B$3 &amp; " "&amp; Values!$P69)</f>
        <v/>
      </c>
      <c r="AK70" s="1" t="str">
        <f aca="false">IF(ISBLANK(Values!E69),"",Values!$B$25)</f>
        <v/>
      </c>
      <c r="AL70" s="1" t="str">
        <f aca="false">IF(ISBLANK(Values!E69),"",Values!$B$26)</f>
        <v/>
      </c>
      <c r="AM70" s="1" t="str">
        <f aca="false">IF(ISBLANK(Values!E69),"",Values!$B$27)</f>
        <v/>
      </c>
      <c r="AT70" s="43" t="str">
        <f aca="false">IF(ISBLANK(Values!E69),"",Values!H69)</f>
        <v/>
      </c>
      <c r="AV70" s="44" t="str">
        <f aca="false">IF(ISBLANK(Values!E69),"", Values!J69)</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IF(ISBLANK(Values!E69),"",Values!$B$4)</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38" t="str">
        <f aca="false">IF(ISBLANK(Values!E70),"",Values!$B$1 &amp; " " &amp; Values!$P70 &amp; " " &amp; Values!$H70 )</f>
        <v/>
      </c>
      <c r="G71" s="32" t="str">
        <f aca="false">IF(ISBLANK(Values!E70),"","TellusRem")</f>
        <v/>
      </c>
      <c r="H71" s="27" t="str">
        <f aca="false">IF(ISBLANK(Values!E70),"",Values!$B$16)</f>
        <v/>
      </c>
      <c r="I71" s="27" t="str">
        <f aca="false">IF(ISBLANK(Values!E70),"","4730574031")</f>
        <v/>
      </c>
      <c r="J71" s="39" t="str">
        <f aca="false">IF(ISBLANK(Values!E70),"",Values!F70 &amp; " variations")</f>
        <v/>
      </c>
      <c r="K71" s="28" t="str">
        <f aca="false">IF(ISBLANK(Values!E70),"",Values!$B$4)</f>
        <v/>
      </c>
      <c r="L71" s="40" t="str">
        <f aca="false">IF(ISBLANK(Values!E70),"",Values!$B$18)</f>
        <v/>
      </c>
      <c r="M71" s="28" t="str">
        <f aca="false">IF(ISBLANK(Values!E70),"",Values!$M70)</f>
        <v/>
      </c>
      <c r="N71" s="28" t="str">
        <f aca="false">IF(ISBLANK(Values!F70),"",Values!$N70)</f>
        <v/>
      </c>
      <c r="O71" s="1" t="str">
        <f aca="false">IF(ISBLANK(Values!F70),"",Values!$O70)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I71" s="41" t="str">
        <f aca="false">IF(ISBLANK(Values!E70),"",IF(Values!I70,Values!$B$23,Values!$B$23))</f>
        <v/>
      </c>
      <c r="AJ71" s="42" t="str">
        <f aca="false">IF(ISBLANK(Values!E70),"","👉 "&amp;Values!H70&amp; " "&amp;Values!$B$24 &amp;" "&amp;Values!$B$3 &amp; " "&amp; Values!$P70)</f>
        <v/>
      </c>
      <c r="AK71" s="1" t="str">
        <f aca="false">IF(ISBLANK(Values!E70),"",Values!$B$25)</f>
        <v/>
      </c>
      <c r="AL71" s="1" t="str">
        <f aca="false">IF(ISBLANK(Values!E70),"",Values!$B$26)</f>
        <v/>
      </c>
      <c r="AM71" s="1" t="str">
        <f aca="false">IF(ISBLANK(Values!E70),"",Values!$B$27)</f>
        <v/>
      </c>
      <c r="AT71" s="43" t="str">
        <f aca="false">IF(ISBLANK(Values!E70),"",Values!H70)</f>
        <v/>
      </c>
      <c r="AV71" s="44" t="str">
        <f aca="false">IF(ISBLANK(Values!E70),"", Values!J70)</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IF(ISBLANK(Values!E70),"",Values!$B$4)</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38" t="str">
        <f aca="false">IF(ISBLANK(Values!E71),"",Values!$B$1 &amp; " " &amp; Values!$P71 &amp; " " &amp; Values!$H71 )</f>
        <v/>
      </c>
      <c r="G72" s="32" t="str">
        <f aca="false">IF(ISBLANK(Values!E71),"","TellusRem")</f>
        <v/>
      </c>
      <c r="H72" s="27" t="str">
        <f aca="false">IF(ISBLANK(Values!E71),"",Values!$B$16)</f>
        <v/>
      </c>
      <c r="I72" s="27" t="str">
        <f aca="false">IF(ISBLANK(Values!E71),"","4730574031")</f>
        <v/>
      </c>
      <c r="J72" s="39" t="str">
        <f aca="false">IF(ISBLANK(Values!E71),"",Values!F71 &amp; " variations")</f>
        <v/>
      </c>
      <c r="K72" s="28" t="str">
        <f aca="false">IF(ISBLANK(Values!E71),"",Values!$B$4)</f>
        <v/>
      </c>
      <c r="L72" s="40" t="str">
        <f aca="false">IF(ISBLANK(Values!E71),"",Values!$B$18)</f>
        <v/>
      </c>
      <c r="M72" s="28" t="str">
        <f aca="false">IF(ISBLANK(Values!E71),"",Values!$M71)</f>
        <v/>
      </c>
      <c r="N72" s="28" t="str">
        <f aca="false">IF(ISBLANK(Values!F71),"",Values!$N71)</f>
        <v/>
      </c>
      <c r="O72" s="1" t="str">
        <f aca="false">IF(ISBLANK(Values!F71),"",Values!$O71)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I72" s="41" t="str">
        <f aca="false">IF(ISBLANK(Values!E71),"",IF(Values!I71,Values!$B$23,Values!$B$23))</f>
        <v/>
      </c>
      <c r="AJ72" s="42" t="str">
        <f aca="false">IF(ISBLANK(Values!E71),"","👉 "&amp;Values!H71&amp; " "&amp;Values!$B$24 &amp;" "&amp;Values!$B$3 &amp; " "&amp; Values!$P71)</f>
        <v/>
      </c>
      <c r="AK72" s="1" t="str">
        <f aca="false">IF(ISBLANK(Values!E71),"",Values!$B$25)</f>
        <v/>
      </c>
      <c r="AL72" s="1" t="str">
        <f aca="false">IF(ISBLANK(Values!E71),"",Values!$B$26)</f>
        <v/>
      </c>
      <c r="AM72" s="1" t="str">
        <f aca="false">IF(ISBLANK(Values!E71),"",Values!$B$27)</f>
        <v/>
      </c>
      <c r="AT72" s="43" t="str">
        <f aca="false">IF(ISBLANK(Values!E71),"",Values!H71)</f>
        <v/>
      </c>
      <c r="AV72" s="44" t="str">
        <f aca="false">IF(ISBLANK(Values!E71),"", Values!J71)</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IF(ISBLANK(Values!E71),"",Values!$B$4)</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38" t="str">
        <f aca="false">IF(ISBLANK(Values!E72),"",Values!$B$1 &amp; " " &amp; Values!$P72 &amp; " " &amp; Values!$H72 )</f>
        <v/>
      </c>
      <c r="G73" s="32" t="str">
        <f aca="false">IF(ISBLANK(Values!E72),"","TellusRem")</f>
        <v/>
      </c>
      <c r="H73" s="27" t="str">
        <f aca="false">IF(ISBLANK(Values!E72),"",Values!$B$16)</f>
        <v/>
      </c>
      <c r="I73" s="27" t="str">
        <f aca="false">IF(ISBLANK(Values!E72),"","4730574031")</f>
        <v/>
      </c>
      <c r="J73" s="39" t="str">
        <f aca="false">IF(ISBLANK(Values!E72),"",Values!F72 &amp; " variations")</f>
        <v/>
      </c>
      <c r="K73" s="28" t="str">
        <f aca="false">IF(ISBLANK(Values!E72),"",Values!$B$4)</f>
        <v/>
      </c>
      <c r="L73" s="40" t="str">
        <f aca="false">IF(ISBLANK(Values!E72),"",Values!$B$18)</f>
        <v/>
      </c>
      <c r="M73" s="28" t="str">
        <f aca="false">IF(ISBLANK(Values!E72),"",Values!$M72)</f>
        <v/>
      </c>
      <c r="N73" s="28" t="str">
        <f aca="false">IF(ISBLANK(Values!F72),"",Values!$N72)</f>
        <v/>
      </c>
      <c r="O73" s="1" t="str">
        <f aca="false">IF(ISBLANK(Values!F72),"",Values!$O72)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I73" s="41" t="str">
        <f aca="false">IF(ISBLANK(Values!E72),"",IF(Values!I72,Values!$B$23,Values!$B$23))</f>
        <v/>
      </c>
      <c r="AJ73" s="42" t="str">
        <f aca="false">IF(ISBLANK(Values!E72),"","👉 "&amp;Values!H72&amp; " "&amp;Values!$B$24 &amp;" "&amp;Values!$B$3 &amp; " "&amp; Values!$P72)</f>
        <v/>
      </c>
      <c r="AK73" s="1" t="str">
        <f aca="false">IF(ISBLANK(Values!E72),"",Values!$B$25)</f>
        <v/>
      </c>
      <c r="AL73" s="1" t="str">
        <f aca="false">IF(ISBLANK(Values!E72),"",Values!$B$26)</f>
        <v/>
      </c>
      <c r="AM73" s="1" t="str">
        <f aca="false">IF(ISBLANK(Values!E72),"",Values!$B$27)</f>
        <v/>
      </c>
      <c r="AT73" s="43" t="str">
        <f aca="false">IF(ISBLANK(Values!E72),"",Values!H72)</f>
        <v/>
      </c>
      <c r="AV73" s="44" t="str">
        <f aca="false">IF(ISBLANK(Values!E72),"", Values!J72)</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IF(ISBLANK(Values!E72),"",Values!$B$4)</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38" t="str">
        <f aca="false">IF(ISBLANK(Values!E73),"",Values!$B$1 &amp; " " &amp; Values!$P73 &amp; " " &amp; Values!$H73 )</f>
        <v/>
      </c>
      <c r="G74" s="32" t="str">
        <f aca="false">IF(ISBLANK(Values!E73),"","TellusRem")</f>
        <v/>
      </c>
      <c r="H74" s="27" t="str">
        <f aca="false">IF(ISBLANK(Values!E73),"",Values!$B$16)</f>
        <v/>
      </c>
      <c r="I74" s="27" t="str">
        <f aca="false">IF(ISBLANK(Values!E73),"","4730574031")</f>
        <v/>
      </c>
      <c r="J74" s="39" t="str">
        <f aca="false">IF(ISBLANK(Values!E73),"",Values!F73 &amp; " variations")</f>
        <v/>
      </c>
      <c r="K74" s="28" t="str">
        <f aca="false">IF(ISBLANK(Values!E73),"",Values!$B$4)</f>
        <v/>
      </c>
      <c r="L74" s="40" t="str">
        <f aca="false">IF(ISBLANK(Values!E73),"",Values!$B$18)</f>
        <v/>
      </c>
      <c r="M74" s="28" t="str">
        <f aca="false">IF(ISBLANK(Values!E73),"",Values!$M73)</f>
        <v/>
      </c>
      <c r="N74" s="28" t="str">
        <f aca="false">IF(ISBLANK(Values!F73),"",Values!$N73)</f>
        <v/>
      </c>
      <c r="O74" s="1" t="str">
        <f aca="false">IF(ISBLANK(Values!F73),"",Values!$O73)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I74" s="41" t="str">
        <f aca="false">IF(ISBLANK(Values!E73),"",IF(Values!I73,Values!$B$23,Values!$B$23))</f>
        <v/>
      </c>
      <c r="AJ74" s="42" t="str">
        <f aca="false">IF(ISBLANK(Values!E73),"","👉 "&amp;Values!H73&amp; " "&amp;Values!$B$24 &amp;" "&amp;Values!$B$3 &amp; " "&amp; Values!$P73)</f>
        <v/>
      </c>
      <c r="AK74" s="1" t="str">
        <f aca="false">IF(ISBLANK(Values!E73),"",Values!$B$25)</f>
        <v/>
      </c>
      <c r="AL74" s="1" t="str">
        <f aca="false">IF(ISBLANK(Values!E73),"",Values!$B$26)</f>
        <v/>
      </c>
      <c r="AM74" s="1" t="str">
        <f aca="false">IF(ISBLANK(Values!E73),"",Values!$B$27)</f>
        <v/>
      </c>
      <c r="AT74" s="43" t="str">
        <f aca="false">IF(ISBLANK(Values!E73),"",Values!H73)</f>
        <v/>
      </c>
      <c r="AV74" s="44" t="str">
        <f aca="false">IF(ISBLANK(Values!E73),"", Values!J73)</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IF(ISBLANK(Values!E73),"",Values!$B$4)</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38" t="str">
        <f aca="false">IF(ISBLANK(Values!E74),"",Values!$B$1 &amp; " " &amp; Values!$P74 &amp; " " &amp; Values!$H74 )</f>
        <v/>
      </c>
      <c r="G75" s="32" t="str">
        <f aca="false">IF(ISBLANK(Values!E74),"","TellusRem")</f>
        <v/>
      </c>
      <c r="H75" s="27" t="str">
        <f aca="false">IF(ISBLANK(Values!E74),"",Values!$B$16)</f>
        <v/>
      </c>
      <c r="I75" s="27" t="str">
        <f aca="false">IF(ISBLANK(Values!E74),"","4730574031")</f>
        <v/>
      </c>
      <c r="J75" s="39" t="str">
        <f aca="false">IF(ISBLANK(Values!E74),"",Values!F74 &amp; " variations")</f>
        <v/>
      </c>
      <c r="K75" s="28" t="str">
        <f aca="false">IF(ISBLANK(Values!E74),"",Values!$B$4)</f>
        <v/>
      </c>
      <c r="L75" s="40" t="str">
        <f aca="false">IF(ISBLANK(Values!E74),"",Values!$B$18)</f>
        <v/>
      </c>
      <c r="M75" s="28" t="str">
        <f aca="false">IF(ISBLANK(Values!E74),"",Values!$M74)</f>
        <v/>
      </c>
      <c r="N75" s="28" t="str">
        <f aca="false">IF(ISBLANK(Values!F74),"",Values!$N74)</f>
        <v/>
      </c>
      <c r="O75" s="1" t="str">
        <f aca="false">IF(ISBLANK(Values!F74),"",Values!$O74)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I75" s="41" t="str">
        <f aca="false">IF(ISBLANK(Values!E74),"",IF(Values!I74,Values!$B$23,Values!$B$23))</f>
        <v/>
      </c>
      <c r="AJ75" s="42" t="str">
        <f aca="false">IF(ISBLANK(Values!E74),"","👉 "&amp;Values!H74&amp; " "&amp;Values!$B$24 &amp;" "&amp;Values!$B$3 &amp; " "&amp; Values!$P74)</f>
        <v/>
      </c>
      <c r="AK75" s="1" t="str">
        <f aca="false">IF(ISBLANK(Values!E74),"",Values!$B$25)</f>
        <v/>
      </c>
      <c r="AL75" s="1" t="str">
        <f aca="false">IF(ISBLANK(Values!E74),"",Values!$B$26)</f>
        <v/>
      </c>
      <c r="AM75" s="1" t="str">
        <f aca="false">IF(ISBLANK(Values!E74),"",Values!$B$27)</f>
        <v/>
      </c>
      <c r="AT75" s="43" t="str">
        <f aca="false">IF(ISBLANK(Values!E74),"",Values!H74)</f>
        <v/>
      </c>
      <c r="AV75" s="44" t="str">
        <f aca="false">IF(ISBLANK(Values!E74),"", Values!J74)</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IF(ISBLANK(Values!E74),"",Values!$B$4)</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38" t="str">
        <f aca="false">IF(ISBLANK(Values!E75),"",Values!$B$1 &amp; " " &amp; Values!$P75 &amp; " " &amp; Values!$H75 )</f>
        <v/>
      </c>
      <c r="G76" s="32" t="str">
        <f aca="false">IF(ISBLANK(Values!E75),"","TellusRem")</f>
        <v/>
      </c>
      <c r="H76" s="27" t="str">
        <f aca="false">IF(ISBLANK(Values!E75),"",Values!$B$16)</f>
        <v/>
      </c>
      <c r="I76" s="27" t="str">
        <f aca="false">IF(ISBLANK(Values!E75),"","4730574031")</f>
        <v/>
      </c>
      <c r="J76" s="39" t="str">
        <f aca="false">IF(ISBLANK(Values!E75),"",Values!F75 &amp; " variations")</f>
        <v/>
      </c>
      <c r="K76" s="28" t="str">
        <f aca="false">IF(ISBLANK(Values!E75),"",Values!$B$4)</f>
        <v/>
      </c>
      <c r="L76" s="40" t="str">
        <f aca="false">IF(ISBLANK(Values!E75),"",Values!$B$18)</f>
        <v/>
      </c>
      <c r="M76" s="28" t="str">
        <f aca="false">IF(ISBLANK(Values!E75),"",Values!$M75)</f>
        <v/>
      </c>
      <c r="N76" s="28" t="str">
        <f aca="false">IF(ISBLANK(Values!F75),"",Values!$N75)</f>
        <v/>
      </c>
      <c r="O76" s="1" t="str">
        <f aca="false">IF(ISBLANK(Values!F75),"",Values!$O75)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I76" s="41" t="str">
        <f aca="false">IF(ISBLANK(Values!E75),"",IF(Values!I75,Values!$B$23,Values!$B$23))</f>
        <v/>
      </c>
      <c r="AJ76" s="42" t="str">
        <f aca="false">IF(ISBLANK(Values!E75),"","👉 "&amp;Values!H75&amp; " "&amp;Values!$B$24 &amp;" "&amp;Values!$B$3 &amp; " "&amp; Values!$P75)</f>
        <v/>
      </c>
      <c r="AK76" s="1" t="str">
        <f aca="false">IF(ISBLANK(Values!E75),"",Values!$B$25)</f>
        <v/>
      </c>
      <c r="AL76" s="1" t="str">
        <f aca="false">IF(ISBLANK(Values!E75),"",Values!$B$26)</f>
        <v/>
      </c>
      <c r="AM76" s="1" t="str">
        <f aca="false">IF(ISBLANK(Values!E75),"",Values!$B$27)</f>
        <v/>
      </c>
      <c r="AT76" s="43" t="str">
        <f aca="false">IF(ISBLANK(Values!E75),"",Values!H75)</f>
        <v/>
      </c>
      <c r="AV76" s="44" t="str">
        <f aca="false">IF(ISBLANK(Values!E75),"", Values!J75)</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IF(ISBLANK(Values!E75),"",Values!$B$4)</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38" t="str">
        <f aca="false">IF(ISBLANK(Values!E76),"",Values!$B$1 &amp; " " &amp; Values!$P76 &amp; " " &amp; Values!$H76 )</f>
        <v/>
      </c>
      <c r="G77" s="32" t="str">
        <f aca="false">IF(ISBLANK(Values!E76),"","TellusRem")</f>
        <v/>
      </c>
      <c r="H77" s="27" t="str">
        <f aca="false">IF(ISBLANK(Values!E76),"",Values!$B$16)</f>
        <v/>
      </c>
      <c r="I77" s="27" t="str">
        <f aca="false">IF(ISBLANK(Values!E76),"","4730574031")</f>
        <v/>
      </c>
      <c r="J77" s="39" t="str">
        <f aca="false">IF(ISBLANK(Values!E76),"",Values!F76 &amp; " variations")</f>
        <v/>
      </c>
      <c r="K77" s="28" t="str">
        <f aca="false">IF(ISBLANK(Values!E76),"",Values!$B$4)</f>
        <v/>
      </c>
      <c r="L77" s="40" t="str">
        <f aca="false">IF(ISBLANK(Values!E76),"",Values!$B$18)</f>
        <v/>
      </c>
      <c r="M77" s="28" t="str">
        <f aca="false">IF(ISBLANK(Values!E76),"",Values!$M76)</f>
        <v/>
      </c>
      <c r="N77" s="28" t="str">
        <f aca="false">IF(ISBLANK(Values!F76),"",Values!$N76)</f>
        <v/>
      </c>
      <c r="O77" s="1" t="str">
        <f aca="false">IF(ISBLANK(Values!F76),"",Values!$O76)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I77" s="41" t="str">
        <f aca="false">IF(ISBLANK(Values!E76),"",IF(Values!I76,Values!$B$23,Values!$B$23))</f>
        <v/>
      </c>
      <c r="AJ77" s="42" t="str">
        <f aca="false">IF(ISBLANK(Values!E76),"","👉 "&amp;Values!H76&amp; " "&amp;Values!$B$24 &amp;" "&amp;Values!$B$3 &amp; " "&amp; Values!$P76)</f>
        <v/>
      </c>
      <c r="AK77" s="1" t="str">
        <f aca="false">IF(ISBLANK(Values!E76),"",Values!$B$25)</f>
        <v/>
      </c>
      <c r="AL77" s="1" t="str">
        <f aca="false">IF(ISBLANK(Values!E76),"",Values!$B$26)</f>
        <v/>
      </c>
      <c r="AM77" s="1" t="str">
        <f aca="false">IF(ISBLANK(Values!E76),"",Values!$B$27)</f>
        <v/>
      </c>
      <c r="AT77" s="43" t="str">
        <f aca="false">IF(ISBLANK(Values!E76),"",Values!H76)</f>
        <v/>
      </c>
      <c r="AV77" s="44" t="str">
        <f aca="false">IF(ISBLANK(Values!E76),"", Values!J76)</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IF(ISBLANK(Values!E76),"",Values!$B$4)</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38" t="str">
        <f aca="false">IF(ISBLANK(Values!E77),"",Values!$B$1 &amp; " " &amp; Values!$P77 &amp; " " &amp; Values!$H77 )</f>
        <v/>
      </c>
      <c r="G78" s="32" t="str">
        <f aca="false">IF(ISBLANK(Values!E77),"","TellusRem")</f>
        <v/>
      </c>
      <c r="H78" s="27" t="str">
        <f aca="false">IF(ISBLANK(Values!E77),"",Values!$B$16)</f>
        <v/>
      </c>
      <c r="I78" s="27" t="str">
        <f aca="false">IF(ISBLANK(Values!E77),"","4730574031")</f>
        <v/>
      </c>
      <c r="J78" s="39" t="str">
        <f aca="false">IF(ISBLANK(Values!E77),"",Values!F77 &amp; " variations")</f>
        <v/>
      </c>
      <c r="K78" s="28" t="str">
        <f aca="false">IF(ISBLANK(Values!E77),"",Values!$B$4)</f>
        <v/>
      </c>
      <c r="L78" s="40" t="str">
        <f aca="false">IF(ISBLANK(Values!E77),"",Values!$B$18)</f>
        <v/>
      </c>
      <c r="M78" s="28" t="str">
        <f aca="false">IF(ISBLANK(Values!E77),"",Values!$M77)</f>
        <v/>
      </c>
      <c r="N78" s="28" t="str">
        <f aca="false">IF(ISBLANK(Values!F77),"",Values!$N77)</f>
        <v/>
      </c>
      <c r="O78" s="1" t="str">
        <f aca="false">IF(ISBLANK(Values!F77),"",Values!$O77)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I78" s="41" t="str">
        <f aca="false">IF(ISBLANK(Values!E77),"",IF(Values!I77,Values!$B$23,Values!$B$23))</f>
        <v/>
      </c>
      <c r="AJ78" s="42" t="str">
        <f aca="false">IF(ISBLANK(Values!E77),"","👉 "&amp;Values!H77&amp; " "&amp;Values!$B$24 &amp;" "&amp;Values!$B$3 &amp; " "&amp; Values!$P77)</f>
        <v/>
      </c>
      <c r="AK78" s="1" t="str">
        <f aca="false">IF(ISBLANK(Values!E77),"",Values!$B$25)</f>
        <v/>
      </c>
      <c r="AL78" s="1" t="str">
        <f aca="false">IF(ISBLANK(Values!E77),"",Values!$B$26)</f>
        <v/>
      </c>
      <c r="AM78" s="1" t="str">
        <f aca="false">IF(ISBLANK(Values!E77),"",Values!$B$27)</f>
        <v/>
      </c>
      <c r="AT78" s="43" t="str">
        <f aca="false">IF(ISBLANK(Values!E77),"",Values!H77)</f>
        <v/>
      </c>
      <c r="AV78" s="44" t="str">
        <f aca="false">IF(ISBLANK(Values!E77),"", Values!J77)</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IF(ISBLANK(Values!E77),"",Values!$B$4)</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38" t="str">
        <f aca="false">IF(ISBLANK(Values!E78),"",Values!$B$1 &amp; " " &amp; Values!$P78 &amp; " " &amp; Values!$H78 )</f>
        <v/>
      </c>
      <c r="G79" s="32" t="str">
        <f aca="false">IF(ISBLANK(Values!E78),"","TellusRem")</f>
        <v/>
      </c>
      <c r="H79" s="27" t="str">
        <f aca="false">IF(ISBLANK(Values!E78),"",Values!$B$16)</f>
        <v/>
      </c>
      <c r="I79" s="27" t="str">
        <f aca="false">IF(ISBLANK(Values!E78),"","4730574031")</f>
        <v/>
      </c>
      <c r="J79" s="39" t="str">
        <f aca="false">IF(ISBLANK(Values!E78),"",Values!F78 &amp; " variations")</f>
        <v/>
      </c>
      <c r="K79" s="28" t="str">
        <f aca="false">IF(ISBLANK(Values!E78),"",Values!$B$4)</f>
        <v/>
      </c>
      <c r="L79" s="40" t="str">
        <f aca="false">IF(ISBLANK(Values!E78),"",Values!$B$18)</f>
        <v/>
      </c>
      <c r="M79" s="28" t="str">
        <f aca="false">IF(ISBLANK(Values!E78),"",Values!$M78)</f>
        <v/>
      </c>
      <c r="N79" s="28" t="str">
        <f aca="false">IF(ISBLANK(Values!F78),"",Values!$N78)</f>
        <v/>
      </c>
      <c r="O79" s="1" t="str">
        <f aca="false">IF(ISBLANK(Values!F78),"",Values!$O78)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I79" s="41" t="str">
        <f aca="false">IF(ISBLANK(Values!E78),"",IF(Values!I78,Values!$B$23,Values!$B$23))</f>
        <v/>
      </c>
      <c r="AJ79" s="42" t="str">
        <f aca="false">IF(ISBLANK(Values!E78),"","👉 "&amp;Values!H78&amp; " "&amp;Values!$B$24 &amp;" "&amp;Values!$B$3 &amp; " "&amp; Values!$P78)</f>
        <v/>
      </c>
      <c r="AK79" s="1" t="str">
        <f aca="false">IF(ISBLANK(Values!E78),"",Values!$B$25)</f>
        <v/>
      </c>
      <c r="AL79" s="1" t="str">
        <f aca="false">IF(ISBLANK(Values!E78),"",Values!$B$26)</f>
        <v/>
      </c>
      <c r="AM79" s="1" t="str">
        <f aca="false">IF(ISBLANK(Values!E78),"",Values!$B$27)</f>
        <v/>
      </c>
      <c r="AT79" s="43" t="str">
        <f aca="false">IF(ISBLANK(Values!E78),"",Values!H78)</f>
        <v/>
      </c>
      <c r="AV79" s="44" t="str">
        <f aca="false">IF(ISBLANK(Values!E78),"", Values!J78)</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IF(ISBLANK(Values!E78),"",Values!$B$4)</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38" t="str">
        <f aca="false">IF(ISBLANK(Values!E79),"",Values!$B$1 &amp; " " &amp; Values!$P79 &amp; " " &amp; Values!$H79 )</f>
        <v/>
      </c>
      <c r="G80" s="32" t="str">
        <f aca="false">IF(ISBLANK(Values!E79),"","TellusRem")</f>
        <v/>
      </c>
      <c r="H80" s="27" t="str">
        <f aca="false">IF(ISBLANK(Values!E79),"",Values!$B$16)</f>
        <v/>
      </c>
      <c r="I80" s="27" t="str">
        <f aca="false">IF(ISBLANK(Values!E79),"","4730574031")</f>
        <v/>
      </c>
      <c r="J80" s="39" t="str">
        <f aca="false">IF(ISBLANK(Values!E79),"",Values!F79 &amp; " variations")</f>
        <v/>
      </c>
      <c r="K80" s="28" t="str">
        <f aca="false">IF(ISBLANK(Values!E79),"",Values!$B$4)</f>
        <v/>
      </c>
      <c r="L80" s="40" t="str">
        <f aca="false">IF(ISBLANK(Values!E79),"",Values!$B$18)</f>
        <v/>
      </c>
      <c r="M80" s="28" t="str">
        <f aca="false">IF(ISBLANK(Values!E79),"",Values!$M79)</f>
        <v/>
      </c>
      <c r="N80" s="28" t="str">
        <f aca="false">IF(ISBLANK(Values!F79),"",Values!$N79)</f>
        <v/>
      </c>
      <c r="O80" s="1" t="str">
        <f aca="false">IF(ISBLANK(Values!F79),"",Values!$O79)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I80" s="41" t="str">
        <f aca="false">IF(ISBLANK(Values!E79),"",IF(Values!I79,Values!$B$23,Values!$B$23))</f>
        <v/>
      </c>
      <c r="AJ80" s="42" t="str">
        <f aca="false">IF(ISBLANK(Values!E79),"","👉 "&amp;Values!H79&amp; " "&amp;Values!$B$24 &amp;" "&amp;Values!$B$3 &amp; " "&amp; Values!$P79)</f>
        <v/>
      </c>
      <c r="AK80" s="1" t="str">
        <f aca="false">IF(ISBLANK(Values!E79),"",Values!$B$25)</f>
        <v/>
      </c>
      <c r="AL80" s="1" t="str">
        <f aca="false">IF(ISBLANK(Values!E79),"",Values!$B$26)</f>
        <v/>
      </c>
      <c r="AM80" s="1" t="str">
        <f aca="false">IF(ISBLANK(Values!E79),"",Values!$B$27)</f>
        <v/>
      </c>
      <c r="AT80" s="43" t="str">
        <f aca="false">IF(ISBLANK(Values!E79),"",Values!H79)</f>
        <v/>
      </c>
      <c r="AV80" s="44" t="str">
        <f aca="false">IF(ISBLANK(Values!E79),"", Values!J79)</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IF(ISBLANK(Values!E79),"",Values!$B$4)</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38" t="str">
        <f aca="false">IF(ISBLANK(Values!E80),"",Values!$B$1 &amp; " " &amp; Values!$P80 &amp; " " &amp; Values!$H80 )</f>
        <v/>
      </c>
      <c r="G81" s="32" t="str">
        <f aca="false">IF(ISBLANK(Values!E80),"","TellusRem")</f>
        <v/>
      </c>
      <c r="H81" s="27" t="str">
        <f aca="false">IF(ISBLANK(Values!E80),"",Values!$B$16)</f>
        <v/>
      </c>
      <c r="I81" s="27" t="str">
        <f aca="false">IF(ISBLANK(Values!E80),"","4730574031")</f>
        <v/>
      </c>
      <c r="J81" s="39" t="str">
        <f aca="false">IF(ISBLANK(Values!E80),"",Values!F80 &amp; " variations")</f>
        <v/>
      </c>
      <c r="K81" s="28" t="str">
        <f aca="false">IF(ISBLANK(Values!E80),"",Values!$B$4)</f>
        <v/>
      </c>
      <c r="L81" s="40" t="str">
        <f aca="false">IF(ISBLANK(Values!E80),"",Values!$B$18)</f>
        <v/>
      </c>
      <c r="M81" s="28" t="str">
        <f aca="false">IF(ISBLANK(Values!E80),"",Values!$M80)</f>
        <v/>
      </c>
      <c r="N81" s="28" t="str">
        <f aca="false">IF(ISBLANK(Values!F80),"",Values!$N80)</f>
        <v/>
      </c>
      <c r="O81" s="1" t="str">
        <f aca="false">IF(ISBLANK(Values!F80),"",Values!$O80)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I81" s="41" t="str">
        <f aca="false">IF(ISBLANK(Values!E80),"",IF(Values!I80,Values!$B$23,Values!$B$23))</f>
        <v/>
      </c>
      <c r="AJ81" s="42" t="str">
        <f aca="false">IF(ISBLANK(Values!E80),"","👉 "&amp;Values!H80&amp; " "&amp;Values!$B$24 &amp;" "&amp;Values!$B$3 &amp; " "&amp; Values!$P80)</f>
        <v/>
      </c>
      <c r="AK81" s="1" t="str">
        <f aca="false">IF(ISBLANK(Values!E80),"",Values!$B$25)</f>
        <v/>
      </c>
      <c r="AL81" s="1" t="str">
        <f aca="false">IF(ISBLANK(Values!E80),"",Values!$B$26)</f>
        <v/>
      </c>
      <c r="AM81" s="1" t="str">
        <f aca="false">IF(ISBLANK(Values!E80),"",Values!$B$27)</f>
        <v/>
      </c>
      <c r="AT81" s="43" t="str">
        <f aca="false">IF(ISBLANK(Values!E80),"",Values!H80)</f>
        <v/>
      </c>
      <c r="AV81" s="44" t="str">
        <f aca="false">IF(ISBLANK(Values!E80),"", Values!J80)</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IF(ISBLANK(Values!E80),"",Values!$B$4)</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38" t="str">
        <f aca="false">IF(ISBLANK(Values!E81),"",Values!$B$1 &amp; " " &amp; Values!$P81 &amp; " " &amp; Values!$H81 )</f>
        <v/>
      </c>
      <c r="G82" s="32" t="str">
        <f aca="false">IF(ISBLANK(Values!E81),"","TellusRem")</f>
        <v/>
      </c>
      <c r="H82" s="27" t="str">
        <f aca="false">IF(ISBLANK(Values!E81),"",Values!$B$16)</f>
        <v/>
      </c>
      <c r="I82" s="27" t="str">
        <f aca="false">IF(ISBLANK(Values!E81),"","4730574031")</f>
        <v/>
      </c>
      <c r="J82" s="39" t="str">
        <f aca="false">IF(ISBLANK(Values!E81),"",Values!F81 &amp; " variations")</f>
        <v/>
      </c>
      <c r="K82" s="28" t="str">
        <f aca="false">IF(ISBLANK(Values!E81),"",Values!$B$4)</f>
        <v/>
      </c>
      <c r="L82" s="40" t="str">
        <f aca="false">IF(ISBLANK(Values!E81),"",Values!$B$18)</f>
        <v/>
      </c>
      <c r="M82" s="28" t="str">
        <f aca="false">IF(ISBLANK(Values!E81),"",Values!$M81)</f>
        <v/>
      </c>
      <c r="N82" s="28" t="str">
        <f aca="false">IF(ISBLANK(Values!F81),"",Values!$N81)</f>
        <v/>
      </c>
      <c r="O82" s="1" t="str">
        <f aca="false">IF(ISBLANK(Values!F81),"",Values!$O81)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I82" s="41" t="str">
        <f aca="false">IF(ISBLANK(Values!E81),"",IF(Values!I81,Values!$B$23,Values!$B$23))</f>
        <v/>
      </c>
      <c r="AJ82" s="42" t="str">
        <f aca="false">IF(ISBLANK(Values!E81),"","👉 "&amp;Values!H81&amp; " "&amp;Values!$B$24 &amp;" "&amp;Values!$B$3 &amp; " "&amp; Values!$P81)</f>
        <v/>
      </c>
      <c r="AK82" s="1" t="str">
        <f aca="false">IF(ISBLANK(Values!E81),"",Values!$B$25)</f>
        <v/>
      </c>
      <c r="AL82" s="1" t="str">
        <f aca="false">IF(ISBLANK(Values!E81),"",Values!$B$26)</f>
        <v/>
      </c>
      <c r="AM82" s="1" t="str">
        <f aca="false">IF(ISBLANK(Values!E81),"",Values!$B$27)</f>
        <v/>
      </c>
      <c r="AN82" s="1" t="str">
        <f aca="false">IF(ISBLANK(Values!E81),"",English!$B$18 &amp; German!$B$18 &amp; Spanish!$B$18 &amp; French!$B$18 &amp; Italian!$B$18 &amp; Dutch!$B$18)</f>
        <v/>
      </c>
      <c r="AT82" s="43" t="str">
        <f aca="false">IF(ISBLANK(Values!E81),"",Values!H81)</f>
        <v/>
      </c>
      <c r="AV82" s="44" t="str">
        <f aca="false">IF(ISBLANK(Values!E81),"", Values!J81)</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IF(ISBLANK(Values!E81),"",Values!$B$4)</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38" t="str">
        <f aca="false">IF(ISBLANK(Values!E82),"",Values!$B$1 &amp; " " &amp; Values!$P82 &amp; " " &amp; Values!$H82 )</f>
        <v/>
      </c>
      <c r="G83" s="32" t="str">
        <f aca="false">IF(ISBLANK(Values!E82),"","TellusRem")</f>
        <v/>
      </c>
      <c r="H83" s="27" t="str">
        <f aca="false">IF(ISBLANK(Values!E82),"",Values!$B$16)</f>
        <v/>
      </c>
      <c r="I83" s="27" t="str">
        <f aca="false">IF(ISBLANK(Values!E82),"","4730574031")</f>
        <v/>
      </c>
      <c r="J83" s="39" t="str">
        <f aca="false">IF(ISBLANK(Values!E82),"",Values!F82 &amp; " variations")</f>
        <v/>
      </c>
      <c r="K83" s="28" t="str">
        <f aca="false">IF(ISBLANK(Values!E82),"",Values!$B$4)</f>
        <v/>
      </c>
      <c r="L83" s="40" t="str">
        <f aca="false">IF(ISBLANK(Values!E82),"",Values!$B$18)</f>
        <v/>
      </c>
      <c r="M83" s="28" t="str">
        <f aca="false">IF(ISBLANK(Values!E82),"",Values!$M82)</f>
        <v/>
      </c>
      <c r="N83" s="28" t="str">
        <f aca="false">IF(ISBLANK(Values!F82),"",Values!$N82)</f>
        <v/>
      </c>
      <c r="O83" s="1" t="str">
        <f aca="false">IF(ISBLANK(Values!F82),"",Values!$O82)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I83" s="41" t="str">
        <f aca="false">IF(ISBLANK(Values!E82),"",IF(Values!I82,Values!$B$23,Values!$B$23))</f>
        <v/>
      </c>
      <c r="AJ83" s="42" t="str">
        <f aca="false">IF(ISBLANK(Values!E82),"","👉 "&amp;Values!H82&amp; " "&amp;Values!$B$24 &amp;" "&amp;Values!$B$3 &amp; " "&amp; Values!$P82)</f>
        <v/>
      </c>
      <c r="AK83" s="1" t="str">
        <f aca="false">IF(ISBLANK(Values!E82),"",Values!$B$25)</f>
        <v/>
      </c>
      <c r="AL83" s="1" t="str">
        <f aca="false">IF(ISBLANK(Values!E82),"",Values!$B$26)</f>
        <v/>
      </c>
      <c r="AM83" s="1" t="str">
        <f aca="false">IF(ISBLANK(Values!E82),"",Values!$B$27)</f>
        <v/>
      </c>
      <c r="AN83" s="1" t="str">
        <f aca="false">IF(ISBLANK(Values!E82),"",English!$B$18 &amp; German!$B$18 &amp; Spanish!$B$18 &amp; French!$B$18 &amp; Italian!$B$18 &amp; Dutch!$B$18)</f>
        <v/>
      </c>
      <c r="AT83" s="43" t="str">
        <f aca="false">IF(ISBLANK(Values!E82),"",Values!H82)</f>
        <v/>
      </c>
      <c r="AV83" s="44" t="str">
        <f aca="false">IF(ISBLANK(Values!E82),"", Values!J82)</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IF(ISBLANK(Values!E82),"",Values!$B$4)</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38" t="str">
        <f aca="false">IF(ISBLANK(Values!E83),"",Values!$B$1 &amp; " " &amp; Values!$P83 &amp; " " &amp; Values!$H83 )</f>
        <v/>
      </c>
      <c r="G84" s="32" t="str">
        <f aca="false">IF(ISBLANK(Values!E83),"","TellusRem")</f>
        <v/>
      </c>
      <c r="H84" s="27" t="str">
        <f aca="false">IF(ISBLANK(Values!E83),"",Values!$B$16)</f>
        <v/>
      </c>
      <c r="I84" s="27" t="str">
        <f aca="false">IF(ISBLANK(Values!E83),"","4730574031")</f>
        <v/>
      </c>
      <c r="J84" s="39" t="str">
        <f aca="false">IF(ISBLANK(Values!E83),"",Values!F83 &amp; " variations")</f>
        <v/>
      </c>
      <c r="K84" s="28" t="str">
        <f aca="false">IF(ISBLANK(Values!E83),"",Values!$B$4)</f>
        <v/>
      </c>
      <c r="L84" s="40" t="str">
        <f aca="false">IF(ISBLANK(Values!E83),"",Values!$B$18)</f>
        <v/>
      </c>
      <c r="M84" s="28" t="str">
        <f aca="false">IF(ISBLANK(Values!E83),"",Values!$M83)</f>
        <v/>
      </c>
      <c r="N84" s="28" t="str">
        <f aca="false">IF(ISBLANK(Values!F83),"",Values!$N83)</f>
        <v/>
      </c>
      <c r="O84" s="1" t="str">
        <f aca="false">IF(ISBLANK(Values!F83),"",Values!$O83)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I84" s="41" t="str">
        <f aca="false">IF(ISBLANK(Values!E83),"",IF(Values!I83,Values!$B$23,Values!$B$23))</f>
        <v/>
      </c>
      <c r="AJ84" s="42" t="str">
        <f aca="false">IF(ISBLANK(Values!E83),"","👉 "&amp;Values!H83&amp; " "&amp;Values!$B$24 &amp;" "&amp;Values!$B$3 &amp; " "&amp; Values!$P83)</f>
        <v/>
      </c>
      <c r="AK84" s="1" t="str">
        <f aca="false">IF(ISBLANK(Values!E83),"",Values!$B$25)</f>
        <v/>
      </c>
      <c r="AL84" s="1" t="str">
        <f aca="false">IF(ISBLANK(Values!E83),"",Values!$B$26)</f>
        <v/>
      </c>
      <c r="AM84" s="1" t="str">
        <f aca="false">IF(ISBLANK(Values!E83),"",Values!$B$27)</f>
        <v/>
      </c>
      <c r="AN84" s="1" t="str">
        <f aca="false">IF(ISBLANK(Values!E83),"",English!$B$18 &amp; German!$B$18 &amp; Spanish!$B$18 &amp; French!$B$18 &amp; Italian!$B$18 &amp; Dutch!$B$18)</f>
        <v/>
      </c>
      <c r="AT84" s="43" t="str">
        <f aca="false">IF(ISBLANK(Values!E83),"",Values!H83)</f>
        <v/>
      </c>
      <c r="AV84" s="44" t="str">
        <f aca="false">IF(ISBLANK(Values!E83),"", Values!J83)</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IF(ISBLANK(Values!E83),"",Values!$B$4)</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38" t="str">
        <f aca="false">IF(ISBLANK(Values!E84),"",Values!$B$1 &amp; " " &amp; Values!$P84 &amp; " " &amp; Values!$H84 )</f>
        <v/>
      </c>
      <c r="G85" s="32" t="str">
        <f aca="false">IF(ISBLANK(Values!E84),"","TellusRem")</f>
        <v/>
      </c>
      <c r="H85" s="27" t="str">
        <f aca="false">IF(ISBLANK(Values!E84),"",Values!$B$16)</f>
        <v/>
      </c>
      <c r="I85" s="27" t="str">
        <f aca="false">IF(ISBLANK(Values!E84),"","4730574031")</f>
        <v/>
      </c>
      <c r="J85" s="39" t="str">
        <f aca="false">IF(ISBLANK(Values!E84),"",Values!F84 &amp; " variations")</f>
        <v/>
      </c>
      <c r="K85" s="28" t="str">
        <f aca="false">IF(ISBLANK(Values!E84),"",Values!$B$4)</f>
        <v/>
      </c>
      <c r="L85" s="40" t="str">
        <f aca="false">IF(ISBLANK(Values!E84),"",Values!$B$18)</f>
        <v/>
      </c>
      <c r="M85" s="28" t="str">
        <f aca="false">IF(ISBLANK(Values!E84),"",Values!$M84)</f>
        <v/>
      </c>
      <c r="N85" s="28" t="str">
        <f aca="false">IF(ISBLANK(Values!F84),"",Values!$N84)</f>
        <v/>
      </c>
      <c r="O85" s="1" t="str">
        <f aca="false">IF(ISBLANK(Values!F84),"",Values!$O84)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I85" s="41" t="str">
        <f aca="false">IF(ISBLANK(Values!E84),"",IF(Values!I84,Values!$B$23,Values!$B$23))</f>
        <v/>
      </c>
      <c r="AJ85" s="42" t="str">
        <f aca="false">IF(ISBLANK(Values!E84),"","👉 "&amp;Values!H84&amp; " "&amp;Values!$B$24 &amp;" "&amp;Values!$B$3 &amp; " "&amp; Values!$P84)</f>
        <v/>
      </c>
      <c r="AK85" s="1" t="str">
        <f aca="false">IF(ISBLANK(Values!E84),"",Values!$B$25)</f>
        <v/>
      </c>
      <c r="AL85" s="1" t="str">
        <f aca="false">IF(ISBLANK(Values!E84),"",Values!$B$26)</f>
        <v/>
      </c>
      <c r="AM85" s="1" t="str">
        <f aca="false">IF(ISBLANK(Values!E84),"",Values!$B$27)</f>
        <v/>
      </c>
      <c r="AN85" s="1" t="str">
        <f aca="false">IF(ISBLANK(Values!E84),"",English!$B$18 &amp; German!$B$18 &amp; Spanish!$B$18 &amp; French!$B$18 &amp; Italian!$B$18 &amp; Dutch!$B$18)</f>
        <v/>
      </c>
      <c r="AT85" s="43" t="str">
        <f aca="false">IF(ISBLANK(Values!E84),"",Values!H84)</f>
        <v/>
      </c>
      <c r="AV85" s="44" t="str">
        <f aca="false">IF(ISBLANK(Values!E84),"", Values!J84)</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IF(ISBLANK(Values!E84),"",Values!$B$4)</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38" t="str">
        <f aca="false">IF(ISBLANK(Values!E85),"",Values!$B$1 &amp; " " &amp; Values!$P85 &amp; " " &amp; Values!$H85 )</f>
        <v/>
      </c>
      <c r="G86" s="32" t="str">
        <f aca="false">IF(ISBLANK(Values!E85),"","TellusRem")</f>
        <v/>
      </c>
      <c r="H86" s="27" t="str">
        <f aca="false">IF(ISBLANK(Values!E85),"",Values!$B$16)</f>
        <v/>
      </c>
      <c r="I86" s="27" t="str">
        <f aca="false">IF(ISBLANK(Values!E85),"","4730574031")</f>
        <v/>
      </c>
      <c r="J86" s="39" t="str">
        <f aca="false">IF(ISBLANK(Values!E85),"",Values!F85 &amp; " variations")</f>
        <v/>
      </c>
      <c r="K86" s="28" t="str">
        <f aca="false">IF(ISBLANK(Values!E85),"",Values!$B$4)</f>
        <v/>
      </c>
      <c r="L86" s="40" t="str">
        <f aca="false">IF(ISBLANK(Values!E85),"",Values!$B$18)</f>
        <v/>
      </c>
      <c r="M86" s="28" t="str">
        <f aca="false">IF(ISBLANK(Values!E85),"",Values!$M85)</f>
        <v/>
      </c>
      <c r="N86" s="28" t="str">
        <f aca="false">IF(ISBLANK(Values!F85),"",Values!$N85)</f>
        <v/>
      </c>
      <c r="O86" s="1" t="str">
        <f aca="false">IF(ISBLANK(Values!F85),"",Values!$O85)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I86" s="41" t="str">
        <f aca="false">IF(ISBLANK(Values!E85),"",IF(Values!I85,Values!$B$23,Values!$B$23))</f>
        <v/>
      </c>
      <c r="AJ86" s="42" t="str">
        <f aca="false">IF(ISBLANK(Values!E85),"","👉 "&amp;Values!H85&amp; " "&amp;Values!$B$24 &amp;" "&amp;Values!$B$3 &amp; " "&amp; Values!$P85)</f>
        <v/>
      </c>
      <c r="AK86" s="1" t="str">
        <f aca="false">IF(ISBLANK(Values!E85),"",Values!$B$25)</f>
        <v/>
      </c>
      <c r="AL86" s="1" t="str">
        <f aca="false">IF(ISBLANK(Values!E85),"",Values!$B$26)</f>
        <v/>
      </c>
      <c r="AM86" s="1" t="str">
        <f aca="false">IF(ISBLANK(Values!E85),"",Values!$B$27)</f>
        <v/>
      </c>
      <c r="AN86" s="1" t="str">
        <f aca="false">IF(ISBLANK(Values!E85),"",English!$B$18 &amp; German!$B$18 &amp; Spanish!$B$18 &amp; French!$B$18 &amp; Italian!$B$18 &amp; Dutch!$B$18)</f>
        <v/>
      </c>
      <c r="AT86" s="43" t="str">
        <f aca="false">IF(ISBLANK(Values!E85),"",Values!H85)</f>
        <v/>
      </c>
      <c r="AV86" s="44" t="str">
        <f aca="false">IF(ISBLANK(Values!E85),"", Values!J85)</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IF(ISBLANK(Values!E85),"",Values!$B$4)</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38" t="str">
        <f aca="false">IF(ISBLANK(Values!E86),"",Values!$B$1 &amp; " " &amp; Values!$P86 &amp; " " &amp; Values!$H86 )</f>
        <v/>
      </c>
      <c r="G87" s="32" t="str">
        <f aca="false">IF(ISBLANK(Values!E86),"","TellusRem")</f>
        <v/>
      </c>
      <c r="H87" s="27" t="str">
        <f aca="false">IF(ISBLANK(Values!E86),"",Values!$B$16)</f>
        <v/>
      </c>
      <c r="I87" s="27" t="str">
        <f aca="false">IF(ISBLANK(Values!E86),"","4730574031")</f>
        <v/>
      </c>
      <c r="J87" s="39" t="str">
        <f aca="false">IF(ISBLANK(Values!E86),"",Values!F86 &amp; " variations")</f>
        <v/>
      </c>
      <c r="K87" s="28" t="str">
        <f aca="false">IF(ISBLANK(Values!E86),"",Values!$B$4)</f>
        <v/>
      </c>
      <c r="L87" s="40" t="str">
        <f aca="false">IF(ISBLANK(Values!E86),"",Values!$B$18)</f>
        <v/>
      </c>
      <c r="M87" s="28" t="str">
        <f aca="false">IF(ISBLANK(Values!E86),"",Values!$M86)</f>
        <v/>
      </c>
      <c r="N87" s="28" t="str">
        <f aca="false">IF(ISBLANK(Values!F86),"",Values!$N86)</f>
        <v/>
      </c>
      <c r="O87" s="1" t="str">
        <f aca="false">IF(ISBLANK(Values!F86),"",Values!$O86)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I87" s="41" t="str">
        <f aca="false">IF(ISBLANK(Values!E86),"",IF(Values!I86,Values!$B$23,Values!$B$23))</f>
        <v/>
      </c>
      <c r="AJ87" s="42" t="str">
        <f aca="false">IF(ISBLANK(Values!E86),"","👉 "&amp;Values!H86&amp; " "&amp;Values!$B$24 &amp;" "&amp;Values!$B$3 &amp; " "&amp; Values!$P86)</f>
        <v/>
      </c>
      <c r="AK87" s="1" t="str">
        <f aca="false">IF(ISBLANK(Values!E86),"",Values!$B$25)</f>
        <v/>
      </c>
      <c r="AL87" s="1" t="str">
        <f aca="false">IF(ISBLANK(Values!E86),"",Values!$B$26)</f>
        <v/>
      </c>
      <c r="AM87" s="1" t="str">
        <f aca="false">IF(ISBLANK(Values!E86),"",Values!$B$27)</f>
        <v/>
      </c>
      <c r="AN87" s="1" t="str">
        <f aca="false">IF(ISBLANK(Values!E86),"",English!$B$18 &amp; German!$B$18 &amp; Spanish!$B$18 &amp; French!$B$18 &amp; Italian!$B$18 &amp; Dutch!$B$18)</f>
        <v/>
      </c>
      <c r="AT87" s="43" t="str">
        <f aca="false">IF(ISBLANK(Values!E86),"",Values!H86)</f>
        <v/>
      </c>
      <c r="AV87" s="44" t="str">
        <f aca="false">IF(ISBLANK(Values!E86),"", Values!J86)</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IF(ISBLANK(Values!E86),"",Values!$B$4)</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38" t="str">
        <f aca="false">IF(ISBLANK(Values!E87),"",Values!$B$1 &amp; " " &amp; Values!$P87 &amp; " " &amp; Values!$H87 )</f>
        <v/>
      </c>
      <c r="G88" s="32" t="str">
        <f aca="false">IF(ISBLANK(Values!E87),"","TellusRem")</f>
        <v/>
      </c>
      <c r="H88" s="27" t="str">
        <f aca="false">IF(ISBLANK(Values!E87),"",Values!$B$16)</f>
        <v/>
      </c>
      <c r="I88" s="27" t="str">
        <f aca="false">IF(ISBLANK(Values!E87),"","4730574031")</f>
        <v/>
      </c>
      <c r="J88" s="39" t="str">
        <f aca="false">IF(ISBLANK(Values!E87),"",Values!F87 &amp; " variations")</f>
        <v/>
      </c>
      <c r="K88" s="28" t="str">
        <f aca="false">IF(ISBLANK(Values!E87),"",Values!$B$4)</f>
        <v/>
      </c>
      <c r="L88" s="40" t="str">
        <f aca="false">IF(ISBLANK(Values!E87),"",Values!$B$18)</f>
        <v/>
      </c>
      <c r="M88" s="28" t="str">
        <f aca="false">IF(ISBLANK(Values!E87),"",Values!$M87)</f>
        <v/>
      </c>
      <c r="N88" s="28" t="str">
        <f aca="false">IF(ISBLANK(Values!F87),"",Values!$N87)</f>
        <v/>
      </c>
      <c r="O88" s="1" t="str">
        <f aca="false">IF(ISBLANK(Values!F87),"",Values!$O87)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I88" s="41" t="str">
        <f aca="false">IF(ISBLANK(Values!E87),"",IF(Values!I87,Values!$B$23,Values!$B$23))</f>
        <v/>
      </c>
      <c r="AJ88" s="42" t="str">
        <f aca="false">IF(ISBLANK(Values!E87),"","👉 "&amp;Values!H87&amp; " "&amp;Values!$B$24 &amp;" "&amp;Values!$B$3 &amp; " "&amp; Values!$P87)</f>
        <v/>
      </c>
      <c r="AK88" s="1" t="str">
        <f aca="false">IF(ISBLANK(Values!E87),"",Values!$B$25)</f>
        <v/>
      </c>
      <c r="AL88" s="1" t="str">
        <f aca="false">IF(ISBLANK(Values!E87),"",Values!$B$26)</f>
        <v/>
      </c>
      <c r="AM88" s="1" t="str">
        <f aca="false">IF(ISBLANK(Values!E87),"",Values!$B$27)</f>
        <v/>
      </c>
      <c r="AN88" s="1" t="str">
        <f aca="false">IF(ISBLANK(Values!E87),"",English!$B$18 &amp; German!$B$18 &amp; Spanish!$B$18 &amp; French!$B$18 &amp; Italian!$B$18 &amp; Dutch!$B$18)</f>
        <v/>
      </c>
      <c r="AT88" s="43" t="str">
        <f aca="false">IF(ISBLANK(Values!E87),"",Values!H87)</f>
        <v/>
      </c>
      <c r="AV88" s="44" t="str">
        <f aca="false">IF(ISBLANK(Values!E87),"", Values!J87)</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IF(ISBLANK(Values!E87),"",Values!$B$4)</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38" t="str">
        <f aca="false">IF(ISBLANK(Values!E88),"",Values!$B$1 &amp; " " &amp; Values!$P88 &amp; " " &amp; Values!$H88 )</f>
        <v/>
      </c>
      <c r="G89" s="32" t="str">
        <f aca="false">IF(ISBLANK(Values!E88),"","TellusRem")</f>
        <v/>
      </c>
      <c r="H89" s="27" t="str">
        <f aca="false">IF(ISBLANK(Values!E88),"",Values!$B$16)</f>
        <v/>
      </c>
      <c r="I89" s="27" t="str">
        <f aca="false">IF(ISBLANK(Values!E88),"","4730574031")</f>
        <v/>
      </c>
      <c r="J89" s="39" t="str">
        <f aca="false">IF(ISBLANK(Values!E88),"",Values!F88 &amp; " variations")</f>
        <v/>
      </c>
      <c r="K89" s="28" t="str">
        <f aca="false">IF(ISBLANK(Values!E88),"",Values!$B$4)</f>
        <v/>
      </c>
      <c r="L89" s="40" t="str">
        <f aca="false">IF(ISBLANK(Values!E88),"",Values!$B$18)</f>
        <v/>
      </c>
      <c r="M89" s="28" t="str">
        <f aca="false">IF(ISBLANK(Values!E88),"",Values!$M88)</f>
        <v/>
      </c>
      <c r="N89" s="28" t="str">
        <f aca="false">IF(ISBLANK(Values!F88),"",Values!$N88)</f>
        <v/>
      </c>
      <c r="O89" s="1" t="str">
        <f aca="false">IF(ISBLANK(Values!F88),"",Values!$O88)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I89" s="41" t="str">
        <f aca="false">IF(ISBLANK(Values!E88),"",IF(Values!I88,Values!$B$23,Values!$B$23))</f>
        <v/>
      </c>
      <c r="AJ89" s="42" t="str">
        <f aca="false">IF(ISBLANK(Values!E88),"","👉 "&amp;Values!H88&amp; " "&amp;Values!$B$24 &amp;" "&amp;Values!$B$3 &amp; " "&amp; Values!$P88)</f>
        <v/>
      </c>
      <c r="AK89" s="1" t="str">
        <f aca="false">IF(ISBLANK(Values!E88),"",Values!$B$25)</f>
        <v/>
      </c>
      <c r="AL89" s="1" t="str">
        <f aca="false">IF(ISBLANK(Values!E88),"",Values!$B$26)</f>
        <v/>
      </c>
      <c r="AM89" s="1" t="str">
        <f aca="false">IF(ISBLANK(Values!E88),"",Values!$B$27)</f>
        <v/>
      </c>
      <c r="AN89" s="1" t="str">
        <f aca="false">IF(ISBLANK(Values!E88),"",English!$B$18 &amp; German!$B$18 &amp; Spanish!$B$18 &amp; French!$B$18 &amp; Italian!$B$18 &amp; Dutch!$B$18)</f>
        <v/>
      </c>
      <c r="AT89" s="43" t="str">
        <f aca="false">IF(ISBLANK(Values!E88),"",Values!H88)</f>
        <v/>
      </c>
      <c r="AV89" s="44" t="str">
        <f aca="false">IF(ISBLANK(Values!E88),"", Values!J88)</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IF(ISBLANK(Values!E88),"",Values!$B$4)</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38" t="str">
        <f aca="false">IF(ISBLANK(Values!E89),"",Values!$B$1 &amp; " " &amp; Values!$P89 &amp; " " &amp; Values!$H89 )</f>
        <v/>
      </c>
      <c r="G90" s="32" t="str">
        <f aca="false">IF(ISBLANK(Values!E89),"","TellusRem")</f>
        <v/>
      </c>
      <c r="H90" s="27" t="str">
        <f aca="false">IF(ISBLANK(Values!E89),"",Values!$B$16)</f>
        <v/>
      </c>
      <c r="I90" s="27" t="str">
        <f aca="false">IF(ISBLANK(Values!E89),"","4730574031")</f>
        <v/>
      </c>
      <c r="J90" s="39" t="str">
        <f aca="false">IF(ISBLANK(Values!E89),"",Values!F89 &amp; " variations")</f>
        <v/>
      </c>
      <c r="K90" s="28" t="str">
        <f aca="false">IF(ISBLANK(Values!E89),"",Values!$B$4)</f>
        <v/>
      </c>
      <c r="L90" s="40" t="str">
        <f aca="false">IF(ISBLANK(Values!E89),"",Values!$B$18)</f>
        <v/>
      </c>
      <c r="M90" s="28" t="str">
        <f aca="false">IF(ISBLANK(Values!E89),"",Values!$M89)</f>
        <v/>
      </c>
      <c r="N90" s="28" t="str">
        <f aca="false">IF(ISBLANK(Values!F89),"",Values!$N89)</f>
        <v/>
      </c>
      <c r="O90" s="1" t="str">
        <f aca="false">IF(ISBLANK(Values!F89),"",Values!$O89)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I90" s="41" t="str">
        <f aca="false">IF(ISBLANK(Values!E89),"",IF(Values!I89,Values!$B$23,Values!$B$23))</f>
        <v/>
      </c>
      <c r="AJ90" s="42" t="str">
        <f aca="false">IF(ISBLANK(Values!E89),"","👉 "&amp;Values!H89&amp; " "&amp;Values!$B$24 &amp;" "&amp;Values!$B$3 &amp; " "&amp; Values!$P89)</f>
        <v/>
      </c>
      <c r="AK90" s="1" t="str">
        <f aca="false">IF(ISBLANK(Values!E89),"",Values!$B$25)</f>
        <v/>
      </c>
      <c r="AL90" s="1" t="str">
        <f aca="false">IF(ISBLANK(Values!E89),"",Values!$B$26)</f>
        <v/>
      </c>
      <c r="AM90" s="1" t="str">
        <f aca="false">IF(ISBLANK(Values!E89),"",Values!$B$27)</f>
        <v/>
      </c>
      <c r="AN90" s="1" t="str">
        <f aca="false">IF(ISBLANK(Values!E89),"",English!$B$18 &amp; German!$B$18 &amp; Spanish!$B$18 &amp; French!$B$18 &amp; Italian!$B$18 &amp; Dutch!$B$18)</f>
        <v/>
      </c>
      <c r="AT90" s="43" t="str">
        <f aca="false">IF(ISBLANK(Values!E89),"",Values!H89)</f>
        <v/>
      </c>
      <c r="AV90" s="44" t="str">
        <f aca="false">IF(ISBLANK(Values!E89),"", Values!J89)</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IF(ISBLANK(Values!E89),"",Values!$B$4)</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38" t="str">
        <f aca="false">IF(ISBLANK(Values!E90),"",Values!$B$1 &amp; " " &amp; Values!$P90 &amp; " " &amp; Values!$H90 )</f>
        <v/>
      </c>
      <c r="G91" s="32" t="str">
        <f aca="false">IF(ISBLANK(Values!E90),"","TellusRem")</f>
        <v/>
      </c>
      <c r="H91" s="27" t="str">
        <f aca="false">IF(ISBLANK(Values!E90),"",Values!$B$16)</f>
        <v/>
      </c>
      <c r="I91" s="27" t="str">
        <f aca="false">IF(ISBLANK(Values!E90),"","4730574031")</f>
        <v/>
      </c>
      <c r="J91" s="39" t="str">
        <f aca="false">IF(ISBLANK(Values!E90),"",Values!F90 &amp; " variations")</f>
        <v/>
      </c>
      <c r="K91" s="28" t="str">
        <f aca="false">IF(ISBLANK(Values!E90),"",Values!$B$4)</f>
        <v/>
      </c>
      <c r="L91" s="40" t="str">
        <f aca="false">IF(ISBLANK(Values!E90),"",Values!$B$18)</f>
        <v/>
      </c>
      <c r="M91" s="28" t="str">
        <f aca="false">IF(ISBLANK(Values!E90),"",Values!$M90)</f>
        <v/>
      </c>
      <c r="N91" s="28" t="str">
        <f aca="false">IF(ISBLANK(Values!F90),"",Values!$N90)</f>
        <v/>
      </c>
      <c r="O91" s="1" t="str">
        <f aca="false">IF(ISBLANK(Values!F90),"",Values!$O90)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I91" s="41" t="str">
        <f aca="false">IF(ISBLANK(Values!E90),"",IF(Values!I90,Values!$B$23,Values!$B$23))</f>
        <v/>
      </c>
      <c r="AJ91" s="42" t="str">
        <f aca="false">IF(ISBLANK(Values!E90),"","👉 "&amp;Values!H90&amp; " "&amp;Values!$B$24 &amp;" "&amp;Values!$B$3 &amp; " "&amp; Values!$P90)</f>
        <v/>
      </c>
      <c r="AK91" s="1" t="str">
        <f aca="false">IF(ISBLANK(Values!E90),"",Values!$B$25)</f>
        <v/>
      </c>
      <c r="AL91" s="1" t="str">
        <f aca="false">IF(ISBLANK(Values!E90),"",Values!$B$26)</f>
        <v/>
      </c>
      <c r="AM91" s="1" t="str">
        <f aca="false">IF(ISBLANK(Values!E90),"",Values!$B$27)</f>
        <v/>
      </c>
      <c r="AN91" s="1" t="str">
        <f aca="false">IF(ISBLANK(Values!E90),"",English!$B$18 &amp; German!$B$18 &amp; Spanish!$B$18 &amp; French!$B$18 &amp; Italian!$B$18 &amp; Dutch!$B$18)</f>
        <v/>
      </c>
      <c r="AT91" s="43" t="str">
        <f aca="false">IF(ISBLANK(Values!E90),"",Values!H90)</f>
        <v/>
      </c>
      <c r="AV91" s="44" t="str">
        <f aca="false">IF(ISBLANK(Values!E90),"", Values!J90)</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IF(ISBLANK(Values!E90),"",Values!$B$4)</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38" t="str">
        <f aca="false">IF(ISBLANK(Values!E91),"",Values!$B$1 &amp; " " &amp; Values!$P91 &amp; " " &amp; Values!$H91 )</f>
        <v/>
      </c>
      <c r="G92" s="32" t="str">
        <f aca="false">IF(ISBLANK(Values!E91),"","TellusRem")</f>
        <v/>
      </c>
      <c r="H92" s="27" t="str">
        <f aca="false">IF(ISBLANK(Values!E91),"",Values!$B$16)</f>
        <v/>
      </c>
      <c r="I92" s="27" t="str">
        <f aca="false">IF(ISBLANK(Values!E91),"","4730574031")</f>
        <v/>
      </c>
      <c r="J92" s="39" t="str">
        <f aca="false">IF(ISBLANK(Values!E91),"",Values!F91 &amp; " variations")</f>
        <v/>
      </c>
      <c r="K92" s="28" t="str">
        <f aca="false">IF(ISBLANK(Values!E91),"",Values!$B$4)</f>
        <v/>
      </c>
      <c r="L92" s="40" t="str">
        <f aca="false">IF(ISBLANK(Values!E91),"",Values!$B$18)</f>
        <v/>
      </c>
      <c r="M92" s="28" t="str">
        <f aca="false">IF(ISBLANK(Values!E91),"",Values!$M91)</f>
        <v/>
      </c>
      <c r="N92" s="28" t="str">
        <f aca="false">IF(ISBLANK(Values!F91),"",Values!$N91)</f>
        <v/>
      </c>
      <c r="O92" s="1" t="str">
        <f aca="false">IF(ISBLANK(Values!F91),"",Values!$O91)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I92" s="41" t="str">
        <f aca="false">IF(ISBLANK(Values!E91),"",IF(Values!I91,Values!$B$23,Values!$B$23))</f>
        <v/>
      </c>
      <c r="AJ92" s="42" t="str">
        <f aca="false">IF(ISBLANK(Values!E91),"","👉 "&amp;Values!H91&amp; " "&amp;Values!$B$24 &amp;" "&amp;Values!$B$3 &amp; " "&amp; Values!$P91)</f>
        <v/>
      </c>
      <c r="AK92" s="1" t="str">
        <f aca="false">IF(ISBLANK(Values!E91),"",Values!$B$25)</f>
        <v/>
      </c>
      <c r="AL92" s="1" t="str">
        <f aca="false">IF(ISBLANK(Values!E91),"",Values!$B$26)</f>
        <v/>
      </c>
      <c r="AM92" s="1" t="str">
        <f aca="false">IF(ISBLANK(Values!E91),"",Values!$B$27)</f>
        <v/>
      </c>
      <c r="AN92" s="1" t="str">
        <f aca="false">IF(ISBLANK(Values!E91),"",English!$B$18 &amp; German!$B$18 &amp; Spanish!$B$18 &amp; French!$B$18 &amp; Italian!$B$18 &amp; Dutch!$B$18)</f>
        <v/>
      </c>
      <c r="AT92" s="43" t="str">
        <f aca="false">IF(ISBLANK(Values!E91),"",Values!H91)</f>
        <v/>
      </c>
      <c r="AV92" s="44" t="str">
        <f aca="false">IF(ISBLANK(Values!E91),"", Values!J91)</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IF(ISBLANK(Values!E91),"",Values!$B$4)</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38" t="str">
        <f aca="false">IF(ISBLANK(Values!E92),"",Values!$B$1 &amp; " " &amp; Values!$P92 &amp; " " &amp; Values!$H92 )</f>
        <v/>
      </c>
      <c r="G93" s="32" t="str">
        <f aca="false">IF(ISBLANK(Values!E92),"","TellusRem")</f>
        <v/>
      </c>
      <c r="H93" s="27" t="str">
        <f aca="false">IF(ISBLANK(Values!E92),"",Values!$B$16)</f>
        <v/>
      </c>
      <c r="I93" s="27" t="str">
        <f aca="false">IF(ISBLANK(Values!E92),"","4730574031")</f>
        <v/>
      </c>
      <c r="J93" s="39" t="str">
        <f aca="false">IF(ISBLANK(Values!E92),"",Values!F92 &amp; " variations")</f>
        <v/>
      </c>
      <c r="K93" s="28" t="str">
        <f aca="false">IF(ISBLANK(Values!E92),"",Values!$B$4)</f>
        <v/>
      </c>
      <c r="L93" s="40" t="str">
        <f aca="false">IF(ISBLANK(Values!E92),"",Values!$B$18)</f>
        <v/>
      </c>
      <c r="M93" s="28" t="str">
        <f aca="false">IF(ISBLANK(Values!E92),"",Values!$M92)</f>
        <v/>
      </c>
      <c r="N93" s="28" t="str">
        <f aca="false">IF(ISBLANK(Values!F92),"",Values!$N92)</f>
        <v/>
      </c>
      <c r="O93" s="1" t="str">
        <f aca="false">IF(ISBLANK(Values!F92),"",Values!$O92)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I93" s="41" t="str">
        <f aca="false">IF(ISBLANK(Values!E92),"",IF(Values!I92,Values!$B$23,Values!$B$23))</f>
        <v/>
      </c>
      <c r="AJ93" s="42" t="str">
        <f aca="false">IF(ISBLANK(Values!E92),"","👉 "&amp;Values!H92&amp; " "&amp;Values!$B$24 &amp;" "&amp;Values!$B$3 &amp; " "&amp; Values!$P92)</f>
        <v/>
      </c>
      <c r="AK93" s="1" t="str">
        <f aca="false">IF(ISBLANK(Values!E92),"",Values!$B$25)</f>
        <v/>
      </c>
      <c r="AL93" s="1" t="str">
        <f aca="false">IF(ISBLANK(Values!E92),"",Values!$B$26)</f>
        <v/>
      </c>
      <c r="AM93" s="1" t="str">
        <f aca="false">IF(ISBLANK(Values!E92),"",Values!$B$27)</f>
        <v/>
      </c>
      <c r="AN93" s="1" t="str">
        <f aca="false">IF(ISBLANK(Values!E92),"",English!$B$18 &amp; German!$B$18 &amp; Spanish!$B$18 &amp; French!$B$18 &amp; Italian!$B$18 &amp; Dutch!$B$18)</f>
        <v/>
      </c>
      <c r="AT93" s="43" t="str">
        <f aca="false">IF(ISBLANK(Values!E92),"",Values!H92)</f>
        <v/>
      </c>
      <c r="AV93" s="44" t="str">
        <f aca="false">IF(ISBLANK(Values!E92),"", Values!J92)</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IF(ISBLANK(Values!E92),"",Values!$B$4)</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38" t="str">
        <f aca="false">IF(ISBLANK(Values!E93),"",Values!$B$1 &amp; " " &amp; Values!$P93 &amp; " " &amp; Values!$H93 )</f>
        <v/>
      </c>
      <c r="G94" s="32" t="str">
        <f aca="false">IF(ISBLANK(Values!E93),"","TellusRem")</f>
        <v/>
      </c>
      <c r="H94" s="27" t="str">
        <f aca="false">IF(ISBLANK(Values!E93),"",Values!$B$16)</f>
        <v/>
      </c>
      <c r="I94" s="27" t="str">
        <f aca="false">IF(ISBLANK(Values!E93),"","4730574031")</f>
        <v/>
      </c>
      <c r="J94" s="39" t="str">
        <f aca="false">IF(ISBLANK(Values!E93),"",Values!F93 &amp; " variations")</f>
        <v/>
      </c>
      <c r="K94" s="28" t="str">
        <f aca="false">IF(ISBLANK(Values!E93),"",Values!$B$4)</f>
        <v/>
      </c>
      <c r="L94" s="40" t="str">
        <f aca="false">IF(ISBLANK(Values!E93),"",Values!$B$18)</f>
        <v/>
      </c>
      <c r="M94" s="28" t="str">
        <f aca="false">IF(ISBLANK(Values!E93),"",Values!$M93)</f>
        <v/>
      </c>
      <c r="N94" s="28" t="str">
        <f aca="false">IF(ISBLANK(Values!F93),"",Values!$N93)</f>
        <v/>
      </c>
      <c r="O94" s="1" t="str">
        <f aca="false">IF(ISBLANK(Values!F93),"",Values!$O93)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I94" s="41" t="str">
        <f aca="false">IF(ISBLANK(Values!E93),"",IF(Values!I93,Values!$B$23,Values!$B$23))</f>
        <v/>
      </c>
      <c r="AJ94" s="42" t="str">
        <f aca="false">IF(ISBLANK(Values!E93),"","👉 "&amp;Values!H93&amp; " "&amp;Values!$B$24 &amp;" "&amp;Values!$B$3 &amp; " "&amp; Values!$P93)</f>
        <v/>
      </c>
      <c r="AK94" s="1" t="str">
        <f aca="false">IF(ISBLANK(Values!E93),"",Values!$B$25)</f>
        <v/>
      </c>
      <c r="AL94" s="1" t="str">
        <f aca="false">IF(ISBLANK(Values!E93),"",Values!$B$26)</f>
        <v/>
      </c>
      <c r="AM94" s="1" t="str">
        <f aca="false">IF(ISBLANK(Values!E93),"",Values!$B$27)</f>
        <v/>
      </c>
      <c r="AN94" s="1" t="str">
        <f aca="false">IF(ISBLANK(Values!E93),"",English!$B$18 &amp; German!$B$18 &amp; Spanish!$B$18 &amp; French!$B$18 &amp; Italian!$B$18 &amp; Dutch!$B$18)</f>
        <v/>
      </c>
      <c r="AT94" s="43" t="str">
        <f aca="false">IF(ISBLANK(Values!E93),"",Values!H93)</f>
        <v/>
      </c>
      <c r="AV94" s="44" t="str">
        <f aca="false">IF(ISBLANK(Values!E93),"", Values!J93)</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IF(ISBLANK(Values!E93),"",Values!$B$4)</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38" t="str">
        <f aca="false">IF(ISBLANK(Values!E94),"",Values!$B$1 &amp; " " &amp; Values!$P94 &amp; " " &amp; Values!$H94 )</f>
        <v/>
      </c>
      <c r="G95" s="32" t="str">
        <f aca="false">IF(ISBLANK(Values!E94),"","TellusRem")</f>
        <v/>
      </c>
      <c r="H95" s="27" t="str">
        <f aca="false">IF(ISBLANK(Values!E94),"",Values!$B$16)</f>
        <v/>
      </c>
      <c r="I95" s="27" t="str">
        <f aca="false">IF(ISBLANK(Values!E94),"","4730574031")</f>
        <v/>
      </c>
      <c r="J95" s="39" t="str">
        <f aca="false">IF(ISBLANK(Values!E94),"",Values!F94 &amp; " variations")</f>
        <v/>
      </c>
      <c r="K95" s="28" t="str">
        <f aca="false">IF(ISBLANK(Values!E94),"",Values!$B$4)</f>
        <v/>
      </c>
      <c r="L95" s="40" t="str">
        <f aca="false">IF(ISBLANK(Values!E94),"",Values!$B$18)</f>
        <v/>
      </c>
      <c r="M95" s="28" t="str">
        <f aca="false">IF(ISBLANK(Values!E94),"",Values!$M94)</f>
        <v/>
      </c>
      <c r="N95" s="28" t="str">
        <f aca="false">IF(ISBLANK(Values!F94),"",Values!$N94)</f>
        <v/>
      </c>
      <c r="O95" s="1" t="str">
        <f aca="false">IF(ISBLANK(Values!F94),"",Values!$O94)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I95" s="41" t="str">
        <f aca="false">IF(ISBLANK(Values!E94),"",IF(Values!I94,Values!$B$23,Values!$B$23))</f>
        <v/>
      </c>
      <c r="AJ95" s="42" t="str">
        <f aca="false">IF(ISBLANK(Values!E94),"","👉 "&amp;Values!H94&amp; " "&amp;Values!$B$24 &amp;" "&amp;Values!$B$3 &amp; " "&amp; Values!$P94)</f>
        <v/>
      </c>
      <c r="AK95" s="1" t="str">
        <f aca="false">IF(ISBLANK(Values!E94),"",Values!$B$25)</f>
        <v/>
      </c>
      <c r="AL95" s="1" t="str">
        <f aca="false">IF(ISBLANK(Values!E94),"",Values!$B$26)</f>
        <v/>
      </c>
      <c r="AM95" s="1" t="str">
        <f aca="false">IF(ISBLANK(Values!E94),"",Values!$B$27)</f>
        <v/>
      </c>
      <c r="AN95" s="1" t="str">
        <f aca="false">IF(ISBLANK(Values!E94),"",English!$B$18 &amp; German!$B$18 &amp; Spanish!$B$18 &amp; French!$B$18 &amp; Italian!$B$18 &amp; Dutch!$B$18)</f>
        <v/>
      </c>
      <c r="AT95" s="43" t="str">
        <f aca="false">IF(ISBLANK(Values!E94),"",Values!H94)</f>
        <v/>
      </c>
      <c r="AV95" s="44" t="str">
        <f aca="false">IF(ISBLANK(Values!E94),"", Values!J94)</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IF(ISBLANK(Values!E94),"",Values!$B$4)</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38" t="str">
        <f aca="false">IF(ISBLANK(Values!E95),"",Values!$B$1 &amp; " " &amp; Values!$P95 &amp; " " &amp; Values!$H95 )</f>
        <v/>
      </c>
      <c r="G96" s="32" t="str">
        <f aca="false">IF(ISBLANK(Values!E95),"","TellusRem")</f>
        <v/>
      </c>
      <c r="H96" s="27" t="str">
        <f aca="false">IF(ISBLANK(Values!E95),"",Values!$B$16)</f>
        <v/>
      </c>
      <c r="I96" s="27" t="str">
        <f aca="false">IF(ISBLANK(Values!E95),"","4730574031")</f>
        <v/>
      </c>
      <c r="J96" s="39" t="str">
        <f aca="false">IF(ISBLANK(Values!E95),"",Values!F95 &amp; " variations")</f>
        <v/>
      </c>
      <c r="K96" s="28" t="str">
        <f aca="false">IF(ISBLANK(Values!E95),"",Values!$B$4)</f>
        <v/>
      </c>
      <c r="L96" s="40" t="str">
        <f aca="false">IF(ISBLANK(Values!E95),"",Values!$B$18)</f>
        <v/>
      </c>
      <c r="M96" s="28" t="str">
        <f aca="false">IF(ISBLANK(Values!E95),"",Values!$M95)</f>
        <v/>
      </c>
      <c r="N96" s="28" t="str">
        <f aca="false">IF(ISBLANK(Values!F95),"",Values!$N95)</f>
        <v/>
      </c>
      <c r="O96" s="1" t="str">
        <f aca="false">IF(ISBLANK(Values!F95),"",Values!$O95)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I96" s="41" t="str">
        <f aca="false">IF(ISBLANK(Values!E95),"",IF(Values!I95,Values!$B$23,Values!$B$23))</f>
        <v/>
      </c>
      <c r="AJ96" s="42" t="str">
        <f aca="false">IF(ISBLANK(Values!E95),"","👉 "&amp;Values!H95&amp; " "&amp;Values!$B$24 &amp;" "&amp;Values!$B$3 &amp; " "&amp; Values!$P95)</f>
        <v/>
      </c>
      <c r="AK96" s="1" t="str">
        <f aca="false">IF(ISBLANK(Values!E95),"",Values!$B$25)</f>
        <v/>
      </c>
      <c r="AL96" s="1" t="str">
        <f aca="false">IF(ISBLANK(Values!E95),"",Values!$B$26)</f>
        <v/>
      </c>
      <c r="AM96" s="1" t="str">
        <f aca="false">IF(ISBLANK(Values!E95),"",Values!$B$27)</f>
        <v/>
      </c>
      <c r="AN96" s="1" t="str">
        <f aca="false">IF(ISBLANK(Values!E95),"",English!$B$18 &amp; German!$B$18 &amp; Spanish!$B$18 &amp; French!$B$18 &amp; Italian!$B$18 &amp; Dutch!$B$18)</f>
        <v/>
      </c>
      <c r="AT96" s="43" t="str">
        <f aca="false">IF(ISBLANK(Values!E95),"",Values!H95)</f>
        <v/>
      </c>
      <c r="AV96" s="44" t="str">
        <f aca="false">IF(ISBLANK(Values!E95),"", Values!J95)</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IF(ISBLANK(Values!E95),"",Values!$B$4)</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38" t="str">
        <f aca="false">IF(ISBLANK(Values!E96),"",Values!$B$1 &amp; " " &amp; Values!$P96 &amp; " " &amp; Values!$H96 )</f>
        <v/>
      </c>
      <c r="G97" s="32" t="str">
        <f aca="false">IF(ISBLANK(Values!E96),"","TellusRem")</f>
        <v/>
      </c>
      <c r="H97" s="27" t="str">
        <f aca="false">IF(ISBLANK(Values!E96),"",Values!$B$16)</f>
        <v/>
      </c>
      <c r="I97" s="27" t="str">
        <f aca="false">IF(ISBLANK(Values!E96),"","4730574031")</f>
        <v/>
      </c>
      <c r="J97" s="39" t="str">
        <f aca="false">IF(ISBLANK(Values!E96),"",Values!F96 &amp; " variations")</f>
        <v/>
      </c>
      <c r="K97" s="28" t="str">
        <f aca="false">IF(ISBLANK(Values!E96),"",Values!$B$4)</f>
        <v/>
      </c>
      <c r="L97" s="40" t="str">
        <f aca="false">IF(ISBLANK(Values!E96),"",Values!$B$18)</f>
        <v/>
      </c>
      <c r="M97" s="28" t="str">
        <f aca="false">IF(ISBLANK(Values!E96),"",Values!$M96)</f>
        <v/>
      </c>
      <c r="N97" s="28" t="str">
        <f aca="false">IF(ISBLANK(Values!F96),"",Values!$N96)</f>
        <v/>
      </c>
      <c r="O97" s="1" t="str">
        <f aca="false">IF(ISBLANK(Values!F96),"",Values!$O96)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I97" s="41" t="str">
        <f aca="false">IF(ISBLANK(Values!E96),"",IF(Values!I96,Values!$B$23,Values!$B$23))</f>
        <v/>
      </c>
      <c r="AJ97" s="42" t="str">
        <f aca="false">IF(ISBLANK(Values!E96),"","👉 "&amp;Values!H96&amp; " "&amp;Values!$B$24 &amp;" "&amp;Values!$B$3 &amp; " "&amp; Values!$P96)</f>
        <v/>
      </c>
      <c r="AK97" s="1" t="str">
        <f aca="false">IF(ISBLANK(Values!E96),"",Values!$B$25)</f>
        <v/>
      </c>
      <c r="AL97" s="1" t="str">
        <f aca="false">IF(ISBLANK(Values!E96),"",Values!$B$26)</f>
        <v/>
      </c>
      <c r="AM97" s="1" t="str">
        <f aca="false">IF(ISBLANK(Values!E96),"",Values!$B$27)</f>
        <v/>
      </c>
      <c r="AN97" s="1" t="str">
        <f aca="false">IF(ISBLANK(Values!E96),"",English!$B$18 &amp; German!$B$18 &amp; Spanish!$B$18 &amp; French!$B$18 &amp; Italian!$B$18 &amp; Dutch!$B$18)</f>
        <v/>
      </c>
      <c r="AT97" s="43" t="str">
        <f aca="false">IF(ISBLANK(Values!E96),"",Values!H96)</f>
        <v/>
      </c>
      <c r="AV97" s="44" t="str">
        <f aca="false">IF(ISBLANK(Values!E96),"", Values!J96)</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IF(ISBLANK(Values!E96),"",Values!$B$4)</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38" t="str">
        <f aca="false">IF(ISBLANK(Values!E97),"",Values!$B$1 &amp; " " &amp; Values!$P97 &amp; " " &amp; Values!$H97 )</f>
        <v/>
      </c>
      <c r="G98" s="32" t="str">
        <f aca="false">IF(ISBLANK(Values!E97),"","TellusRem")</f>
        <v/>
      </c>
      <c r="H98" s="27" t="str">
        <f aca="false">IF(ISBLANK(Values!E97),"",Values!$B$16)</f>
        <v/>
      </c>
      <c r="I98" s="27" t="str">
        <f aca="false">IF(ISBLANK(Values!E97),"","4730574031")</f>
        <v/>
      </c>
      <c r="J98" s="39" t="str">
        <f aca="false">IF(ISBLANK(Values!E97),"",Values!F97 &amp; " variations")</f>
        <v/>
      </c>
      <c r="K98" s="28" t="str">
        <f aca="false">IF(ISBLANK(Values!E97),"",Values!$B$4)</f>
        <v/>
      </c>
      <c r="L98" s="40" t="str">
        <f aca="false">IF(ISBLANK(Values!E97),"",Values!$B$18)</f>
        <v/>
      </c>
      <c r="M98" s="28" t="str">
        <f aca="false">IF(ISBLANK(Values!E97),"",Values!$M97)</f>
        <v/>
      </c>
      <c r="N98" s="28" t="str">
        <f aca="false">IF(ISBLANK(Values!F97),"",Values!$N97)</f>
        <v/>
      </c>
      <c r="O98" s="1" t="str">
        <f aca="false">IF(ISBLANK(Values!F97),"",Values!$O97)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I98" s="41" t="str">
        <f aca="false">IF(ISBLANK(Values!E97),"",IF(Values!I97,Values!$B$23,Values!$B$23))</f>
        <v/>
      </c>
      <c r="AJ98" s="42" t="str">
        <f aca="false">IF(ISBLANK(Values!E97),"","👉 "&amp;Values!H97&amp; " "&amp;Values!$B$24 &amp;" "&amp;Values!$B$3 &amp; " "&amp; Values!$P97)</f>
        <v/>
      </c>
      <c r="AK98" s="1" t="str">
        <f aca="false">IF(ISBLANK(Values!E97),"",Values!$B$25)</f>
        <v/>
      </c>
      <c r="AL98" s="1" t="str">
        <f aca="false">IF(ISBLANK(Values!E97),"",Values!$B$26)</f>
        <v/>
      </c>
      <c r="AM98" s="1" t="str">
        <f aca="false">IF(ISBLANK(Values!E97),"",Values!$B$27)</f>
        <v/>
      </c>
      <c r="AN98" s="1" t="str">
        <f aca="false">IF(ISBLANK(Values!E97),"",English!$B$18 &amp; German!$B$18 &amp; Spanish!$B$18 &amp; French!$B$18 &amp; Italian!$B$18 &amp; Dutch!$B$18)</f>
        <v/>
      </c>
      <c r="AT98" s="43" t="str">
        <f aca="false">IF(ISBLANK(Values!E97),"",Values!H97)</f>
        <v/>
      </c>
      <c r="AV98" s="44" t="str">
        <f aca="false">IF(ISBLANK(Values!E97),"", Values!J97)</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IF(ISBLANK(Values!E97),"",Values!$B$4)</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38" t="str">
        <f aca="false">IF(ISBLANK(Values!E98),"",Values!$B$1 &amp; " " &amp; Values!$P98 &amp; " " &amp; Values!$H98 )</f>
        <v/>
      </c>
      <c r="G99" s="32" t="str">
        <f aca="false">IF(ISBLANK(Values!E98),"","TellusRem")</f>
        <v/>
      </c>
      <c r="H99" s="27" t="str">
        <f aca="false">IF(ISBLANK(Values!E98),"",Values!$B$16)</f>
        <v/>
      </c>
      <c r="I99" s="27" t="str">
        <f aca="false">IF(ISBLANK(Values!E98),"","4730574031")</f>
        <v/>
      </c>
      <c r="J99" s="39" t="str">
        <f aca="false">IF(ISBLANK(Values!E98),"",Values!F98 &amp; " variations")</f>
        <v/>
      </c>
      <c r="K99" s="28" t="str">
        <f aca="false">IF(ISBLANK(Values!E98),"",Values!$B$4)</f>
        <v/>
      </c>
      <c r="L99" s="40" t="str">
        <f aca="false">IF(ISBLANK(Values!E98),"",Values!$B$18)</f>
        <v/>
      </c>
      <c r="M99" s="28" t="str">
        <f aca="false">IF(ISBLANK(Values!E98),"",Values!$M98)</f>
        <v/>
      </c>
      <c r="N99" s="28" t="str">
        <f aca="false">IF(ISBLANK(Values!F98),"",Values!$N98)</f>
        <v/>
      </c>
      <c r="O99" s="1" t="str">
        <f aca="false">IF(ISBLANK(Values!F98),"",Values!$O98)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I99" s="41" t="str">
        <f aca="false">IF(ISBLANK(Values!E98),"",IF(Values!I98,Values!$B$23,Values!$B$23))</f>
        <v/>
      </c>
      <c r="AJ99" s="42" t="str">
        <f aca="false">IF(ISBLANK(Values!E98),"","👉 "&amp;Values!H98&amp; " "&amp;Values!$B$24 &amp;" "&amp;Values!$B$3 &amp; " "&amp; Values!$P98)</f>
        <v/>
      </c>
      <c r="AK99" s="1" t="str">
        <f aca="false">IF(ISBLANK(Values!E98),"",Values!$B$25)</f>
        <v/>
      </c>
      <c r="AL99" s="1" t="str">
        <f aca="false">IF(ISBLANK(Values!E98),"",Values!$B$26)</f>
        <v/>
      </c>
      <c r="AM99" s="1" t="str">
        <f aca="false">IF(ISBLANK(Values!E98),"",Values!$B$27)</f>
        <v/>
      </c>
      <c r="AN99" s="1" t="str">
        <f aca="false">IF(ISBLANK(Values!E98),"",English!$B$18 &amp; German!$B$18 &amp; Spanish!$B$18 &amp; French!$B$18 &amp; Italian!$B$18 &amp; Dutch!$B$18)</f>
        <v/>
      </c>
      <c r="AT99" s="43" t="str">
        <f aca="false">IF(ISBLANK(Values!E98),"",Values!H98)</f>
        <v/>
      </c>
      <c r="AV99" s="44" t="str">
        <f aca="false">IF(ISBLANK(Values!E98),"", Values!J98)</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IF(ISBLANK(Values!E98),"",Values!$B$4)</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38" t="str">
        <f aca="false">IF(ISBLANK(Values!E99),"",Values!$B$1 &amp; " " &amp; Values!$P99 &amp; " " &amp; Values!$H99 )</f>
        <v/>
      </c>
      <c r="G100" s="32" t="str">
        <f aca="false">IF(ISBLANK(Values!E99),"","TellusRem")</f>
        <v/>
      </c>
      <c r="H100" s="27" t="str">
        <f aca="false">IF(ISBLANK(Values!E99),"",Values!$B$16)</f>
        <v/>
      </c>
      <c r="I100" s="27" t="str">
        <f aca="false">IF(ISBLANK(Values!E99),"","4730574031")</f>
        <v/>
      </c>
      <c r="J100" s="39" t="str">
        <f aca="false">IF(ISBLANK(Values!E99),"",Values!F99 &amp; " variations")</f>
        <v/>
      </c>
      <c r="K100" s="28" t="str">
        <f aca="false">IF(ISBLANK(Values!E99),"",Values!$B$4)</f>
        <v/>
      </c>
      <c r="L100" s="40" t="str">
        <f aca="false">IF(ISBLANK(Values!E99),"",Values!$B$18)</f>
        <v/>
      </c>
      <c r="M100" s="28" t="str">
        <f aca="false">IF(ISBLANK(Values!E99),"",Values!$M99)</f>
        <v/>
      </c>
      <c r="N100" s="28" t="str">
        <f aca="false">IF(ISBLANK(Values!F99),"",Values!$N99)</f>
        <v/>
      </c>
      <c r="O100" s="1" t="str">
        <f aca="false">IF(ISBLANK(Values!F99),"",Values!$O99)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I100" s="41" t="str">
        <f aca="false">IF(ISBLANK(Values!E99),"",IF(Values!I99,Values!$B$23,Values!$B$23))</f>
        <v/>
      </c>
      <c r="AJ100" s="42" t="str">
        <f aca="false">IF(ISBLANK(Values!E99),"","👉 "&amp;Values!H99&amp; " "&amp;Values!$B$24 &amp;" "&amp;Values!$B$3 &amp; " "&amp; Values!$P99)</f>
        <v/>
      </c>
      <c r="AK100" s="1" t="str">
        <f aca="false">IF(ISBLANK(Values!E99),"",Values!$B$25)</f>
        <v/>
      </c>
      <c r="AL100" s="1" t="str">
        <f aca="false">IF(ISBLANK(Values!E99),"",Values!$B$26)</f>
        <v/>
      </c>
      <c r="AM100" s="1" t="str">
        <f aca="false">IF(ISBLANK(Values!E99),"",Values!$B$27)</f>
        <v/>
      </c>
      <c r="AN100" s="1" t="str">
        <f aca="false">IF(ISBLANK(Values!E99),"",English!$B$18 &amp; German!$B$18 &amp; Spanish!$B$18 &amp; French!$B$18 &amp; Italian!$B$18 &amp; Dutch!$B$18)</f>
        <v/>
      </c>
      <c r="AT100" s="43" t="str">
        <f aca="false">IF(ISBLANK(Values!E99),"",Values!H99)</f>
        <v/>
      </c>
      <c r="AV100" s="44" t="str">
        <f aca="false">IF(ISBLANK(Values!E99),"", Values!J99)</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IF(ISBLANK(Values!E99),"",Values!$B$4)</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38" t="str">
        <f aca="false">IF(ISBLANK(Values!E100),"",Values!$B$1 &amp; " " &amp; Values!$P100 &amp; " " &amp; Values!$H100 )</f>
        <v/>
      </c>
      <c r="G101" s="32" t="str">
        <f aca="false">IF(ISBLANK(Values!E100),"","TellusRem")</f>
        <v/>
      </c>
      <c r="H101" s="27" t="str">
        <f aca="false">IF(ISBLANK(Values!E100),"",Values!$B$16)</f>
        <v/>
      </c>
      <c r="I101" s="27" t="str">
        <f aca="false">IF(ISBLANK(Values!E100),"","4730574031")</f>
        <v/>
      </c>
      <c r="J101" s="39" t="str">
        <f aca="false">IF(ISBLANK(Values!E100),"",Values!F100 &amp; " variations")</f>
        <v/>
      </c>
      <c r="K101" s="28" t="str">
        <f aca="false">IF(ISBLANK(Values!E100),"",Values!$B$4)</f>
        <v/>
      </c>
      <c r="L101" s="40" t="str">
        <f aca="false">IF(ISBLANK(Values!E100),"",Values!$B$18)</f>
        <v/>
      </c>
      <c r="M101" s="28" t="str">
        <f aca="false">IF(ISBLANK(Values!E100),"",Values!$M100)</f>
        <v/>
      </c>
      <c r="N101" s="28" t="str">
        <f aca="false">IF(ISBLANK(Values!F100),"",Values!$N100)</f>
        <v/>
      </c>
      <c r="O101" s="1" t="str">
        <f aca="false">IF(ISBLANK(Values!F100),"",Values!$O100)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I101" s="41" t="str">
        <f aca="false">IF(ISBLANK(Values!E100),"",IF(Values!I100,Values!$B$23,Values!$B$23))</f>
        <v/>
      </c>
      <c r="AJ101" s="42" t="str">
        <f aca="false">IF(ISBLANK(Values!E100),"","👉 "&amp;Values!H100&amp; " "&amp;Values!$B$24 &amp;" "&amp;Values!$B$3 &amp; " "&amp; Values!$P100)</f>
        <v/>
      </c>
      <c r="AK101" s="1" t="str">
        <f aca="false">IF(ISBLANK(Values!E100),"",Values!$B$25)</f>
        <v/>
      </c>
      <c r="AL101" s="1" t="str">
        <f aca="false">IF(ISBLANK(Values!E100),"",Values!$B$26)</f>
        <v/>
      </c>
      <c r="AM101" s="1" t="str">
        <f aca="false">IF(ISBLANK(Values!E100),"",Values!$B$27)</f>
        <v/>
      </c>
      <c r="AN101" s="1" t="str">
        <f aca="false">IF(ISBLANK(Values!E100),"",English!$B$18 &amp; German!$B$18 &amp; Spanish!$B$18 &amp; French!$B$18 &amp; Italian!$B$18 &amp; Dutch!$B$18)</f>
        <v/>
      </c>
      <c r="AT101" s="43" t="str">
        <f aca="false">IF(ISBLANK(Values!E100),"",Values!H100)</f>
        <v/>
      </c>
      <c r="AV101" s="44" t="str">
        <f aca="false">IF(ISBLANK(Values!E100),"", Values!J100)</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IF(ISBLANK(Values!E100),"",Values!$B$4)</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38" t="str">
        <f aca="false">IF(ISBLANK(Values!E101),"",Values!$B$1 &amp; " " &amp; Values!$P101 &amp; " " &amp; Values!$H101 )</f>
        <v/>
      </c>
      <c r="G102" s="32" t="str">
        <f aca="false">IF(ISBLANK(Values!E101),"","TellusRem")</f>
        <v/>
      </c>
      <c r="H102" s="27" t="str">
        <f aca="false">IF(ISBLANK(Values!E101),"",Values!$B$16)</f>
        <v/>
      </c>
      <c r="I102" s="27" t="str">
        <f aca="false">IF(ISBLANK(Values!E101),"","4730574031")</f>
        <v/>
      </c>
      <c r="J102" s="39" t="str">
        <f aca="false">IF(ISBLANK(Values!E101),"",Values!F101 &amp; " variations")</f>
        <v/>
      </c>
      <c r="K102" s="28" t="str">
        <f aca="false">IF(ISBLANK(Values!E101),"",Values!$B$4)</f>
        <v/>
      </c>
      <c r="L102" s="40" t="str">
        <f aca="false">IF(ISBLANK(Values!E101),"",Values!$B$18)</f>
        <v/>
      </c>
      <c r="M102" s="28" t="str">
        <f aca="false">IF(ISBLANK(Values!E101),"",Values!$M101)</f>
        <v/>
      </c>
      <c r="N102" s="28" t="str">
        <f aca="false">IF(ISBLANK(Values!F101),"",Values!$N101)</f>
        <v/>
      </c>
      <c r="O102" s="1" t="str">
        <f aca="false">IF(ISBLANK(Values!F101),"",Values!$O101)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I102" s="41" t="str">
        <f aca="false">IF(ISBLANK(Values!E101),"",IF(Values!I101,Values!$B$23,Values!$B$23))</f>
        <v/>
      </c>
      <c r="AJ102" s="42" t="str">
        <f aca="false">IF(ISBLANK(Values!E101),"","👉 "&amp;Values!H101&amp; " "&amp;Values!$B$24 &amp;" "&amp;Values!$B$3 &amp; " "&amp; Values!$P101)</f>
        <v/>
      </c>
      <c r="AK102" s="1" t="str">
        <f aca="false">IF(ISBLANK(Values!E101),"",Values!$B$25)</f>
        <v/>
      </c>
      <c r="AL102" s="1" t="str">
        <f aca="false">IF(ISBLANK(Values!E101),"",Values!$B$26)</f>
        <v/>
      </c>
      <c r="AM102" s="1" t="str">
        <f aca="false">IF(ISBLANK(Values!E101),"",Values!$B$27)</f>
        <v/>
      </c>
      <c r="AN102" s="1" t="str">
        <f aca="false">IF(ISBLANK(Values!E101),"",English!$B$18 &amp; German!$B$18 &amp; Spanish!$B$18 &amp; French!$B$18 &amp; Italian!$B$18 &amp; Dutch!$B$18)</f>
        <v/>
      </c>
      <c r="AT102" s="43" t="str">
        <f aca="false">IF(ISBLANK(Values!E101),"",Values!H101)</f>
        <v/>
      </c>
      <c r="AV102" s="44" t="str">
        <f aca="false">IF(ISBLANK(Values!E101),"", Values!J101)</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IF(ISBLANK(Values!E101),"",Values!$B$4)</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38" t="str">
        <f aca="false">IF(ISBLANK(Values!E102),"",Values!$B$1 &amp; " " &amp; Values!$P102 &amp; " " &amp; Values!$H102 )</f>
        <v/>
      </c>
      <c r="G103" s="32" t="str">
        <f aca="false">IF(ISBLANK(Values!E102),"","TellusRem")</f>
        <v/>
      </c>
      <c r="H103" s="27" t="str">
        <f aca="false">IF(ISBLANK(Values!E102),"",Values!$B$16)</f>
        <v/>
      </c>
      <c r="I103" s="27" t="str">
        <f aca="false">IF(ISBLANK(Values!E102),"","4730574031")</f>
        <v/>
      </c>
      <c r="J103" s="39" t="str">
        <f aca="false">IF(ISBLANK(Values!E102),"",Values!F102 &amp; " variations")</f>
        <v/>
      </c>
      <c r="K103" s="28" t="str">
        <f aca="false">IF(ISBLANK(Values!E102),"",Values!$B$4)</f>
        <v/>
      </c>
      <c r="L103" s="40" t="str">
        <f aca="false">IF(ISBLANK(Values!E102),"",Values!$B$18)</f>
        <v/>
      </c>
      <c r="M103" s="28" t="str">
        <f aca="false">IF(ISBLANK(Values!E102),"",Values!$M102)</f>
        <v/>
      </c>
      <c r="N103" s="28" t="str">
        <f aca="false">IF(ISBLANK(Values!F102),"",Values!$N102)</f>
        <v/>
      </c>
      <c r="O103" s="1" t="str">
        <f aca="false">IF(ISBLANK(Values!F102),"",Values!$O102)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I103" s="41" t="str">
        <f aca="false">IF(ISBLANK(Values!E102),"",IF(Values!I102,Values!$B$23,Values!$B$23))</f>
        <v/>
      </c>
      <c r="AJ103" s="42" t="str">
        <f aca="false">IF(ISBLANK(Values!E102),"","👉 "&amp;Values!H102&amp; " "&amp;Values!$B$24 &amp;" "&amp;Values!$B$3 &amp; " "&amp; Values!$P102)</f>
        <v/>
      </c>
      <c r="AK103" s="1" t="str">
        <f aca="false">IF(ISBLANK(Values!E102),"",Values!$B$25)</f>
        <v/>
      </c>
      <c r="AL103" s="1" t="str">
        <f aca="false">IF(ISBLANK(Values!E102),"",Values!$B$26)</f>
        <v/>
      </c>
      <c r="AM103" s="1" t="str">
        <f aca="false">IF(ISBLANK(Values!E102),"",Values!$B$27)</f>
        <v/>
      </c>
      <c r="AN103" s="1" t="str">
        <f aca="false">IF(ISBLANK(Values!E102),"",English!$B$18 &amp; German!$B$18 &amp; Spanish!$B$18 &amp; French!$B$18 &amp; Italian!$B$18 &amp; Dutch!$B$18)</f>
        <v/>
      </c>
      <c r="AT103" s="43" t="str">
        <f aca="false">IF(ISBLANK(Values!E102),"",Values!H102)</f>
        <v/>
      </c>
      <c r="AV103" s="44" t="str">
        <f aca="false">IF(ISBLANK(Values!E102),"", Values!J102)</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IF(ISBLANK(Values!E102),"",Values!$B$4)</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38" t="str">
        <f aca="false">IF(ISBLANK(Values!E103),"",Values!$B$1 &amp; " " &amp; Values!$P103 &amp; " " &amp; Values!$H103 )</f>
        <v/>
      </c>
      <c r="G104" s="32" t="str">
        <f aca="false">IF(ISBLANK(Values!E103),"","TellusRem")</f>
        <v/>
      </c>
      <c r="H104" s="27" t="str">
        <f aca="false">IF(ISBLANK(Values!E103),"",Values!$B$16)</f>
        <v/>
      </c>
      <c r="I104" s="27" t="str">
        <f aca="false">IF(ISBLANK(Values!E103),"","4730574031")</f>
        <v/>
      </c>
      <c r="J104" s="39" t="str">
        <f aca="false">IF(ISBLANK(Values!E103),"",Values!F103 &amp; " variations")</f>
        <v/>
      </c>
      <c r="K104" s="28" t="str">
        <f aca="false">IF(ISBLANK(Values!E103),"",Values!$B$4)</f>
        <v/>
      </c>
      <c r="L104" s="40" t="str">
        <f aca="false">IF(ISBLANK(Values!E103),"",Values!$B$18)</f>
        <v/>
      </c>
      <c r="M104" s="28" t="str">
        <f aca="false">IF(ISBLANK(Values!E103),"",Values!$M103)</f>
        <v/>
      </c>
      <c r="N104" s="28" t="str">
        <f aca="false">IF(ISBLANK(Values!F103),"",Values!$N103)</f>
        <v/>
      </c>
      <c r="O104" s="1" t="str">
        <f aca="false">IF(ISBLANK(Values!F103),"",Values!$O103)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I104" s="41" t="str">
        <f aca="false">IF(ISBLANK(Values!E103),"",IF(Values!I103,Values!$B$23,Values!$B$23))</f>
        <v/>
      </c>
      <c r="AJ104" s="42" t="str">
        <f aca="false">IF(ISBLANK(Values!E103),"","👉 "&amp;Values!H103&amp; " "&amp;Values!$B$24 &amp;" "&amp;Values!$B$3 &amp; " "&amp; Values!$P103)</f>
        <v/>
      </c>
      <c r="AK104" s="1" t="str">
        <f aca="false">IF(ISBLANK(Values!E103),"",Values!$B$25)</f>
        <v/>
      </c>
      <c r="AL104" s="1" t="str">
        <f aca="false">IF(ISBLANK(Values!E103),"",Values!$B$26)</f>
        <v/>
      </c>
      <c r="AM104" s="1" t="str">
        <f aca="false">IF(ISBLANK(Values!E103),"",Values!$B$27)</f>
        <v/>
      </c>
      <c r="AN104" s="1" t="str">
        <f aca="false">IF(ISBLANK(Values!E103),"",English!$B$18 &amp; German!$B$18 &amp; Spanish!$B$18 &amp; French!$B$18 &amp; Italian!$B$18 &amp; Dutch!$B$18)</f>
        <v/>
      </c>
      <c r="AT104" s="43" t="str">
        <f aca="false">IF(ISBLANK(Values!E103),"",Values!H103)</f>
        <v/>
      </c>
      <c r="AV104" s="44" t="str">
        <f aca="false">IF(ISBLANK(Values!E103),"", Values!J103)</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IF(ISBLANK(Values!E103),"",Values!$B$4)</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38" t="str">
        <f aca="false">IF(ISBLANK(Values!E104),"",Values!$B$1 &amp; " " &amp; Values!$P104 &amp; " " &amp; Values!$H104 )</f>
        <v/>
      </c>
      <c r="G105" s="32" t="str">
        <f aca="false">IF(ISBLANK(Values!E104),"","TellusRem")</f>
        <v/>
      </c>
      <c r="H105" s="27" t="str">
        <f aca="false">IF(ISBLANK(Values!E104),"",Values!$B$16)</f>
        <v/>
      </c>
      <c r="I105" s="27" t="str">
        <f aca="false">IF(ISBLANK(Values!E104),"","4730574031")</f>
        <v/>
      </c>
      <c r="J105" s="39" t="str">
        <f aca="false">IF(ISBLANK(Values!E104),"",Values!F104 &amp; " variations")</f>
        <v/>
      </c>
      <c r="K105" s="28" t="str">
        <f aca="false">IF(ISBLANK(Values!E104),"",Values!$B$4)</f>
        <v/>
      </c>
      <c r="L105" s="40" t="str">
        <f aca="false">IF(ISBLANK(Values!E104),"",Values!$B$18)</f>
        <v/>
      </c>
      <c r="M105" s="28" t="str">
        <f aca="false">IF(ISBLANK(Values!E104),"",Values!$M104)</f>
        <v/>
      </c>
      <c r="N105" s="28" t="str">
        <f aca="false">IF(ISBLANK(Values!F104),"",Values!$N104)</f>
        <v/>
      </c>
      <c r="O105" s="1" t="str">
        <f aca="false">IF(ISBLANK(Values!F104),"",Values!$O104)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I105" s="41" t="str">
        <f aca="false">IF(ISBLANK(Values!E104),"",IF(Values!I104,Values!$B$23,Values!$B$23))</f>
        <v/>
      </c>
      <c r="AJ105" s="42" t="str">
        <f aca="false">IF(ISBLANK(Values!E104),"","👉 "&amp;Values!H104&amp; " "&amp;Values!$B$24 &amp;" "&amp;Values!$B$3 &amp; " "&amp; Values!$P104)</f>
        <v/>
      </c>
      <c r="AK105" s="1" t="str">
        <f aca="false">IF(ISBLANK(Values!E104),"",Values!$B$25)</f>
        <v/>
      </c>
      <c r="AL105" s="1" t="str">
        <f aca="false">IF(ISBLANK(Values!E104),"",Values!$B$26)</f>
        <v/>
      </c>
      <c r="AM105" s="1" t="str">
        <f aca="false">IF(ISBLANK(Values!E104),"",Values!$B$27)</f>
        <v/>
      </c>
      <c r="AN105" s="1" t="str">
        <f aca="false">IF(ISBLANK(Values!E104),"",English!$B$18 &amp; German!$B$18 &amp; Spanish!$B$18 &amp; French!$B$18 &amp; Italian!$B$18 &amp; Dutch!$B$18)</f>
        <v/>
      </c>
      <c r="AT105" s="43" t="str">
        <f aca="false">IF(ISBLANK(Values!E104),"",Values!H104)</f>
        <v/>
      </c>
      <c r="AV105" s="44" t="str">
        <f aca="false">IF(ISBLANK(Values!E104),"", Values!J104)</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IF(ISBLANK(Values!E104),"",Values!$B$4)</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38" t="str">
        <f aca="false">IF(ISBLANK(Values!E105),"",Values!$B$1 &amp; " " &amp; Values!$P105 &amp; " " &amp; Values!$H105 )</f>
        <v/>
      </c>
      <c r="G106" s="32" t="str">
        <f aca="false">IF(ISBLANK(Values!E105),"","TellusRem")</f>
        <v/>
      </c>
      <c r="H106" s="27" t="str">
        <f aca="false">IF(ISBLANK(Values!E105),"",Values!$B$16)</f>
        <v/>
      </c>
      <c r="I106" s="27" t="str">
        <f aca="false">IF(ISBLANK(Values!E105),"","4730574031")</f>
        <v/>
      </c>
      <c r="J106" s="39" t="str">
        <f aca="false">IF(ISBLANK(Values!E105),"",Values!F105 &amp; " variations")</f>
        <v/>
      </c>
      <c r="K106" s="28" t="str">
        <f aca="false">IF(ISBLANK(Values!E105),"",Values!$B$4)</f>
        <v/>
      </c>
      <c r="L106" s="40" t="str">
        <f aca="false">IF(ISBLANK(Values!E105),"",Values!$B$18)</f>
        <v/>
      </c>
      <c r="M106" s="28" t="str">
        <f aca="false">IF(ISBLANK(Values!E105),"",Values!$M105)</f>
        <v/>
      </c>
      <c r="N106" s="28" t="str">
        <f aca="false">IF(ISBLANK(Values!F105),"",Values!$N105)</f>
        <v/>
      </c>
      <c r="O106" s="1" t="str">
        <f aca="false">IF(ISBLANK(Values!F105),"",Values!$O105)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I106" s="41" t="str">
        <f aca="false">IF(ISBLANK(Values!E105),"",IF(Values!I105,Values!$B$23,Values!$B$23))</f>
        <v/>
      </c>
      <c r="AJ106" s="42" t="str">
        <f aca="false">IF(ISBLANK(Values!E105),"","👉 "&amp;Values!H105&amp; " "&amp;Values!$B$24 &amp;" "&amp;Values!$B$3 &amp; " "&amp; Values!$P105)</f>
        <v/>
      </c>
      <c r="AK106" s="1" t="str">
        <f aca="false">IF(ISBLANK(Values!E105),"",Values!$B$25)</f>
        <v/>
      </c>
      <c r="AL106" s="1" t="str">
        <f aca="false">IF(ISBLANK(Values!E105),"",Values!$B$26)</f>
        <v/>
      </c>
      <c r="AM106" s="1" t="str">
        <f aca="false">IF(ISBLANK(Values!E105),"",Values!$B$27)</f>
        <v/>
      </c>
      <c r="AN106" s="1" t="str">
        <f aca="false">IF(ISBLANK(Values!E105),"",English!$B$18 &amp; German!$B$18 &amp; Spanish!$B$18 &amp; French!$B$18 &amp; Italian!$B$18 &amp; Dutch!$B$18)</f>
        <v/>
      </c>
      <c r="AT106" s="43" t="str">
        <f aca="false">IF(ISBLANK(Values!E105),"",Values!H105)</f>
        <v/>
      </c>
      <c r="AV106" s="44" t="str">
        <f aca="false">IF(ISBLANK(Values!E105),"", Values!J105)</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IF(ISBLANK(Values!E105),"",Values!$B$4)</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38" t="str">
        <f aca="false">IF(ISBLANK(Values!E106),"",Values!$B$1 &amp; " " &amp; Values!$P106 &amp; " " &amp; Values!$H106 )</f>
        <v/>
      </c>
      <c r="G107" s="32" t="str">
        <f aca="false">IF(ISBLANK(Values!E106),"","TellusRem")</f>
        <v/>
      </c>
      <c r="H107" s="27" t="str">
        <f aca="false">IF(ISBLANK(Values!E106),"",Values!$B$16)</f>
        <v/>
      </c>
      <c r="I107" s="27" t="str">
        <f aca="false">IF(ISBLANK(Values!E106),"","4730574031")</f>
        <v/>
      </c>
      <c r="J107" s="39" t="str">
        <f aca="false">IF(ISBLANK(Values!E106),"",Values!F106 &amp; " variations")</f>
        <v/>
      </c>
      <c r="K107" s="28" t="str">
        <f aca="false">IF(ISBLANK(Values!E106),"",Values!$B$4)</f>
        <v/>
      </c>
      <c r="L107" s="40" t="str">
        <f aca="false">IF(ISBLANK(Values!E106),"",Values!$B$18)</f>
        <v/>
      </c>
      <c r="M107" s="28" t="str">
        <f aca="false">IF(ISBLANK(Values!E106),"",Values!$M106)</f>
        <v/>
      </c>
      <c r="N107" s="28" t="str">
        <f aca="false">IF(ISBLANK(Values!F106),"",Values!$N106)</f>
        <v/>
      </c>
      <c r="O107" s="1" t="str">
        <f aca="false">IF(ISBLANK(Values!F106),"",Values!$O106)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I107" s="41" t="str">
        <f aca="false">IF(ISBLANK(Values!E106),"",IF(Values!I106,Values!$B$23,Values!$B$23))</f>
        <v/>
      </c>
      <c r="AJ107" s="42" t="str">
        <f aca="false">IF(ISBLANK(Values!E106),"","👉 "&amp;Values!H106&amp; " "&amp;Values!$B$24 &amp;" "&amp;Values!$B$3 &amp; " "&amp; Values!$P106)</f>
        <v/>
      </c>
      <c r="AK107" s="1" t="str">
        <f aca="false">IF(ISBLANK(Values!E106),"",Values!$B$25)</f>
        <v/>
      </c>
      <c r="AL107" s="1" t="str">
        <f aca="false">IF(ISBLANK(Values!E106),"",Values!$B$26)</f>
        <v/>
      </c>
      <c r="AM107" s="1" t="str">
        <f aca="false">IF(ISBLANK(Values!E106),"",Values!$B$27)</f>
        <v/>
      </c>
      <c r="AN107" s="1" t="str">
        <f aca="false">IF(ISBLANK(Values!E106),"",English!$B$18 &amp; German!$B$18 &amp; Spanish!$B$18 &amp; French!$B$18 &amp; Italian!$B$18 &amp; Dutch!$B$18)</f>
        <v/>
      </c>
      <c r="AT107" s="43" t="str">
        <f aca="false">IF(ISBLANK(Values!E106),"",Values!H106)</f>
        <v/>
      </c>
      <c r="AV107" s="44" t="str">
        <f aca="false">IF(ISBLANK(Values!E106),"", Values!J106)</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IF(ISBLANK(Values!E106),"",Values!$B$4)</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38" t="str">
        <f aca="false">IF(ISBLANK(Values!E107),"",Values!$B$1 &amp; " " &amp; Values!$P107 &amp; " " &amp; Values!$H107 )</f>
        <v/>
      </c>
      <c r="G108" s="32" t="str">
        <f aca="false">IF(ISBLANK(Values!E107),"","TellusRem")</f>
        <v/>
      </c>
      <c r="H108" s="27" t="str">
        <f aca="false">IF(ISBLANK(Values!E107),"",Values!$B$16)</f>
        <v/>
      </c>
      <c r="I108" s="27" t="str">
        <f aca="false">IF(ISBLANK(Values!E107),"","4730574031")</f>
        <v/>
      </c>
      <c r="J108" s="39" t="str">
        <f aca="false">IF(ISBLANK(Values!E107),"",Values!F107 &amp; " variations")</f>
        <v/>
      </c>
      <c r="K108" s="28" t="str">
        <f aca="false">IF(ISBLANK(Values!E107),"",Values!$B$4)</f>
        <v/>
      </c>
      <c r="L108" s="40" t="str">
        <f aca="false">IF(ISBLANK(Values!E107),"",Values!$B$18)</f>
        <v/>
      </c>
      <c r="M108" s="28" t="str">
        <f aca="false">IF(ISBLANK(Values!E107),"",Values!$M107)</f>
        <v/>
      </c>
      <c r="N108" s="28" t="str">
        <f aca="false">IF(ISBLANK(Values!F107),"",Values!$N107)</f>
        <v/>
      </c>
      <c r="O108" s="1" t="str">
        <f aca="false">IF(ISBLANK(Values!F107),"",Values!$O107)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I108" s="41" t="str">
        <f aca="false">IF(ISBLANK(Values!E107),"",IF(Values!I107,Values!$B$23,Values!$B$23))</f>
        <v/>
      </c>
      <c r="AJ108" s="42" t="str">
        <f aca="false">IF(ISBLANK(Values!E107),"","👉 "&amp;Values!H107&amp; " "&amp;Values!$B$24 &amp;" "&amp;Values!$B$3 &amp; " "&amp; Values!$P107)</f>
        <v/>
      </c>
      <c r="AK108" s="1" t="str">
        <f aca="false">IF(ISBLANK(Values!E107),"",Values!$B$25)</f>
        <v/>
      </c>
      <c r="AL108" s="1" t="str">
        <f aca="false">IF(ISBLANK(Values!E107),"",Values!$B$26)</f>
        <v/>
      </c>
      <c r="AM108" s="1" t="str">
        <f aca="false">IF(ISBLANK(Values!E107),"",Values!$B$27)</f>
        <v/>
      </c>
      <c r="AN108" s="1" t="str">
        <f aca="false">IF(ISBLANK(Values!E107),"",English!$B$18 &amp; German!$B$18 &amp; Spanish!$B$18 &amp; French!$B$18 &amp; Italian!$B$18 &amp; Dutch!$B$18)</f>
        <v/>
      </c>
      <c r="AT108" s="43" t="str">
        <f aca="false">IF(ISBLANK(Values!E107),"",Values!H107)</f>
        <v/>
      </c>
      <c r="AV108" s="44" t="str">
        <f aca="false">IF(ISBLANK(Values!E107),"", Values!J107)</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IF(ISBLANK(Values!E107),"",Values!$B$4)</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38" t="str">
        <f aca="false">IF(ISBLANK(Values!E108),"",Values!$B$1 &amp; " " &amp; Values!$P108 &amp; " " &amp; Values!$H108 )</f>
        <v/>
      </c>
      <c r="G109" s="32" t="str">
        <f aca="false">IF(ISBLANK(Values!E108),"","TellusRem")</f>
        <v/>
      </c>
      <c r="H109" s="27" t="str">
        <f aca="false">IF(ISBLANK(Values!E108),"",Values!$B$16)</f>
        <v/>
      </c>
      <c r="I109" s="27" t="str">
        <f aca="false">IF(ISBLANK(Values!E108),"","4730574031")</f>
        <v/>
      </c>
      <c r="J109" s="39" t="str">
        <f aca="false">IF(ISBLANK(Values!E108),"",Values!F108 &amp; " variations")</f>
        <v/>
      </c>
      <c r="K109" s="28" t="str">
        <f aca="false">IF(ISBLANK(Values!E108),"",Values!$B$4)</f>
        <v/>
      </c>
      <c r="L109" s="40" t="str">
        <f aca="false">IF(ISBLANK(Values!E108),"",Values!$B$18)</f>
        <v/>
      </c>
      <c r="M109" s="28" t="str">
        <f aca="false">IF(ISBLANK(Values!E108),"",Values!$M108)</f>
        <v/>
      </c>
      <c r="N109" s="28" t="str">
        <f aca="false">IF(ISBLANK(Values!F108),"",Values!$N108)</f>
        <v/>
      </c>
      <c r="O109" s="1" t="str">
        <f aca="false">IF(ISBLANK(Values!F108),"",Values!$O108)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I109" s="41" t="str">
        <f aca="false">IF(ISBLANK(Values!E108),"",IF(Values!I108,Values!$B$23,Values!$B$23))</f>
        <v/>
      </c>
      <c r="AJ109" s="42" t="str">
        <f aca="false">IF(ISBLANK(Values!E108),"","👉 "&amp;Values!H108&amp; " "&amp;Values!$B$24 &amp;" "&amp;Values!$B$3 &amp; " "&amp; Values!$P108)</f>
        <v/>
      </c>
      <c r="AK109" s="1" t="str">
        <f aca="false">IF(ISBLANK(Values!E108),"",Values!$B$25)</f>
        <v/>
      </c>
      <c r="AL109" s="1" t="str">
        <f aca="false">IF(ISBLANK(Values!E108),"",Values!$B$26)</f>
        <v/>
      </c>
      <c r="AM109" s="1" t="str">
        <f aca="false">IF(ISBLANK(Values!E108),"",Values!$B$27)</f>
        <v/>
      </c>
      <c r="AN109" s="1" t="str">
        <f aca="false">IF(ISBLANK(Values!E108),"",English!$B$18 &amp; German!$B$18 &amp; Spanish!$B$18 &amp; French!$B$18 &amp; Italian!$B$18 &amp; Dutch!$B$18)</f>
        <v/>
      </c>
      <c r="AT109" s="43" t="str">
        <f aca="false">IF(ISBLANK(Values!E108),"",Values!H108)</f>
        <v/>
      </c>
      <c r="AV109" s="44" t="str">
        <f aca="false">IF(ISBLANK(Values!E108),"", Values!J108)</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IF(ISBLANK(Values!E108),"",Values!$B$4)</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38" t="str">
        <f aca="false">IF(ISBLANK(Values!E109),"",Values!$B$1 &amp; " " &amp; Values!$P109 &amp; " " &amp; Values!$H109 )</f>
        <v/>
      </c>
      <c r="G110" s="32" t="str">
        <f aca="false">IF(ISBLANK(Values!E109),"","TellusRem")</f>
        <v/>
      </c>
      <c r="H110" s="27" t="str">
        <f aca="false">IF(ISBLANK(Values!E109),"",Values!$B$16)</f>
        <v/>
      </c>
      <c r="I110" s="27" t="str">
        <f aca="false">IF(ISBLANK(Values!E109),"","4730574031")</f>
        <v/>
      </c>
      <c r="J110" s="39" t="str">
        <f aca="false">IF(ISBLANK(Values!E109),"",Values!F109 &amp; " variations")</f>
        <v/>
      </c>
      <c r="K110" s="28" t="str">
        <f aca="false">IF(ISBLANK(Values!E109),"",Values!$B$4)</f>
        <v/>
      </c>
      <c r="L110" s="40" t="str">
        <f aca="false">IF(ISBLANK(Values!E109),"",Values!$B$18)</f>
        <v/>
      </c>
      <c r="M110" s="28" t="str">
        <f aca="false">IF(ISBLANK(Values!E109),"",Values!$M109)</f>
        <v/>
      </c>
      <c r="N110" s="28" t="str">
        <f aca="false">IF(ISBLANK(Values!F109),"",Values!$N109)</f>
        <v/>
      </c>
      <c r="O110" s="1" t="str">
        <f aca="false">IF(ISBLANK(Values!F109),"",Values!$O109)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I110" s="41" t="str">
        <f aca="false">IF(ISBLANK(Values!E109),"",IF(Values!I109,Values!$B$23,Values!$B$23))</f>
        <v/>
      </c>
      <c r="AJ110" s="42" t="str">
        <f aca="false">IF(ISBLANK(Values!E109),"","👉 "&amp;Values!H109&amp; " "&amp;Values!$B$24 &amp;" "&amp;Values!$B$3 &amp; " "&amp; Values!$P109)</f>
        <v/>
      </c>
      <c r="AK110" s="1" t="str">
        <f aca="false">IF(ISBLANK(Values!E109),"",Values!$B$25)</f>
        <v/>
      </c>
      <c r="AL110" s="1" t="str">
        <f aca="false">IF(ISBLANK(Values!E109),"",Values!$B$26)</f>
        <v/>
      </c>
      <c r="AM110" s="1" t="str">
        <f aca="false">IF(ISBLANK(Values!E109),"",Values!$B$27)</f>
        <v/>
      </c>
      <c r="AN110" s="1" t="str">
        <f aca="false">IF(ISBLANK(Values!E109),"",English!$B$18 &amp; German!$B$18 &amp; Spanish!$B$18 &amp; French!$B$18 &amp; Italian!$B$18 &amp; Dutch!$B$18)</f>
        <v/>
      </c>
      <c r="AT110" s="43" t="str">
        <f aca="false">IF(ISBLANK(Values!E109),"",Values!H109)</f>
        <v/>
      </c>
      <c r="AV110" s="44" t="str">
        <f aca="false">IF(ISBLANK(Values!E109),"", Values!J109)</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IF(ISBLANK(Values!E109),"",Values!$B$4)</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38" t="str">
        <f aca="false">IF(ISBLANK(Values!E110),"",Values!$B$1 &amp; " " &amp; Values!$P110 &amp; " " &amp; Values!$H110 )</f>
        <v/>
      </c>
      <c r="G111" s="32" t="str">
        <f aca="false">IF(ISBLANK(Values!E110),"","TellusRem")</f>
        <v/>
      </c>
      <c r="H111" s="27" t="str">
        <f aca="false">IF(ISBLANK(Values!E110),"",Values!$B$16)</f>
        <v/>
      </c>
      <c r="I111" s="27" t="str">
        <f aca="false">IF(ISBLANK(Values!E110),"","4730574031")</f>
        <v/>
      </c>
      <c r="J111" s="39" t="str">
        <f aca="false">IF(ISBLANK(Values!E110),"",Values!F110 &amp; " variations")</f>
        <v/>
      </c>
      <c r="K111" s="28" t="str">
        <f aca="false">IF(ISBLANK(Values!E110),"",Values!$B$4)</f>
        <v/>
      </c>
      <c r="L111" s="40" t="str">
        <f aca="false">IF(ISBLANK(Values!E110),"",Values!$B$18)</f>
        <v/>
      </c>
      <c r="M111" s="28" t="str">
        <f aca="false">IF(ISBLANK(Values!E110),"",Values!$M110)</f>
        <v/>
      </c>
      <c r="N111" s="28" t="str">
        <f aca="false">IF(ISBLANK(Values!F110),"",Values!$N110)</f>
        <v/>
      </c>
      <c r="O111" s="1" t="str">
        <f aca="false">IF(ISBLANK(Values!F110),"",Values!$O110)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I111" s="41" t="str">
        <f aca="false">IF(ISBLANK(Values!E110),"",IF(Values!I110,Values!$B$23,Values!$B$23))</f>
        <v/>
      </c>
      <c r="AJ111" s="42" t="str">
        <f aca="false">IF(ISBLANK(Values!E110),"","👉 "&amp;Values!H110&amp; " "&amp;Values!$B$24 &amp;" "&amp;Values!$B$3 &amp; " "&amp; Values!$P110)</f>
        <v/>
      </c>
      <c r="AK111" s="1" t="str">
        <f aca="false">IF(ISBLANK(Values!E110),"",Values!$B$25)</f>
        <v/>
      </c>
      <c r="AL111" s="1" t="str">
        <f aca="false">IF(ISBLANK(Values!E110),"",Values!$B$26)</f>
        <v/>
      </c>
      <c r="AM111" s="1" t="str">
        <f aca="false">IF(ISBLANK(Values!E110),"",Values!$B$27)</f>
        <v/>
      </c>
      <c r="AN111" s="1" t="str">
        <f aca="false">IF(ISBLANK(Values!E110),"",English!$B$18 &amp; German!$B$18 &amp; Spanish!$B$18 &amp; French!$B$18 &amp; Italian!$B$18 &amp; Dutch!$B$18)</f>
        <v/>
      </c>
      <c r="AT111" s="43" t="str">
        <f aca="false">IF(ISBLANK(Values!E110),"",Values!H110)</f>
        <v/>
      </c>
      <c r="AV111" s="44" t="str">
        <f aca="false">IF(ISBLANK(Values!E110),"", Values!J110)</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IF(ISBLANK(Values!E110),"",Values!$B$4)</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38" t="str">
        <f aca="false">IF(ISBLANK(Values!E111),"",Values!$B$1 &amp; " " &amp; Values!$P111 &amp; " " &amp; Values!$H111 )</f>
        <v/>
      </c>
      <c r="G112" s="32" t="str">
        <f aca="false">IF(ISBLANK(Values!E111),"","TellusRem")</f>
        <v/>
      </c>
      <c r="H112" s="27" t="str">
        <f aca="false">IF(ISBLANK(Values!E111),"",Values!$B$16)</f>
        <v/>
      </c>
      <c r="I112" s="27" t="str">
        <f aca="false">IF(ISBLANK(Values!E111),"","4730574031")</f>
        <v/>
      </c>
      <c r="J112" s="39" t="str">
        <f aca="false">IF(ISBLANK(Values!E111),"",Values!F111 &amp; " variations")</f>
        <v/>
      </c>
      <c r="K112" s="28" t="str">
        <f aca="false">IF(ISBLANK(Values!E111),"",Values!$B$4)</f>
        <v/>
      </c>
      <c r="L112" s="40" t="str">
        <f aca="false">IF(ISBLANK(Values!E111),"",Values!$B$18)</f>
        <v/>
      </c>
      <c r="M112" s="28" t="str">
        <f aca="false">IF(ISBLANK(Values!E111),"",Values!$M111)</f>
        <v/>
      </c>
      <c r="N112" s="28" t="str">
        <f aca="false">IF(ISBLANK(Values!F111),"",Values!$N111)</f>
        <v/>
      </c>
      <c r="O112" s="1" t="str">
        <f aca="false">IF(ISBLANK(Values!F111),"",Values!$O111)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I112" s="41" t="str">
        <f aca="false">IF(ISBLANK(Values!E111),"",IF(Values!I111,Values!$B$23,Values!$B$23))</f>
        <v/>
      </c>
      <c r="AJ112" s="42" t="str">
        <f aca="false">IF(ISBLANK(Values!E111),"","👉 "&amp;Values!H111&amp; " "&amp;Values!$B$24 &amp;" "&amp;Values!$B$3 &amp; " "&amp; Values!$P111)</f>
        <v/>
      </c>
      <c r="AK112" s="1" t="str">
        <f aca="false">IF(ISBLANK(Values!E111),"",Values!$B$25)</f>
        <v/>
      </c>
      <c r="AL112" s="1" t="str">
        <f aca="false">IF(ISBLANK(Values!E111),"",Values!$B$26)</f>
        <v/>
      </c>
      <c r="AM112" s="1" t="str">
        <f aca="false">IF(ISBLANK(Values!E111),"",Values!$B$27)</f>
        <v/>
      </c>
      <c r="AN112" s="1" t="str">
        <f aca="false">IF(ISBLANK(Values!E111),"",English!$B$18 &amp; German!$B$18 &amp; Spanish!$B$18 &amp; French!$B$18 &amp; Italian!$B$18 &amp; Dutch!$B$18)</f>
        <v/>
      </c>
      <c r="AT112" s="43" t="str">
        <f aca="false">IF(ISBLANK(Values!E111),"",Values!H111)</f>
        <v/>
      </c>
      <c r="AV112" s="44" t="str">
        <f aca="false">IF(ISBLANK(Values!E111),"", Values!J111)</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IF(ISBLANK(Values!E111),"",Values!$B$4)</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38" t="str">
        <f aca="false">IF(ISBLANK(Values!E112),"",Values!$B$1 &amp; " " &amp; Values!$P112 &amp; " " &amp; Values!$H112 )</f>
        <v/>
      </c>
      <c r="G113" s="32" t="str">
        <f aca="false">IF(ISBLANK(Values!E112),"","TellusRem")</f>
        <v/>
      </c>
      <c r="H113" s="27" t="str">
        <f aca="false">IF(ISBLANK(Values!E112),"",Values!$B$16)</f>
        <v/>
      </c>
      <c r="I113" s="27" t="str">
        <f aca="false">IF(ISBLANK(Values!E112),"","4730574031")</f>
        <v/>
      </c>
      <c r="J113" s="39" t="str">
        <f aca="false">IF(ISBLANK(Values!E112),"",Values!F112 &amp; " variations")</f>
        <v/>
      </c>
      <c r="K113" s="28" t="str">
        <f aca="false">IF(ISBLANK(Values!E112),"",Values!$B$4)</f>
        <v/>
      </c>
      <c r="L113" s="40" t="str">
        <f aca="false">IF(ISBLANK(Values!E112),"",Values!$B$18)</f>
        <v/>
      </c>
      <c r="M113" s="28" t="str">
        <f aca="false">IF(ISBLANK(Values!E112),"",Values!$M112)</f>
        <v/>
      </c>
      <c r="N113" s="28" t="str">
        <f aca="false">IF(ISBLANK(Values!F112),"",Values!$N112)</f>
        <v/>
      </c>
      <c r="O113" s="1" t="str">
        <f aca="false">IF(ISBLANK(Values!F112),"",Values!$O112)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I113" s="41" t="str">
        <f aca="false">IF(ISBLANK(Values!E112),"",IF(Values!I112,Values!$B$23,Values!$B$23))</f>
        <v/>
      </c>
      <c r="AJ113" s="42" t="str">
        <f aca="false">IF(ISBLANK(Values!E112),"","👉 "&amp;Values!H112&amp; " "&amp;Values!$B$24 &amp;" "&amp;Values!$B$3 &amp; " "&amp; Values!$P112)</f>
        <v/>
      </c>
      <c r="AK113" s="1" t="str">
        <f aca="false">IF(ISBLANK(Values!E112),"",Values!$B$25)</f>
        <v/>
      </c>
      <c r="AL113" s="1" t="str">
        <f aca="false">IF(ISBLANK(Values!E112),"",Values!$B$26)</f>
        <v/>
      </c>
      <c r="AM113" s="1" t="str">
        <f aca="false">IF(ISBLANK(Values!E112),"",Values!$B$27)</f>
        <v/>
      </c>
      <c r="AN113" s="1" t="str">
        <f aca="false">IF(ISBLANK(Values!E112),"",English!$B$18 &amp; German!$B$18 &amp; Spanish!$B$18 &amp; French!$B$18 &amp; Italian!$B$18 &amp; Dutch!$B$18)</f>
        <v/>
      </c>
      <c r="AT113" s="43" t="str">
        <f aca="false">IF(ISBLANK(Values!E112),"",Values!H112)</f>
        <v/>
      </c>
      <c r="AV113" s="44" t="str">
        <f aca="false">IF(ISBLANK(Values!E112),"", Values!J112)</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IF(ISBLANK(Values!E112),"",Values!$B$4)</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38" t="str">
        <f aca="false">IF(ISBLANK(Values!E113),"",Values!$B$1 &amp; " " &amp; Values!$P113 &amp; " " &amp; Values!$H113 )</f>
        <v/>
      </c>
      <c r="G114" s="32" t="str">
        <f aca="false">IF(ISBLANK(Values!E113),"","TellusRem")</f>
        <v/>
      </c>
      <c r="H114" s="27" t="str">
        <f aca="false">IF(ISBLANK(Values!E113),"",Values!$B$16)</f>
        <v/>
      </c>
      <c r="I114" s="27" t="str">
        <f aca="false">IF(ISBLANK(Values!E113),"","4730574031")</f>
        <v/>
      </c>
      <c r="J114" s="39" t="str">
        <f aca="false">IF(ISBLANK(Values!E113),"",Values!F113 &amp; " variations")</f>
        <v/>
      </c>
      <c r="K114" s="28" t="str">
        <f aca="false">IF(ISBLANK(Values!E113),"",Values!$B$4)</f>
        <v/>
      </c>
      <c r="L114" s="40" t="str">
        <f aca="false">IF(ISBLANK(Values!E113),"",Values!$B$18)</f>
        <v/>
      </c>
      <c r="M114" s="28" t="str">
        <f aca="false">IF(ISBLANK(Values!E113),"",Values!$M113)</f>
        <v/>
      </c>
      <c r="N114" s="28" t="str">
        <f aca="false">IF(ISBLANK(Values!F113),"",Values!$N113)</f>
        <v/>
      </c>
      <c r="O114" s="1" t="str">
        <f aca="false">IF(ISBLANK(Values!F113),"",Values!$O113)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I114" s="41" t="str">
        <f aca="false">IF(ISBLANK(Values!E113),"",IF(Values!I113,Values!$B$23,Values!$B$23))</f>
        <v/>
      </c>
      <c r="AJ114" s="46" t="str">
        <f aca="false">IF(ISBLANK(Values!E113),"","👉 "&amp;Values!H113&amp; " "&amp;Values!$B$24 &amp;" "&amp;Values!$B$3)</f>
        <v/>
      </c>
      <c r="AK114" s="1" t="str">
        <f aca="false">IF(ISBLANK(Values!E113),"",Values!$B$25)</f>
        <v/>
      </c>
      <c r="AL114" s="1" t="str">
        <f aca="false">IF(ISBLANK(Values!E113),"",Values!$B$26)</f>
        <v/>
      </c>
      <c r="AM114" s="1" t="str">
        <f aca="false">IF(ISBLANK(Values!E113),"",Values!$B$27)</f>
        <v/>
      </c>
      <c r="AN114" s="1" t="str">
        <f aca="false">IF(ISBLANK(Values!E113),"",English!$B$18 &amp; German!$B$18 &amp; Spanish!$B$18 &amp; French!$B$18 &amp; Italian!$B$18 &amp; Dutch!$B$18)</f>
        <v/>
      </c>
      <c r="AT114" s="43" t="str">
        <f aca="false">IF(ISBLANK(Values!E113),"",Values!H113)</f>
        <v/>
      </c>
      <c r="AV114" s="44" t="str">
        <f aca="false">IF(ISBLANK(Values!E113),"", Values!J113)</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IF(ISBLANK(Values!E113),"",Values!$B$4)</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38" t="str">
        <f aca="false">IF(ISBLANK(Values!E114),"",Values!$B$1 &amp; " " &amp; Values!$P114 &amp; " " &amp; Values!$H114 )</f>
        <v/>
      </c>
      <c r="G115" s="32" t="str">
        <f aca="false">IF(ISBLANK(Values!E114),"","TellusRem")</f>
        <v/>
      </c>
      <c r="H115" s="27" t="str">
        <f aca="false">IF(ISBLANK(Values!E114),"",Values!$B$16)</f>
        <v/>
      </c>
      <c r="I115" s="27" t="str">
        <f aca="false">IF(ISBLANK(Values!E114),"","4730574031")</f>
        <v/>
      </c>
      <c r="J115" s="39" t="str">
        <f aca="false">IF(ISBLANK(Values!E114),"",Values!F114 &amp; " variations")</f>
        <v/>
      </c>
      <c r="K115" s="28" t="str">
        <f aca="false">IF(ISBLANK(Values!E114),"",Values!$B$4)</f>
        <v/>
      </c>
      <c r="L115" s="40" t="str">
        <f aca="false">IF(ISBLANK(Values!E114),"",Values!$B$18)</f>
        <v/>
      </c>
      <c r="M115" s="28" t="str">
        <f aca="false">IF(ISBLANK(Values!E114),"",Values!$M114)</f>
        <v/>
      </c>
      <c r="N115" s="28" t="str">
        <f aca="false">IF(ISBLANK(Values!F114),"",Values!$N114)</f>
        <v/>
      </c>
      <c r="O115" s="1" t="str">
        <f aca="false">IF(ISBLANK(Values!F114),"",Values!$O114)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I115" s="41" t="str">
        <f aca="false">IF(ISBLANK(Values!E114),"",IF(Values!I114,Values!$B$23,Values!$B$23))</f>
        <v/>
      </c>
      <c r="AJ115" s="46" t="str">
        <f aca="false">IF(ISBLANK(Values!E114),"","👉 "&amp;Values!H114&amp; " "&amp;Values!$B$24 &amp;" "&amp;Values!$B$3)</f>
        <v/>
      </c>
      <c r="AK115" s="1" t="str">
        <f aca="false">IF(ISBLANK(Values!E114),"",Values!$B$25)</f>
        <v/>
      </c>
      <c r="AL115" s="1" t="str">
        <f aca="false">IF(ISBLANK(Values!E114),"",Values!$B$26)</f>
        <v/>
      </c>
      <c r="AM115" s="1" t="str">
        <f aca="false">IF(ISBLANK(Values!E114),"",Values!$B$27)</f>
        <v/>
      </c>
      <c r="AN115" s="1" t="str">
        <f aca="false">IF(ISBLANK(Values!E114),"",English!$B$18 &amp; German!$B$18 &amp; Spanish!$B$18 &amp; French!$B$18 &amp; Italian!$B$18 &amp; Dutch!$B$18)</f>
        <v/>
      </c>
      <c r="AT115" s="43" t="str">
        <f aca="false">IF(ISBLANK(Values!E114),"",Values!H114)</f>
        <v/>
      </c>
      <c r="AV115" s="44" t="str">
        <f aca="false">IF(ISBLANK(Values!E114),"", Values!J114)</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IF(ISBLANK(Values!E114),"",Values!$B$4)</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38" t="str">
        <f aca="false">IF(ISBLANK(Values!E115),"",Values!$B$1 &amp; " " &amp; Values!$P115 &amp; " " &amp; Values!$H115 )</f>
        <v/>
      </c>
      <c r="G116" s="32" t="str">
        <f aca="false">IF(ISBLANK(Values!E115),"","TellusRem")</f>
        <v/>
      </c>
      <c r="H116" s="27" t="str">
        <f aca="false">IF(ISBLANK(Values!E115),"",Values!$B$16)</f>
        <v/>
      </c>
      <c r="I116" s="27" t="str">
        <f aca="false">IF(ISBLANK(Values!E115),"","4730574031")</f>
        <v/>
      </c>
      <c r="J116" s="39" t="str">
        <f aca="false">IF(ISBLANK(Values!E115),"",Values!F115 &amp; " variations")</f>
        <v/>
      </c>
      <c r="K116" s="28" t="str">
        <f aca="false">IF(ISBLANK(Values!E115),"",Values!$B$4)</f>
        <v/>
      </c>
      <c r="L116" s="40" t="str">
        <f aca="false">IF(ISBLANK(Values!E115),"",Values!$B$18)</f>
        <v/>
      </c>
      <c r="M116" s="28" t="str">
        <f aca="false">IF(ISBLANK(Values!E115),"",Values!$M115)</f>
        <v/>
      </c>
      <c r="N116" s="28" t="str">
        <f aca="false">IF(ISBLANK(Values!F115),"",Values!$N115)</f>
        <v/>
      </c>
      <c r="O116" s="1" t="str">
        <f aca="false">IF(ISBLANK(Values!F115),"",Values!$O115)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I116" s="41" t="str">
        <f aca="false">IF(ISBLANK(Values!E115),"",IF(Values!I115,Values!$B$23,Values!$B$23))</f>
        <v/>
      </c>
      <c r="AJ116" s="46" t="str">
        <f aca="false">IF(ISBLANK(Values!E115),"","👉 "&amp;Values!H115&amp; " "&amp;Values!$B$24 &amp;" "&amp;Values!$B$3)</f>
        <v/>
      </c>
      <c r="AK116" s="1" t="str">
        <f aca="false">IF(ISBLANK(Values!E115),"",Values!$B$25)</f>
        <v/>
      </c>
      <c r="AL116" s="1" t="str">
        <f aca="false">IF(ISBLANK(Values!E115),"",Values!$B$26)</f>
        <v/>
      </c>
      <c r="AM116" s="1" t="str">
        <f aca="false">IF(ISBLANK(Values!E115),"",Values!$B$27)</f>
        <v/>
      </c>
      <c r="AN116" s="1" t="str">
        <f aca="false">IF(ISBLANK(Values!E115),"",English!$B$18 &amp; German!$B$18 &amp; Spanish!$B$18 &amp; French!$B$18 &amp; Italian!$B$18 &amp; Dutch!$B$18)</f>
        <v/>
      </c>
      <c r="AT116" s="43" t="str">
        <f aca="false">IF(ISBLANK(Values!E115),"",Values!H115)</f>
        <v/>
      </c>
      <c r="AV116" s="44" t="str">
        <f aca="false">IF(ISBLANK(Values!E115),"", Values!J115)</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IF(ISBLANK(Values!E115),"",Values!$B$4)</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38" t="str">
        <f aca="false">IF(ISBLANK(Values!E116),"",Values!$B$1 &amp; " " &amp; Values!$P116 &amp; " " &amp; Values!$H116 )</f>
        <v/>
      </c>
      <c r="G117" s="32" t="str">
        <f aca="false">IF(ISBLANK(Values!E116),"","TellusRem")</f>
        <v/>
      </c>
      <c r="H117" s="27" t="str">
        <f aca="false">IF(ISBLANK(Values!E116),"",Values!$B$16)</f>
        <v/>
      </c>
      <c r="I117" s="27" t="str">
        <f aca="false">IF(ISBLANK(Values!E116),"","4730574031")</f>
        <v/>
      </c>
      <c r="J117" s="39" t="str">
        <f aca="false">IF(ISBLANK(Values!E116),"",Values!F116 &amp; " variations")</f>
        <v/>
      </c>
      <c r="K117" s="28" t="str">
        <f aca="false">IF(ISBLANK(Values!E116),"",Values!$B$4)</f>
        <v/>
      </c>
      <c r="L117" s="40" t="str">
        <f aca="false">IF(ISBLANK(Values!E116),"",Values!$B$18)</f>
        <v/>
      </c>
      <c r="M117" s="28" t="str">
        <f aca="false">IF(ISBLANK(Values!E116),"",Values!$M116)</f>
        <v/>
      </c>
      <c r="N117" s="28" t="str">
        <f aca="false">IF(ISBLANK(Values!F116),"",Values!$N116)</f>
        <v/>
      </c>
      <c r="O117" s="1" t="str">
        <f aca="false">IF(ISBLANK(Values!F116),"",Values!$O116)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I117" s="41" t="str">
        <f aca="false">IF(ISBLANK(Values!E116),"",IF(Values!I116,Values!$B$23,Values!$B$23))</f>
        <v/>
      </c>
      <c r="AJ117" s="46" t="str">
        <f aca="false">IF(ISBLANK(Values!E116),"","👉 "&amp;Values!H116&amp; " "&amp;Values!$B$24 &amp;" "&amp;Values!$B$3)</f>
        <v/>
      </c>
      <c r="AK117" s="1" t="str">
        <f aca="false">IF(ISBLANK(Values!E116),"",Values!$B$25)</f>
        <v/>
      </c>
      <c r="AL117" s="1" t="str">
        <f aca="false">IF(ISBLANK(Values!E116),"",Values!$B$26)</f>
        <v/>
      </c>
      <c r="AM117" s="1" t="str">
        <f aca="false">IF(ISBLANK(Values!E116),"",Values!$B$27)</f>
        <v/>
      </c>
      <c r="AN117" s="1" t="str">
        <f aca="false">IF(ISBLANK(Values!E116),"",English!$B$18 &amp; German!$B$18 &amp; Spanish!$B$18 &amp; French!$B$18 &amp; Italian!$B$18 &amp; Dutch!$B$18)</f>
        <v/>
      </c>
      <c r="AT117" s="43" t="str">
        <f aca="false">IF(ISBLANK(Values!E116),"",Values!H116)</f>
        <v/>
      </c>
      <c r="AV117" s="44" t="str">
        <f aca="false">IF(ISBLANK(Values!E116),"", Values!J116)</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IF(ISBLANK(Values!E116),"",Values!$B$4)</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38" t="str">
        <f aca="false">IF(ISBLANK(Values!E117),"",Values!$B$1 &amp; " " &amp; Values!$P117 &amp; " " &amp; Values!$H117 )</f>
        <v/>
      </c>
      <c r="G118" s="32" t="str">
        <f aca="false">IF(ISBLANK(Values!E117),"","TellusRem")</f>
        <v/>
      </c>
      <c r="H118" s="27" t="str">
        <f aca="false">IF(ISBLANK(Values!E117),"",Values!$B$16)</f>
        <v/>
      </c>
      <c r="I118" s="27" t="str">
        <f aca="false">IF(ISBLANK(Values!E117),"","4730574031")</f>
        <v/>
      </c>
      <c r="J118" s="39" t="str">
        <f aca="false">IF(ISBLANK(Values!E117),"",Values!F117 &amp; " variations")</f>
        <v/>
      </c>
      <c r="K118" s="28" t="str">
        <f aca="false">IF(ISBLANK(Values!E117),"",Values!$B$4)</f>
        <v/>
      </c>
      <c r="L118" s="40" t="str">
        <f aca="false">IF(ISBLANK(Values!E117),"",Values!$B$18)</f>
        <v/>
      </c>
      <c r="M118" s="28" t="str">
        <f aca="false">IF(ISBLANK(Values!E117),"",Values!$M117)</f>
        <v/>
      </c>
      <c r="N118" s="28" t="str">
        <f aca="false">IF(ISBLANK(Values!F117),"",Values!$N117)</f>
        <v/>
      </c>
      <c r="O118" s="1" t="str">
        <f aca="false">IF(ISBLANK(Values!F117),"",Values!$O117)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I118" s="41" t="str">
        <f aca="false">IF(ISBLANK(Values!E117),"",IF(Values!I117,Values!$B$23,Values!$B$23))</f>
        <v/>
      </c>
      <c r="AJ118" s="46" t="str">
        <f aca="false">IF(ISBLANK(Values!E117),"","👉 "&amp;Values!H117&amp; " "&amp;Values!$B$24 &amp;" "&amp;Values!$B$3)</f>
        <v/>
      </c>
      <c r="AK118" s="1" t="str">
        <f aca="false">IF(ISBLANK(Values!E117),"",Values!$B$25)</f>
        <v/>
      </c>
      <c r="AL118" s="1" t="str">
        <f aca="false">IF(ISBLANK(Values!E117),"",Values!$B$26)</f>
        <v/>
      </c>
      <c r="AM118" s="1" t="str">
        <f aca="false">IF(ISBLANK(Values!E117),"",Values!$B$27)</f>
        <v/>
      </c>
      <c r="AN118" s="1" t="str">
        <f aca="false">IF(ISBLANK(Values!E117),"",English!$B$18 &amp; German!$B$18 &amp; Spanish!$B$18 &amp; French!$B$18 &amp; Italian!$B$18 &amp; Dutch!$B$18)</f>
        <v/>
      </c>
      <c r="AT118" s="43" t="str">
        <f aca="false">IF(ISBLANK(Values!E117),"",Values!H117)</f>
        <v/>
      </c>
      <c r="AV118" s="44" t="str">
        <f aca="false">IF(ISBLANK(Values!E117),"", Values!J117)</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IF(ISBLANK(Values!E117),"",Values!$B$4)</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38" t="str">
        <f aca="false">IF(ISBLANK(Values!E118),"",Values!$B$1 &amp; " " &amp; Values!$P118 &amp; " " &amp; Values!$H118 )</f>
        <v/>
      </c>
      <c r="G119" s="32" t="str">
        <f aca="false">IF(ISBLANK(Values!E118),"","TellusRem")</f>
        <v/>
      </c>
      <c r="H119" s="27" t="str">
        <f aca="false">IF(ISBLANK(Values!E118),"",Values!$B$16)</f>
        <v/>
      </c>
      <c r="I119" s="27" t="str">
        <f aca="false">IF(ISBLANK(Values!E118),"","4730574031")</f>
        <v/>
      </c>
      <c r="J119" s="39" t="str">
        <f aca="false">IF(ISBLANK(Values!E118),"",Values!F118 &amp; " variations")</f>
        <v/>
      </c>
      <c r="K119" s="28" t="str">
        <f aca="false">IF(ISBLANK(Values!E118),"",Values!$B$4)</f>
        <v/>
      </c>
      <c r="L119" s="40" t="str">
        <f aca="false">IF(ISBLANK(Values!E118),"",Values!$B$18)</f>
        <v/>
      </c>
      <c r="M119" s="28" t="str">
        <f aca="false">IF(ISBLANK(Values!E118),"",Values!$M118)</f>
        <v/>
      </c>
      <c r="N119" s="28" t="str">
        <f aca="false">IF(ISBLANK(Values!F118),"",Values!$N118)</f>
        <v/>
      </c>
      <c r="O119" s="1" t="str">
        <f aca="false">IF(ISBLANK(Values!F118),"",Values!$O118)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I119" s="41" t="str">
        <f aca="false">IF(ISBLANK(Values!E118),"",IF(Values!I118,Values!$B$23,Values!$B$23))</f>
        <v/>
      </c>
      <c r="AJ119" s="46" t="str">
        <f aca="false">IF(ISBLANK(Values!E118),"","👉 "&amp;Values!H118&amp; " "&amp;Values!$B$24 &amp;" "&amp;Values!$B$3)</f>
        <v/>
      </c>
      <c r="AK119" s="1" t="str">
        <f aca="false">IF(ISBLANK(Values!E118),"",Values!$B$25)</f>
        <v/>
      </c>
      <c r="AL119" s="1" t="str">
        <f aca="false">IF(ISBLANK(Values!E118),"",Values!$B$26)</f>
        <v/>
      </c>
      <c r="AM119" s="1" t="str">
        <f aca="false">IF(ISBLANK(Values!E118),"",Values!$B$27)</f>
        <v/>
      </c>
      <c r="AN119" s="1" t="str">
        <f aca="false">IF(ISBLANK(Values!E118),"",English!$B$18 &amp; German!$B$18 &amp; Spanish!$B$18 &amp; French!$B$18 &amp; Italian!$B$18 &amp; Dutch!$B$18)</f>
        <v/>
      </c>
      <c r="AT119" s="43" t="str">
        <f aca="false">IF(ISBLANK(Values!E118),"",Values!H118)</f>
        <v/>
      </c>
      <c r="AV119" s="44" t="str">
        <f aca="false">IF(ISBLANK(Values!E118),"", Values!J118)</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IF(ISBLANK(Values!E118),"",Values!$B$4)</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38" t="str">
        <f aca="false">IF(ISBLANK(Values!E119),"",Values!$B$1 &amp; " " &amp; Values!$P119 &amp; " " &amp; Values!$H119 )</f>
        <v/>
      </c>
      <c r="G120" s="32" t="str">
        <f aca="false">IF(ISBLANK(Values!E119),"","TellusRem")</f>
        <v/>
      </c>
      <c r="H120" s="27" t="str">
        <f aca="false">IF(ISBLANK(Values!E119),"",Values!$B$16)</f>
        <v/>
      </c>
      <c r="I120" s="27" t="str">
        <f aca="false">IF(ISBLANK(Values!E119),"","4730574031")</f>
        <v/>
      </c>
      <c r="J120" s="39" t="str">
        <f aca="false">IF(ISBLANK(Values!E119),"",Values!F119 &amp; " variations")</f>
        <v/>
      </c>
      <c r="K120" s="28" t="str">
        <f aca="false">IF(ISBLANK(Values!E119),"",Values!$B$4)</f>
        <v/>
      </c>
      <c r="L120" s="40" t="str">
        <f aca="false">IF(ISBLANK(Values!E119),"",Values!$B$18)</f>
        <v/>
      </c>
      <c r="M120" s="28" t="str">
        <f aca="false">IF(ISBLANK(Values!E119),"",Values!$M119)</f>
        <v/>
      </c>
      <c r="N120" s="28" t="str">
        <f aca="false">IF(ISBLANK(Values!F119),"",Values!$N119)</f>
        <v/>
      </c>
      <c r="O120" s="1" t="str">
        <f aca="false">IF(ISBLANK(Values!F119),"",Values!$O119)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I120" s="41" t="str">
        <f aca="false">IF(ISBLANK(Values!E119),"",IF(Values!I119,Values!$B$23,Values!$B$23))</f>
        <v/>
      </c>
      <c r="AJ120" s="46" t="str">
        <f aca="false">IF(ISBLANK(Values!E119),"","👉 "&amp;Values!H119&amp; " "&amp;Values!$B$24 &amp;" "&amp;Values!$B$3)</f>
        <v/>
      </c>
      <c r="AK120" s="1" t="str">
        <f aca="false">IF(ISBLANK(Values!E119),"",Values!$B$25)</f>
        <v/>
      </c>
      <c r="AL120" s="1" t="str">
        <f aca="false">IF(ISBLANK(Values!E119),"",Values!$B$26)</f>
        <v/>
      </c>
      <c r="AM120" s="1" t="str">
        <f aca="false">IF(ISBLANK(Values!E119),"",Values!$B$27)</f>
        <v/>
      </c>
      <c r="AN120" s="1" t="str">
        <f aca="false">IF(ISBLANK(Values!E119),"",English!$B$18 &amp; German!$B$18 &amp; Spanish!$B$18 &amp; French!$B$18 &amp; Italian!$B$18 &amp; Dutch!$B$18)</f>
        <v/>
      </c>
      <c r="AT120" s="43" t="str">
        <f aca="false">IF(ISBLANK(Values!E119),"",Values!H119)</f>
        <v/>
      </c>
      <c r="AV120" s="44" t="str">
        <f aca="false">IF(ISBLANK(Values!E119),"", Values!J119)</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IF(ISBLANK(Values!E119),"",Values!$B$4)</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38" t="str">
        <f aca="false">IF(ISBLANK(Values!E120),"",Values!$B$1 &amp; " " &amp; Values!$P120 &amp; " " &amp; Values!$H120 )</f>
        <v/>
      </c>
      <c r="G121" s="32" t="str">
        <f aca="false">IF(ISBLANK(Values!E120),"","TellusRem")</f>
        <v/>
      </c>
      <c r="H121" s="27" t="str">
        <f aca="false">IF(ISBLANK(Values!E120),"",Values!$B$16)</f>
        <v/>
      </c>
      <c r="I121" s="27" t="str">
        <f aca="false">IF(ISBLANK(Values!E120),"","4730574031")</f>
        <v/>
      </c>
      <c r="J121" s="39" t="str">
        <f aca="false">IF(ISBLANK(Values!E120),"",Values!F120 &amp; " variations")</f>
        <v/>
      </c>
      <c r="K121" s="28" t="str">
        <f aca="false">IF(ISBLANK(Values!E120),"",Values!$B$4)</f>
        <v/>
      </c>
      <c r="L121" s="40" t="str">
        <f aca="false">IF(ISBLANK(Values!E120),"",Values!$B$18)</f>
        <v/>
      </c>
      <c r="M121" s="28" t="str">
        <f aca="false">IF(ISBLANK(Values!E120),"",Values!$M120)</f>
        <v/>
      </c>
      <c r="N121" s="28" t="str">
        <f aca="false">IF(ISBLANK(Values!F120),"",Values!$N120)</f>
        <v/>
      </c>
      <c r="O121" s="1" t="str">
        <f aca="false">IF(ISBLANK(Values!F120),"",Values!$O120)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I121" s="41" t="str">
        <f aca="false">IF(ISBLANK(Values!E120),"",IF(Values!I120,Values!$B$23,Values!$B$23))</f>
        <v/>
      </c>
      <c r="AJ121" s="46" t="str">
        <f aca="false">IF(ISBLANK(Values!E120),"","👉 "&amp;Values!H120&amp; " "&amp;Values!$B$24 &amp;" "&amp;Values!$B$3)</f>
        <v/>
      </c>
      <c r="AK121" s="1" t="str">
        <f aca="false">IF(ISBLANK(Values!E120),"",Values!$B$25)</f>
        <v/>
      </c>
      <c r="AL121" s="1" t="str">
        <f aca="false">IF(ISBLANK(Values!E120),"",Values!$B$26)</f>
        <v/>
      </c>
      <c r="AM121" s="1" t="str">
        <f aca="false">IF(ISBLANK(Values!E120),"",Values!$B$27)</f>
        <v/>
      </c>
      <c r="AN121" s="1" t="str">
        <f aca="false">IF(ISBLANK(Values!E120),"",English!$B$18 &amp; German!$B$18 &amp; Spanish!$B$18 &amp; French!$B$18 &amp; Italian!$B$18 &amp; Dutch!$B$18)</f>
        <v/>
      </c>
      <c r="AT121" s="43" t="str">
        <f aca="false">IF(ISBLANK(Values!E120),"",Values!H120)</f>
        <v/>
      </c>
      <c r="AV121" s="44" t="str">
        <f aca="false">IF(ISBLANK(Values!E120),"", Values!J120)</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IF(ISBLANK(Values!E120),"",Values!$B$4)</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38" t="str">
        <f aca="false">IF(ISBLANK(Values!E121),"",Values!$B$1 &amp; " " &amp; Values!$P121 &amp; " " &amp; Values!$H121 )</f>
        <v/>
      </c>
      <c r="G122" s="32" t="str">
        <f aca="false">IF(ISBLANK(Values!E121),"","TellusRem")</f>
        <v/>
      </c>
      <c r="H122" s="27" t="str">
        <f aca="false">IF(ISBLANK(Values!E121),"",Values!$B$16)</f>
        <v/>
      </c>
      <c r="I122" s="27" t="str">
        <f aca="false">IF(ISBLANK(Values!E121),"","4730574031")</f>
        <v/>
      </c>
      <c r="J122" s="39" t="str">
        <f aca="false">IF(ISBLANK(Values!E121),"",Values!F121 &amp; " variations")</f>
        <v/>
      </c>
      <c r="K122" s="28" t="str">
        <f aca="false">IF(ISBLANK(Values!E121),"",Values!$B$4)</f>
        <v/>
      </c>
      <c r="L122" s="40" t="str">
        <f aca="false">IF(ISBLANK(Values!E121),"",Values!$B$18)</f>
        <v/>
      </c>
      <c r="M122" s="28" t="str">
        <f aca="false">IF(ISBLANK(Values!E121),"",Values!$M121)</f>
        <v/>
      </c>
      <c r="N122" s="28" t="str">
        <f aca="false">IF(ISBLANK(Values!F121),"",Values!$N121)</f>
        <v/>
      </c>
      <c r="O122" s="1" t="str">
        <f aca="false">IF(ISBLANK(Values!F121),"",Values!$O121)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I122" s="41" t="str">
        <f aca="false">IF(ISBLANK(Values!E121),"",IF(Values!I121,Values!$B$23,Values!$B$23))</f>
        <v/>
      </c>
      <c r="AJ122" s="46" t="str">
        <f aca="false">IF(ISBLANK(Values!E121),"","👉 "&amp;Values!H121&amp; " "&amp;Values!$B$24 &amp;" "&amp;Values!$B$3)</f>
        <v/>
      </c>
      <c r="AK122" s="1" t="str">
        <f aca="false">IF(ISBLANK(Values!E121),"",Values!$B$25)</f>
        <v/>
      </c>
      <c r="AL122" s="1" t="str">
        <f aca="false">IF(ISBLANK(Values!E121),"",Values!$B$26)</f>
        <v/>
      </c>
      <c r="AM122" s="1" t="str">
        <f aca="false">IF(ISBLANK(Values!E121),"",Values!$B$27)</f>
        <v/>
      </c>
      <c r="AN122" s="1" t="str">
        <f aca="false">IF(ISBLANK(Values!E121),"",English!$B$18 &amp; German!$B$18 &amp; Spanish!$B$18 &amp; French!$B$18 &amp; Italian!$B$18 &amp; Dutch!$B$18)</f>
        <v/>
      </c>
      <c r="AT122" s="43" t="str">
        <f aca="false">IF(ISBLANK(Values!E121),"",Values!H121)</f>
        <v/>
      </c>
      <c r="AV122" s="44" t="str">
        <f aca="false">IF(ISBLANK(Values!E121),"", Values!J121)</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IF(ISBLANK(Values!E121),"",Values!$B$4)</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38" t="str">
        <f aca="false">IF(ISBLANK(Values!E122),"",Values!$B$1 &amp; " " &amp; Values!$P122 &amp; " " &amp; Values!$H122 )</f>
        <v/>
      </c>
      <c r="G123" s="32" t="str">
        <f aca="false">IF(ISBLANK(Values!E122),"","TellusRem")</f>
        <v/>
      </c>
      <c r="H123" s="27" t="str">
        <f aca="false">IF(ISBLANK(Values!E122),"",Values!$B$16)</f>
        <v/>
      </c>
      <c r="I123" s="27" t="str">
        <f aca="false">IF(ISBLANK(Values!E122),"","4730574031")</f>
        <v/>
      </c>
      <c r="J123" s="39" t="str">
        <f aca="false">IF(ISBLANK(Values!E122),"",Values!F122 &amp; " variations")</f>
        <v/>
      </c>
      <c r="K123" s="28" t="str">
        <f aca="false">IF(ISBLANK(Values!E122),"",Values!$B$4)</f>
        <v/>
      </c>
      <c r="L123" s="40" t="str">
        <f aca="false">IF(ISBLANK(Values!E122),"",Values!$B$18)</f>
        <v/>
      </c>
      <c r="M123" s="28" t="str">
        <f aca="false">IF(ISBLANK(Values!E122),"",Values!$M122)</f>
        <v/>
      </c>
      <c r="N123" s="28" t="str">
        <f aca="false">IF(ISBLANK(Values!F122),"",Values!$N122)</f>
        <v/>
      </c>
      <c r="O123" s="1" t="str">
        <f aca="false">IF(ISBLANK(Values!F122),"",Values!$O122)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I123" s="41" t="str">
        <f aca="false">IF(ISBLANK(Values!E122),"",IF(Values!I122,Values!$B$23,Values!$B$23))</f>
        <v/>
      </c>
      <c r="AJ123" s="46" t="str">
        <f aca="false">IF(ISBLANK(Values!E122),"","👉 "&amp;Values!H122&amp; " "&amp;Values!$B$24 &amp;" "&amp;Values!$B$3)</f>
        <v/>
      </c>
      <c r="AK123" s="1" t="str">
        <f aca="false">IF(ISBLANK(Values!E122),"",Values!$B$25)</f>
        <v/>
      </c>
      <c r="AL123" s="1" t="str">
        <f aca="false">IF(ISBLANK(Values!E122),"",Values!$B$26)</f>
        <v/>
      </c>
      <c r="AM123" s="1" t="str">
        <f aca="false">IF(ISBLANK(Values!E122),"",Values!$B$27)</f>
        <v/>
      </c>
      <c r="AN123" s="1" t="str">
        <f aca="false">IF(ISBLANK(Values!E122),"",English!$B$18 &amp; German!$B$18 &amp; Spanish!$B$18 &amp; French!$B$18 &amp; Italian!$B$18 &amp; Dutch!$B$18)</f>
        <v/>
      </c>
      <c r="AT123" s="43" t="str">
        <f aca="false">IF(ISBLANK(Values!E122),"",Values!H122)</f>
        <v/>
      </c>
      <c r="AV123" s="44" t="str">
        <f aca="false">IF(ISBLANK(Values!E122),"", Values!J122)</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IF(ISBLANK(Values!E122),"",Values!$B$4)</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38" t="str">
        <f aca="false">IF(ISBLANK(Values!E123),"",Values!$B$1 &amp; " " &amp; Values!$P123 &amp; " " &amp; Values!$H123 )</f>
        <v/>
      </c>
      <c r="G124" s="32" t="str">
        <f aca="false">IF(ISBLANK(Values!E123),"","TellusRem")</f>
        <v/>
      </c>
      <c r="H124" s="27" t="str">
        <f aca="false">IF(ISBLANK(Values!E123),"",Values!$B$16)</f>
        <v/>
      </c>
      <c r="I124" s="27" t="str">
        <f aca="false">IF(ISBLANK(Values!E123),"","4730574031")</f>
        <v/>
      </c>
      <c r="J124" s="39" t="str">
        <f aca="false">IF(ISBLANK(Values!E123),"",Values!F123 &amp; " variations")</f>
        <v/>
      </c>
      <c r="K124" s="28" t="str">
        <f aca="false">IF(ISBLANK(Values!E123),"",Values!$B$4)</f>
        <v/>
      </c>
      <c r="L124" s="40" t="str">
        <f aca="false">IF(ISBLANK(Values!E123),"",Values!$B$18)</f>
        <v/>
      </c>
      <c r="M124" s="28" t="str">
        <f aca="false">IF(ISBLANK(Values!E123),"",Values!$M123)</f>
        <v/>
      </c>
      <c r="N124" s="28" t="str">
        <f aca="false">IF(ISBLANK(Values!F123),"",Values!$N123)</f>
        <v/>
      </c>
      <c r="O124" s="1" t="str">
        <f aca="false">IF(ISBLANK(Values!F123),"",Values!$O123)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I124" s="41" t="str">
        <f aca="false">IF(ISBLANK(Values!E123),"",IF(Values!I123,Values!$B$23,Values!$B$23))</f>
        <v/>
      </c>
      <c r="AJ124" s="46" t="str">
        <f aca="false">IF(ISBLANK(Values!E123),"","👉 "&amp;Values!H123&amp; " "&amp;Values!$B$24 &amp;" "&amp;Values!$B$3)</f>
        <v/>
      </c>
      <c r="AK124" s="1" t="str">
        <f aca="false">IF(ISBLANK(Values!E123),"",Values!$B$25)</f>
        <v/>
      </c>
      <c r="AL124" s="1" t="str">
        <f aca="false">IF(ISBLANK(Values!E123),"",Values!$B$26)</f>
        <v/>
      </c>
      <c r="AM124" s="1" t="str">
        <f aca="false">IF(ISBLANK(Values!E123),"",Values!$B$27)</f>
        <v/>
      </c>
      <c r="AN124" s="1" t="str">
        <f aca="false">IF(ISBLANK(Values!E123),"",English!$B$18 &amp; German!$B$18 &amp; Spanish!$B$18 &amp; French!$B$18 &amp; Italian!$B$18 &amp; Dutch!$B$18)</f>
        <v/>
      </c>
      <c r="AT124" s="43" t="str">
        <f aca="false">IF(ISBLANK(Values!E123),"",Values!H123)</f>
        <v/>
      </c>
      <c r="AV124" s="44" t="str">
        <f aca="false">IF(ISBLANK(Values!E123),"", Values!J123)</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IF(ISBLANK(Values!E123),"",Values!$B$4)</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38" t="str">
        <f aca="false">IF(ISBLANK(Values!E124),"",Values!$B$1 &amp; " " &amp; Values!$P124 &amp; " " &amp; Values!$H124 )</f>
        <v/>
      </c>
      <c r="G125" s="32" t="str">
        <f aca="false">IF(ISBLANK(Values!E124),"","TellusRem")</f>
        <v/>
      </c>
      <c r="H125" s="27" t="str">
        <f aca="false">IF(ISBLANK(Values!E124),"",Values!$B$16)</f>
        <v/>
      </c>
      <c r="I125" s="27" t="str">
        <f aca="false">IF(ISBLANK(Values!E124),"","4730574031")</f>
        <v/>
      </c>
      <c r="J125" s="39" t="str">
        <f aca="false">IF(ISBLANK(Values!E124),"",Values!F124 &amp; " variations")</f>
        <v/>
      </c>
      <c r="K125" s="28" t="str">
        <f aca="false">IF(ISBLANK(Values!E124),"",Values!$B$4)</f>
        <v/>
      </c>
      <c r="L125" s="40" t="str">
        <f aca="false">IF(ISBLANK(Values!E124),"",Values!$B$18)</f>
        <v/>
      </c>
      <c r="M125" s="28" t="str">
        <f aca="false">IF(ISBLANK(Values!E124),"",Values!$M124)</f>
        <v/>
      </c>
      <c r="N125" s="28" t="str">
        <f aca="false">IF(ISBLANK(Values!F124),"",Values!$N124)</f>
        <v/>
      </c>
      <c r="O125" s="1" t="str">
        <f aca="false">IF(ISBLANK(Values!F124),"",Values!$O124)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I125" s="41" t="str">
        <f aca="false">IF(ISBLANK(Values!E124),"",IF(Values!I124,Values!$B$23,Values!$B$23))</f>
        <v/>
      </c>
      <c r="AJ125" s="46" t="str">
        <f aca="false">IF(ISBLANK(Values!E124),"","👉 "&amp;Values!H124&amp; " "&amp;Values!$B$24 &amp;" "&amp;Values!$B$3)</f>
        <v/>
      </c>
      <c r="AK125" s="1" t="str">
        <f aca="false">IF(ISBLANK(Values!E124),"",Values!$B$25)</f>
        <v/>
      </c>
      <c r="AL125" s="1" t="str">
        <f aca="false">IF(ISBLANK(Values!E124),"",Values!$B$26)</f>
        <v/>
      </c>
      <c r="AM125" s="1" t="str">
        <f aca="false">IF(ISBLANK(Values!E124),"",Values!$B$27)</f>
        <v/>
      </c>
      <c r="AN125" s="1" t="str">
        <f aca="false">IF(ISBLANK(Values!E124),"",English!$B$18 &amp; German!$B$18 &amp; Spanish!$B$18 &amp; French!$B$18 &amp; Italian!$B$18 &amp; Dutch!$B$18)</f>
        <v/>
      </c>
      <c r="AT125" s="43" t="str">
        <f aca="false">IF(ISBLANK(Values!E124),"",Values!H124)</f>
        <v/>
      </c>
      <c r="AV125" s="44" t="str">
        <f aca="false">IF(ISBLANK(Values!E124),"", Values!J124)</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IF(ISBLANK(Values!E124),"",Values!$B$4)</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38" t="str">
        <f aca="false">IF(ISBLANK(Values!E125),"",Values!$B$1 &amp; " " &amp; Values!$P125 &amp; " " &amp; Values!$H125 )</f>
        <v/>
      </c>
      <c r="G126" s="32" t="str">
        <f aca="false">IF(ISBLANK(Values!E125),"","TellusRem")</f>
        <v/>
      </c>
      <c r="H126" s="27" t="str">
        <f aca="false">IF(ISBLANK(Values!E125),"",Values!$B$16)</f>
        <v/>
      </c>
      <c r="I126" s="27" t="str">
        <f aca="false">IF(ISBLANK(Values!E125),"","4730574031")</f>
        <v/>
      </c>
      <c r="J126" s="39" t="str">
        <f aca="false">IF(ISBLANK(Values!E125),"",Values!F125 &amp; " variations")</f>
        <v/>
      </c>
      <c r="K126" s="28" t="str">
        <f aca="false">IF(ISBLANK(Values!E125),"",Values!$B$4)</f>
        <v/>
      </c>
      <c r="L126" s="40" t="str">
        <f aca="false">IF(ISBLANK(Values!E125),"",Values!$B$18)</f>
        <v/>
      </c>
      <c r="M126" s="28" t="str">
        <f aca="false">IF(ISBLANK(Values!E125),"",Values!$M125)</f>
        <v/>
      </c>
      <c r="N126" s="28" t="str">
        <f aca="false">IF(ISBLANK(Values!F125),"",Values!$N125)</f>
        <v/>
      </c>
      <c r="O126" s="1" t="str">
        <f aca="false">IF(ISBLANK(Values!F125),"",Values!$O125)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I126" s="41" t="str">
        <f aca="false">IF(ISBLANK(Values!E125),"",IF(Values!I125,Values!$B$23,Values!$B$23))</f>
        <v/>
      </c>
      <c r="AJ126" s="46" t="str">
        <f aca="false">IF(ISBLANK(Values!E125),"","👉 "&amp;Values!H125&amp; " "&amp;Values!$B$24 &amp;" "&amp;Values!$B$3)</f>
        <v/>
      </c>
      <c r="AK126" s="1" t="str">
        <f aca="false">IF(ISBLANK(Values!E125),"",Values!$B$25)</f>
        <v/>
      </c>
      <c r="AL126" s="1" t="str">
        <f aca="false">IF(ISBLANK(Values!E125),"",Values!$B$26)</f>
        <v/>
      </c>
      <c r="AM126" s="1" t="str">
        <f aca="false">IF(ISBLANK(Values!E125),"",Values!$B$27)</f>
        <v/>
      </c>
      <c r="AN126" s="1" t="str">
        <f aca="false">IF(ISBLANK(Values!E125),"",English!$B$18 &amp; German!$B$18 &amp; Spanish!$B$18 &amp; French!$B$18 &amp; Italian!$B$18 &amp; Dutch!$B$18)</f>
        <v/>
      </c>
      <c r="AT126" s="43" t="str">
        <f aca="false">IF(ISBLANK(Values!E125),"",Values!H125)</f>
        <v/>
      </c>
      <c r="AV126" s="44" t="str">
        <f aca="false">IF(ISBLANK(Values!E125),"", Values!J125)</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IF(ISBLANK(Values!E125),"",Values!$B$4)</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38" t="str">
        <f aca="false">IF(ISBLANK(Values!E126),"",Values!$B$1 &amp; " " &amp; Values!$P126 &amp; " " &amp; Values!$H126 )</f>
        <v/>
      </c>
      <c r="G127" s="32" t="str">
        <f aca="false">IF(ISBLANK(Values!E126),"","TellusRem")</f>
        <v/>
      </c>
      <c r="H127" s="27" t="str">
        <f aca="false">IF(ISBLANK(Values!E126),"",Values!$B$16)</f>
        <v/>
      </c>
      <c r="I127" s="27" t="str">
        <f aca="false">IF(ISBLANK(Values!E126),"","4730574031")</f>
        <v/>
      </c>
      <c r="J127" s="39" t="str">
        <f aca="false">IF(ISBLANK(Values!E126),"",Values!F126 &amp; " variations")</f>
        <v/>
      </c>
      <c r="K127" s="28" t="str">
        <f aca="false">IF(ISBLANK(Values!E126),"",Values!$B$4)</f>
        <v/>
      </c>
      <c r="L127" s="40" t="str">
        <f aca="false">IF(ISBLANK(Values!E126),"",Values!$B$18)</f>
        <v/>
      </c>
      <c r="M127" s="28" t="str">
        <f aca="false">IF(ISBLANK(Values!E126),"",Values!$M126)</f>
        <v/>
      </c>
      <c r="N127" s="28" t="str">
        <f aca="false">IF(ISBLANK(Values!F126),"",Values!$N126)</f>
        <v/>
      </c>
      <c r="O127" s="1" t="str">
        <f aca="false">IF(ISBLANK(Values!F126),"",Values!$O126)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I127" s="41" t="str">
        <f aca="false">IF(ISBLANK(Values!E126),"",IF(Values!I126,Values!$B$23,Values!$B$23))</f>
        <v/>
      </c>
      <c r="AJ127" s="46" t="str">
        <f aca="false">IF(ISBLANK(Values!E126),"","👉 "&amp;Values!H126&amp; " "&amp;Values!$B$24 &amp;" "&amp;Values!$B$3)</f>
        <v/>
      </c>
      <c r="AK127" s="1" t="str">
        <f aca="false">IF(ISBLANK(Values!E126),"",Values!$B$25)</f>
        <v/>
      </c>
      <c r="AL127" s="1" t="str">
        <f aca="false">IF(ISBLANK(Values!E126),"",Values!$B$26)</f>
        <v/>
      </c>
      <c r="AM127" s="1" t="str">
        <f aca="false">IF(ISBLANK(Values!E126),"",Values!$B$27)</f>
        <v/>
      </c>
      <c r="AN127" s="1" t="str">
        <f aca="false">IF(ISBLANK(Values!E126),"",English!$B$18 &amp; German!$B$18 &amp; Spanish!$B$18 &amp; French!$B$18 &amp; Italian!$B$18 &amp; Dutch!$B$18)</f>
        <v/>
      </c>
      <c r="AT127" s="43" t="str">
        <f aca="false">IF(ISBLANK(Values!E126),"",Values!H126)</f>
        <v/>
      </c>
      <c r="AV127" s="44" t="str">
        <f aca="false">IF(ISBLANK(Values!E126),"", Values!J126)</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IF(ISBLANK(Values!E126),"",Values!$B$4)</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38" t="str">
        <f aca="false">IF(ISBLANK(Values!E127),"",Values!$B$1 &amp; " " &amp; Values!$P127 &amp; " " &amp; Values!$H127 )</f>
        <v/>
      </c>
      <c r="G128" s="32" t="str">
        <f aca="false">IF(ISBLANK(Values!E127),"","TellusRem")</f>
        <v/>
      </c>
      <c r="H128" s="27" t="str">
        <f aca="false">IF(ISBLANK(Values!E127),"",Values!$B$16)</f>
        <v/>
      </c>
      <c r="I128" s="27" t="str">
        <f aca="false">IF(ISBLANK(Values!E127),"","4730574031")</f>
        <v/>
      </c>
      <c r="J128" s="39" t="str">
        <f aca="false">IF(ISBLANK(Values!E127),"",Values!F127 &amp; " variations")</f>
        <v/>
      </c>
      <c r="K128" s="28" t="str">
        <f aca="false">IF(ISBLANK(Values!E127),"",Values!$B$4)</f>
        <v/>
      </c>
      <c r="L128" s="40" t="str">
        <f aca="false">IF(ISBLANK(Values!E127),"",Values!$B$18)</f>
        <v/>
      </c>
      <c r="M128" s="28" t="str">
        <f aca="false">IF(ISBLANK(Values!E127),"",Values!$M127)</f>
        <v/>
      </c>
      <c r="N128" s="28" t="str">
        <f aca="false">IF(ISBLANK(Values!F127),"",Values!$N127)</f>
        <v/>
      </c>
      <c r="O128" s="1" t="str">
        <f aca="false">IF(ISBLANK(Values!F127),"",Values!$O127)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I128" s="41" t="str">
        <f aca="false">IF(ISBLANK(Values!E127),"",IF(Values!I127,Values!$B$23,Values!$B$23))</f>
        <v/>
      </c>
      <c r="AJ128" s="46" t="str">
        <f aca="false">IF(ISBLANK(Values!E127),"","👉 "&amp;Values!H127&amp; " "&amp;Values!$B$24 &amp;" "&amp;Values!$B$3)</f>
        <v/>
      </c>
      <c r="AK128" s="1" t="str">
        <f aca="false">IF(ISBLANK(Values!E127),"",Values!$B$25)</f>
        <v/>
      </c>
      <c r="AL128" s="1" t="str">
        <f aca="false">IF(ISBLANK(Values!E127),"",Values!$B$26)</f>
        <v/>
      </c>
      <c r="AM128" s="1" t="str">
        <f aca="false">IF(ISBLANK(Values!E127),"",Values!$B$27)</f>
        <v/>
      </c>
      <c r="AN128" s="1" t="str">
        <f aca="false">IF(ISBLANK(Values!E127),"",English!$B$18 &amp; German!$B$18 &amp; Spanish!$B$18 &amp; French!$B$18 &amp; Italian!$B$18 &amp; Dutch!$B$18)</f>
        <v/>
      </c>
      <c r="AT128" s="43" t="str">
        <f aca="false">IF(ISBLANK(Values!E127),"",Values!H127)</f>
        <v/>
      </c>
      <c r="AV128" s="44" t="str">
        <f aca="false">IF(ISBLANK(Values!E127),"", Values!J127)</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IF(ISBLANK(Values!E127),"",Values!$B$4)</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38" t="str">
        <f aca="false">IF(ISBLANK(Values!E128),"",Values!$B$1 &amp; " " &amp; Values!$P128 &amp; " " &amp; Values!$H128 )</f>
        <v/>
      </c>
      <c r="G129" s="32" t="str">
        <f aca="false">IF(ISBLANK(Values!E128),"","TellusRem")</f>
        <v/>
      </c>
      <c r="H129" s="27" t="str">
        <f aca="false">IF(ISBLANK(Values!E128),"",Values!$B$16)</f>
        <v/>
      </c>
      <c r="I129" s="27" t="str">
        <f aca="false">IF(ISBLANK(Values!E128),"","4730574031")</f>
        <v/>
      </c>
      <c r="J129" s="39" t="str">
        <f aca="false">IF(ISBLANK(Values!E128),"",Values!F128 &amp; " variations")</f>
        <v/>
      </c>
      <c r="K129" s="28" t="str">
        <f aca="false">IF(ISBLANK(Values!E128),"",Values!$B$4)</f>
        <v/>
      </c>
      <c r="L129" s="40" t="str">
        <f aca="false">IF(ISBLANK(Values!E128),"",Values!$B$18)</f>
        <v/>
      </c>
      <c r="M129" s="28" t="str">
        <f aca="false">IF(ISBLANK(Values!E128),"",Values!$M128)</f>
        <v/>
      </c>
      <c r="N129" s="28" t="str">
        <f aca="false">IF(ISBLANK(Values!F128),"",Values!$N128)</f>
        <v/>
      </c>
      <c r="O129" s="1" t="str">
        <f aca="false">IF(ISBLANK(Values!F128),"",Values!$O128)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IF(ISBLANK(Values!E128),"",IF(Values!I128,Values!$B$23,Values!$B$23))</f>
        <v/>
      </c>
      <c r="AJ129" s="46" t="str">
        <f aca="false">IF(ISBLANK(Values!E128),"","👉 "&amp;Values!H128&amp; " "&amp;Values!$B$24 &amp;" "&amp;Values!$B$3)</f>
        <v/>
      </c>
      <c r="AK129" s="1" t="str">
        <f aca="false">IF(ISBLANK(Values!E128),"",Values!$B$25)</f>
        <v/>
      </c>
      <c r="AL129" s="1" t="str">
        <f aca="false">IF(ISBLANK(Values!E128),"",Values!$B$26)</f>
        <v/>
      </c>
      <c r="AM129" s="1" t="str">
        <f aca="false">IF(ISBLANK(Values!E128),"",Values!$B$27)</f>
        <v/>
      </c>
      <c r="AN129" s="1" t="str">
        <f aca="false">IF(ISBLANK(Values!E128),"",English!$B$18 &amp; German!$B$18 &amp; Spanish!$B$18 &amp; French!$B$18 &amp; Italian!$B$18 &amp; Dutch!$B$18)</f>
        <v/>
      </c>
      <c r="AT129" s="43" t="str">
        <f aca="false">IF(ISBLANK(Values!E128),"",Values!H128)</f>
        <v/>
      </c>
      <c r="AV129" s="44" t="str">
        <f aca="false">IF(ISBLANK(Values!E128),"", Values!J128)</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IF(ISBLANK(Values!E128),"",Values!$B$4)</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38" t="str">
        <f aca="false">IF(ISBLANK(Values!E129),"",Values!$B$1 &amp; " " &amp; Values!$P129 &amp; " " &amp; Values!$H129 )</f>
        <v/>
      </c>
      <c r="G130" s="32" t="str">
        <f aca="false">IF(ISBLANK(Values!E129),"","TellusRem")</f>
        <v/>
      </c>
      <c r="H130" s="27" t="str">
        <f aca="false">IF(ISBLANK(Values!E129),"",Values!$B$16)</f>
        <v/>
      </c>
      <c r="I130" s="27" t="str">
        <f aca="false">IF(ISBLANK(Values!E129),"","4730574031")</f>
        <v/>
      </c>
      <c r="J130" s="39" t="str">
        <f aca="false">IF(ISBLANK(Values!E129),"",Values!F129 &amp; " variations")</f>
        <v/>
      </c>
      <c r="K130" s="28" t="str">
        <f aca="false">IF(ISBLANK(Values!E129),"",Values!$B$4)</f>
        <v/>
      </c>
      <c r="L130" s="40" t="str">
        <f aca="false">IF(ISBLANK(Values!E129),"",Values!$B$18)</f>
        <v/>
      </c>
      <c r="M130" s="28" t="str">
        <f aca="false">IF(ISBLANK(Values!E129),"",Values!$M129)</f>
        <v/>
      </c>
      <c r="N130" s="28" t="str">
        <f aca="false">IF(ISBLANK(Values!F129),"",Values!$N129)</f>
        <v/>
      </c>
      <c r="O130" s="1" t="str">
        <f aca="false">IF(ISBLANK(Values!F129),"",Values!$O129)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IF(ISBLANK(Values!E129),"",IF(Values!I129,Values!$B$23,Values!$B$23))</f>
        <v/>
      </c>
      <c r="AJ130" s="46" t="str">
        <f aca="false">IF(ISBLANK(Values!E129),"","👉 "&amp;Values!H129&amp; " "&amp;Values!$B$24 &amp;" "&amp;Values!$B$3)</f>
        <v/>
      </c>
      <c r="AK130" s="1" t="str">
        <f aca="false">IF(ISBLANK(Values!E129),"",Values!$B$25)</f>
        <v/>
      </c>
      <c r="AL130" s="1" t="str">
        <f aca="false">IF(ISBLANK(Values!E129),"",Values!$B$26)</f>
        <v/>
      </c>
      <c r="AM130" s="1" t="str">
        <f aca="false">IF(ISBLANK(Values!E129),"",Values!$B$27)</f>
        <v/>
      </c>
      <c r="AN130" s="1" t="str">
        <f aca="false">IF(ISBLANK(Values!E129),"",English!$B$18 &amp; German!$B$18 &amp; Spanish!$B$18 &amp; French!$B$18 &amp; Italian!$B$18 &amp; Dutch!$B$18)</f>
        <v/>
      </c>
      <c r="AT130" s="43" t="str">
        <f aca="false">IF(ISBLANK(Values!E129),"",Values!H129)</f>
        <v/>
      </c>
      <c r="AV130" s="44" t="str">
        <f aca="false">IF(ISBLANK(Values!E129),"", Values!J129)</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IF(ISBLANK(Values!E129),"",Values!$B$4)</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38" t="str">
        <f aca="false">IF(ISBLANK(Values!E130),"",Values!$B$1 &amp; " " &amp; Values!$P130 &amp; " " &amp; Values!$H130 )</f>
        <v/>
      </c>
      <c r="G131" s="32" t="str">
        <f aca="false">IF(ISBLANK(Values!E130),"","TellusRem")</f>
        <v/>
      </c>
      <c r="H131" s="27" t="str">
        <f aca="false">IF(ISBLANK(Values!E130),"",Values!$B$16)</f>
        <v/>
      </c>
      <c r="I131" s="27" t="str">
        <f aca="false">IF(ISBLANK(Values!E130),"","4730574031")</f>
        <v/>
      </c>
      <c r="J131" s="39" t="str">
        <f aca="false">IF(ISBLANK(Values!E130),"",Values!F130 &amp; " variations")</f>
        <v/>
      </c>
      <c r="K131" s="28" t="str">
        <f aca="false">IF(ISBLANK(Values!E130),"",Values!$B$4)</f>
        <v/>
      </c>
      <c r="L131" s="40" t="str">
        <f aca="false">IF(ISBLANK(Values!E130),"",Values!$B$18)</f>
        <v/>
      </c>
      <c r="M131" s="28" t="str">
        <f aca="false">IF(ISBLANK(Values!E130),"",Values!$M130)</f>
        <v/>
      </c>
      <c r="N131" s="28" t="str">
        <f aca="false">IF(ISBLANK(Values!F130),"",Values!$N130)</f>
        <v/>
      </c>
      <c r="O131" s="1" t="str">
        <f aca="false">IF(ISBLANK(Values!F130),"",Values!$O130)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IF(ISBLANK(Values!E130),"",IF(Values!I130,Values!$B$23,Values!$B$23))</f>
        <v/>
      </c>
      <c r="AJ131" s="46" t="str">
        <f aca="false">IF(ISBLANK(Values!E130),"","👉 "&amp;Values!H130&amp; " "&amp;Values!$B$24 &amp;" "&amp;Values!$B$3)</f>
        <v/>
      </c>
      <c r="AK131" s="1" t="str">
        <f aca="false">IF(ISBLANK(Values!E130),"",Values!$B$25)</f>
        <v/>
      </c>
      <c r="AL131" s="1" t="str">
        <f aca="false">IF(ISBLANK(Values!E130),"",Values!$B$26)</f>
        <v/>
      </c>
      <c r="AM131" s="1" t="str">
        <f aca="false">IF(ISBLANK(Values!E130),"",Values!$B$27)</f>
        <v/>
      </c>
      <c r="AN131" s="1" t="str">
        <f aca="false">IF(ISBLANK(Values!E130),"",English!$B$18 &amp; German!$B$18 &amp; Spanish!$B$18 &amp; French!$B$18 &amp; Italian!$B$18 &amp; Dutch!$B$18)</f>
        <v/>
      </c>
      <c r="AT131" s="43" t="str">
        <f aca="false">IF(ISBLANK(Values!E130),"",Values!H130)</f>
        <v/>
      </c>
      <c r="AV131" s="44" t="str">
        <f aca="false">IF(ISBLANK(Values!E130),"", Values!J130)</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IF(ISBLANK(Values!E130),"",Values!$B$4)</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38" t="str">
        <f aca="false">IF(ISBLANK(Values!E131),"",Values!$B$1 &amp; " " &amp; Values!$P131 &amp; " " &amp; Values!$H131 )</f>
        <v/>
      </c>
      <c r="G132" s="32" t="str">
        <f aca="false">IF(ISBLANK(Values!E131),"","TellusRem")</f>
        <v/>
      </c>
      <c r="H132" s="27" t="str">
        <f aca="false">IF(ISBLANK(Values!E131),"",Values!$B$16)</f>
        <v/>
      </c>
      <c r="I132" s="27" t="str">
        <f aca="false">IF(ISBLANK(Values!E131),"","4730574031")</f>
        <v/>
      </c>
      <c r="J132" s="39" t="str">
        <f aca="false">IF(ISBLANK(Values!E131),"",Values!F131 &amp; " variations")</f>
        <v/>
      </c>
      <c r="K132" s="28" t="str">
        <f aca="false">IF(ISBLANK(Values!E131),"",Values!$B$4)</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IF(ISBLANK(Values!E131),"",IF(Values!I131,Values!$B$23,Values!$B$23))</f>
        <v/>
      </c>
      <c r="AJ132" s="46" t="str">
        <f aca="false">IF(ISBLANK(Values!E131),"","👉 "&amp;Values!H131&amp; " "&amp;Values!$B$24 &amp;" "&amp;Values!$B$3)</f>
        <v/>
      </c>
      <c r="AK132" s="1" t="str">
        <f aca="false">IF(ISBLANK(Values!E131),"",Values!$B$25)</f>
        <v/>
      </c>
      <c r="AL132" s="1" t="str">
        <f aca="false">IF(ISBLANK(Values!E131),"",Values!$B$26)</f>
        <v/>
      </c>
      <c r="AM132" s="1" t="str">
        <f aca="false">IF(ISBLANK(Values!E131),"",Values!$B$27)</f>
        <v/>
      </c>
      <c r="AN132" s="1" t="str">
        <f aca="false">IF(ISBLANK(Values!E131),"",English!$B$18 &amp; German!$B$18 &amp; Spanish!$B$18 &amp; French!$B$18 &amp; Italian!$B$18 &amp; Dutch!$B$18)</f>
        <v/>
      </c>
      <c r="AT132" s="43" t="str">
        <f aca="false">IF(ISBLANK(Values!E131),"",Values!H131)</f>
        <v/>
      </c>
      <c r="AV132" s="44" t="str">
        <f aca="false">IF(ISBLANK(Values!E131),"", Values!J131)</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IF(ISBLANK(Values!E131),"",Values!$B$4)</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38" t="str">
        <f aca="false">IF(ISBLANK(Values!E132),"",Values!$B$1 &amp; " " &amp; Values!$P132 &amp; " " &amp; Values!$H132 )</f>
        <v/>
      </c>
      <c r="G133" s="32" t="str">
        <f aca="false">IF(ISBLANK(Values!E132),"","TellusRem")</f>
        <v/>
      </c>
      <c r="H133" s="27" t="str">
        <f aca="false">IF(ISBLANK(Values!E132),"",Values!$B$16)</f>
        <v/>
      </c>
      <c r="I133" s="27" t="str">
        <f aca="false">IF(ISBLANK(Values!E132),"","4730574031")</f>
        <v/>
      </c>
      <c r="J133" s="39" t="str">
        <f aca="false">IF(ISBLANK(Values!E132),"",Values!F132 &amp; " variations")</f>
        <v/>
      </c>
      <c r="K133" s="28" t="str">
        <f aca="false">IF(ISBLANK(Values!E132),"",Values!$B$4)</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IF(ISBLANK(Values!E132),"",IF(Values!I132,Values!$B$23,Values!$B$23))</f>
        <v/>
      </c>
      <c r="AJ133" s="46" t="str">
        <f aca="false">IF(ISBLANK(Values!E132),"","👉 "&amp;Values!H132&amp; " "&amp;Values!$B$24 &amp;" "&amp;Values!$B$3)</f>
        <v/>
      </c>
      <c r="AK133" s="1" t="str">
        <f aca="false">IF(ISBLANK(Values!E132),"",Values!$B$25)</f>
        <v/>
      </c>
      <c r="AL133" s="1" t="str">
        <f aca="false">IF(ISBLANK(Values!E132),"",Values!$B$26)</f>
        <v/>
      </c>
      <c r="AM133" s="1" t="str">
        <f aca="false">IF(ISBLANK(Values!E132),"",Values!$B$27)</f>
        <v/>
      </c>
      <c r="AN133" s="1" t="str">
        <f aca="false">IF(ISBLANK(Values!E132),"",English!$B$18 &amp; German!$B$18 &amp; Spanish!$B$18 &amp; French!$B$18 &amp; Italian!$B$18 &amp; Dutch!$B$18)</f>
        <v/>
      </c>
      <c r="AT133" s="43" t="str">
        <f aca="false">IF(ISBLANK(Values!E132),"",Values!H132)</f>
        <v/>
      </c>
      <c r="AV133" s="44" t="str">
        <f aca="false">IF(ISBLANK(Values!E132),"", Values!J132)</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IF(ISBLANK(Values!E132),"",Values!$B$4)</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38" t="str">
        <f aca="false">IF(ISBLANK(Values!E133),"",Values!$B$1 &amp; " " &amp; Values!$P133 &amp; " " &amp; Values!$H133 )</f>
        <v/>
      </c>
      <c r="G134" s="32" t="str">
        <f aca="false">IF(ISBLANK(Values!E133),"","TellusRem")</f>
        <v/>
      </c>
      <c r="H134" s="27" t="str">
        <f aca="false">IF(ISBLANK(Values!E133),"",Values!$B$16)</f>
        <v/>
      </c>
      <c r="I134" s="27" t="str">
        <f aca="false">IF(ISBLANK(Values!E133),"","4730574031")</f>
        <v/>
      </c>
      <c r="J134" s="39" t="str">
        <f aca="false">IF(ISBLANK(Values!E133),"",Values!F133 &amp; " variations")</f>
        <v/>
      </c>
      <c r="K134" s="28" t="str">
        <f aca="false">IF(ISBLANK(Values!E133),"",Values!$B$4)</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IF(ISBLANK(Values!E133),"",IF(Values!I133,Values!$B$23,Values!$B$23))</f>
        <v/>
      </c>
      <c r="AJ134" s="46" t="str">
        <f aca="false">IF(ISBLANK(Values!E133),"","👉 "&amp;Values!H133&amp; " "&amp;Values!$B$24 &amp;" "&amp;Values!$B$3)</f>
        <v/>
      </c>
      <c r="AK134" s="1" t="str">
        <f aca="false">IF(ISBLANK(Values!E133),"",Values!$B$25)</f>
        <v/>
      </c>
      <c r="AL134" s="1" t="str">
        <f aca="false">IF(ISBLANK(Values!E133),"",Values!$B$26)</f>
        <v/>
      </c>
      <c r="AM134" s="1" t="str">
        <f aca="false">IF(ISBLANK(Values!E133),"",Values!$B$27)</f>
        <v/>
      </c>
      <c r="AN134" s="1" t="str">
        <f aca="false">IF(ISBLANK(Values!E133),"",English!$B$18 &amp; German!$B$18 &amp; Spanish!$B$18 &amp; French!$B$18 &amp; Italian!$B$18 &amp; Dutch!$B$18)</f>
        <v/>
      </c>
      <c r="AT134" s="43" t="str">
        <f aca="false">IF(ISBLANK(Values!E133),"",Values!H133)</f>
        <v/>
      </c>
      <c r="AV134" s="44" t="str">
        <f aca="false">IF(ISBLANK(Values!E133),"", Values!J133)</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IF(ISBLANK(Values!E133),"",Values!$B$4)</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38" t="str">
        <f aca="false">IF(ISBLANK(Values!E134),"",Values!$B$1 &amp; " " &amp; Values!$P134 &amp; " " &amp; Values!$H134 )</f>
        <v/>
      </c>
      <c r="G135" s="32" t="str">
        <f aca="false">IF(ISBLANK(Values!E134),"","TellusRem")</f>
        <v/>
      </c>
      <c r="H135" s="27" t="str">
        <f aca="false">IF(ISBLANK(Values!E134),"",Values!$B$16)</f>
        <v/>
      </c>
      <c r="I135" s="27" t="str">
        <f aca="false">IF(ISBLANK(Values!E134),"","4730574031")</f>
        <v/>
      </c>
      <c r="J135" s="39" t="str">
        <f aca="false">IF(ISBLANK(Values!E134),"",Values!F134 &amp; " variations")</f>
        <v/>
      </c>
      <c r="K135" s="28" t="str">
        <f aca="false">IF(ISBLANK(Values!E134),"",Values!$B$4)</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IF(ISBLANK(Values!E134),"",IF(Values!I134,Values!$B$23,Values!$B$23))</f>
        <v/>
      </c>
      <c r="AJ135" s="46" t="str">
        <f aca="false">IF(ISBLANK(Values!E134),"","👉 "&amp;Values!H134&amp; " "&amp;Values!$B$24 &amp;" "&amp;Values!$B$3)</f>
        <v/>
      </c>
      <c r="AK135" s="1" t="str">
        <f aca="false">IF(ISBLANK(Values!E134),"",Values!$B$25)</f>
        <v/>
      </c>
      <c r="AL135" s="1" t="str">
        <f aca="false">IF(ISBLANK(Values!E134),"",Values!$B$26)</f>
        <v/>
      </c>
      <c r="AM135" s="1" t="str">
        <f aca="false">IF(ISBLANK(Values!E134),"",Values!$B$27)</f>
        <v/>
      </c>
      <c r="AN135" s="1" t="str">
        <f aca="false">IF(ISBLANK(Values!E134),"",English!$B$18 &amp; German!$B$18 &amp; Spanish!$B$18 &amp; French!$B$18 &amp; Italian!$B$18 &amp; Dutch!$B$18)</f>
        <v/>
      </c>
      <c r="AT135" s="43" t="str">
        <f aca="false">IF(ISBLANK(Values!E134),"",Values!H134)</f>
        <v/>
      </c>
      <c r="AV135" s="44" t="str">
        <f aca="false">IF(ISBLANK(Values!E134),"", Values!J134)</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IF(ISBLANK(Values!E134),"",Values!$B$4)</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38" t="str">
        <f aca="false">IF(ISBLANK(Values!E135),"",Values!$B$1 &amp; " " &amp; Values!$P135 &amp; " " &amp; Values!$H135 )</f>
        <v/>
      </c>
      <c r="G136" s="32" t="str">
        <f aca="false">IF(ISBLANK(Values!E135),"","TellusRem")</f>
        <v/>
      </c>
      <c r="H136" s="27" t="str">
        <f aca="false">IF(ISBLANK(Values!E135),"",Values!$B$16)</f>
        <v/>
      </c>
      <c r="I136" s="27" t="str">
        <f aca="false">IF(ISBLANK(Values!E135),"","4730574031")</f>
        <v/>
      </c>
      <c r="J136" s="39" t="str">
        <f aca="false">IF(ISBLANK(Values!E135),"",Values!F135 &amp; " variations")</f>
        <v/>
      </c>
      <c r="K136" s="28" t="str">
        <f aca="false">IF(ISBLANK(Values!E135),"",Values!$B$4)</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IF(ISBLANK(Values!E135),"",IF(Values!I135,Values!$B$23,Values!$B$23))</f>
        <v/>
      </c>
      <c r="AJ136" s="46" t="str">
        <f aca="false">IF(ISBLANK(Values!E135),"","👉 "&amp;Values!H135&amp; " "&amp;Values!$B$24 &amp;" "&amp;Values!$B$3)</f>
        <v/>
      </c>
      <c r="AK136" s="1" t="str">
        <f aca="false">IF(ISBLANK(Values!E135),"",Values!$B$25)</f>
        <v/>
      </c>
      <c r="AL136" s="1" t="str">
        <f aca="false">IF(ISBLANK(Values!E135),"",Values!$B$26)</f>
        <v/>
      </c>
      <c r="AM136" s="1" t="str">
        <f aca="false">IF(ISBLANK(Values!E135),"",Values!$B$27)</f>
        <v/>
      </c>
      <c r="AN136" s="1" t="str">
        <f aca="false">IF(ISBLANK(Values!E135),"",English!$B$18 &amp; German!$B$18 &amp; Spanish!$B$18 &amp; French!$B$18 &amp; Italian!$B$18 &amp; Dutch!$B$18)</f>
        <v/>
      </c>
      <c r="AT136" s="43" t="str">
        <f aca="false">IF(ISBLANK(Values!E135),"",Values!H135)</f>
        <v/>
      </c>
      <c r="AV136" s="44" t="str">
        <f aca="false">IF(ISBLANK(Values!E135),"", Values!J135)</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IF(ISBLANK(Values!E135),"",Values!$B$4)</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38" t="str">
        <f aca="false">IF(ISBLANK(Values!E136),"",Values!$B$1 &amp; " " &amp; Values!$P136 &amp; " " &amp; Values!$H136 )</f>
        <v/>
      </c>
      <c r="G137" s="32" t="str">
        <f aca="false">IF(ISBLANK(Values!E136),"","TellusRem")</f>
        <v/>
      </c>
      <c r="H137" s="27" t="str">
        <f aca="false">IF(ISBLANK(Values!E136),"",Values!$B$16)</f>
        <v/>
      </c>
      <c r="I137" s="27" t="str">
        <f aca="false">IF(ISBLANK(Values!E136),"","4730574031")</f>
        <v/>
      </c>
      <c r="J137" s="39" t="str">
        <f aca="false">IF(ISBLANK(Values!E136),"",Values!F136 &amp; " variations")</f>
        <v/>
      </c>
      <c r="K137" s="28" t="str">
        <f aca="false">IF(ISBLANK(Values!E136),"",Values!$B$4)</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IF(ISBLANK(Values!E136),"",IF(Values!I136,Values!$B$23,Values!$B$23))</f>
        <v/>
      </c>
      <c r="AJ137" s="46" t="str">
        <f aca="false">IF(ISBLANK(Values!E136),"","👉 "&amp;Values!H136&amp; " "&amp;Values!$B$24 &amp;" "&amp;Values!$B$3)</f>
        <v/>
      </c>
      <c r="AK137" s="1" t="str">
        <f aca="false">IF(ISBLANK(Values!E136),"",Values!$B$25)</f>
        <v/>
      </c>
      <c r="AL137" s="1" t="str">
        <f aca="false">IF(ISBLANK(Values!E136),"",Values!$B$26)</f>
        <v/>
      </c>
      <c r="AM137" s="1" t="str">
        <f aca="false">IF(ISBLANK(Values!E136),"",Values!$B$27)</f>
        <v/>
      </c>
      <c r="AN137" s="1" t="str">
        <f aca="false">IF(ISBLANK(Values!E136),"",English!$B$18 &amp; German!$B$18 &amp; Spanish!$B$18 &amp; French!$B$18 &amp; Italian!$B$18 &amp; Dutch!$B$18)</f>
        <v/>
      </c>
      <c r="AT137" s="43" t="str">
        <f aca="false">IF(ISBLANK(Values!E136),"",Values!H136)</f>
        <v/>
      </c>
      <c r="AV137" s="44" t="str">
        <f aca="false">IF(ISBLANK(Values!E136),"", Values!J136)</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38" t="str">
        <f aca="false">IF(ISBLANK(Values!E137),"",Values!$B$1 &amp; " " &amp; Values!$P137 &amp; " " &amp; Values!$H137 )</f>
        <v/>
      </c>
      <c r="G138" s="32" t="str">
        <f aca="false">IF(ISBLANK(Values!E137),"","TellusRem")</f>
        <v/>
      </c>
      <c r="H138" s="27" t="str">
        <f aca="false">IF(ISBLANK(Values!E137),"",Values!$B$16)</f>
        <v/>
      </c>
      <c r="I138" s="27" t="str">
        <f aca="false">IF(ISBLANK(Values!E137),"","4730574031")</f>
        <v/>
      </c>
      <c r="J138" s="39" t="str">
        <f aca="false">IF(ISBLANK(Values!E137),"",Values!F137 &amp; " variations")</f>
        <v/>
      </c>
      <c r="K138" s="28" t="str">
        <f aca="false">IF(ISBLANK(Values!E137),"",Values!$B$4)</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IF(ISBLANK(Values!E137),"",IF(Values!I137,Values!$B$23,Values!$B$23))</f>
        <v/>
      </c>
      <c r="AJ138" s="46" t="str">
        <f aca="false">IF(ISBLANK(Values!E137),"","👉 "&amp;Values!H137&amp; " "&amp;Values!$B$24 &amp;" "&amp;Values!$B$3)</f>
        <v/>
      </c>
      <c r="AK138" s="1" t="str">
        <f aca="false">IF(ISBLANK(Values!E137),"",Values!$B$25)</f>
        <v/>
      </c>
      <c r="AL138" s="1" t="str">
        <f aca="false">IF(ISBLANK(Values!E137),"",Values!$B$26)</f>
        <v/>
      </c>
      <c r="AM138" s="1" t="str">
        <f aca="false">IF(ISBLANK(Values!E137),"",Values!$B$27)</f>
        <v/>
      </c>
      <c r="AN138" s="1" t="str">
        <f aca="false">IF(ISBLANK(Values!E137),"",English!$B$18 &amp; German!$B$18 &amp; Spanish!$B$18 &amp; French!$B$18 &amp; Italian!$B$18 &amp; Dutch!$B$18)</f>
        <v/>
      </c>
      <c r="AT138" s="43" t="str">
        <f aca="false">IF(ISBLANK(Values!E137),"",Values!H137)</f>
        <v/>
      </c>
      <c r="AV138" s="44" t="str">
        <f aca="false">IF(ISBLANK(Values!E137),"", Values!J137)</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38" t="str">
        <f aca="false">IF(ISBLANK(Values!E138),"",Values!$B$1 &amp; " " &amp; Values!$P138 &amp; " " &amp; Values!$H138 )</f>
        <v/>
      </c>
      <c r="G139" s="32" t="str">
        <f aca="false">IF(ISBLANK(Values!E138),"","TellusRem")</f>
        <v/>
      </c>
      <c r="H139" s="27" t="str">
        <f aca="false">IF(ISBLANK(Values!E138),"",Values!$B$16)</f>
        <v/>
      </c>
      <c r="I139" s="27" t="str">
        <f aca="false">IF(ISBLANK(Values!E138),"","4730574031")</f>
        <v/>
      </c>
      <c r="J139" s="39" t="str">
        <f aca="false">IF(ISBLANK(Values!E138),"",Values!F138 &amp; " variations")</f>
        <v/>
      </c>
      <c r="K139" s="28" t="str">
        <f aca="false">IF(ISBLANK(Values!E138),"",Values!$B$4)</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IF(ISBLANK(Values!E138),"",IF(Values!I138,Values!$B$23,Values!$B$23))</f>
        <v/>
      </c>
      <c r="AJ139" s="46" t="str">
        <f aca="false">IF(ISBLANK(Values!E138),"","👉 "&amp;Values!H138&amp; " "&amp;Values!$B$24 &amp;" "&amp;Values!$B$3)</f>
        <v/>
      </c>
      <c r="AK139" s="1" t="str">
        <f aca="false">IF(ISBLANK(Values!E138),"",Values!$B$25)</f>
        <v/>
      </c>
      <c r="AL139" s="1" t="str">
        <f aca="false">IF(ISBLANK(Values!E138),"",Values!$B$26)</f>
        <v/>
      </c>
      <c r="AM139" s="1" t="str">
        <f aca="false">IF(ISBLANK(Values!E138),"",Values!$B$27)</f>
        <v/>
      </c>
      <c r="AN139" s="1" t="str">
        <f aca="false">IF(ISBLANK(Values!E138),"",English!$B$18 &amp; German!$B$18 &amp; Spanish!$B$18 &amp; French!$B$18 &amp; Italian!$B$18 &amp; Dutch!$B$18)</f>
        <v/>
      </c>
      <c r="AT139" s="43" t="str">
        <f aca="false">IF(ISBLANK(Values!E138),"",Values!H138)</f>
        <v/>
      </c>
      <c r="AV139" s="44" t="str">
        <f aca="false">IF(ISBLANK(Values!E138),"", Values!J138)</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38" t="str">
        <f aca="false">IF(ISBLANK(Values!E139),"",Values!$B$1 &amp; " " &amp; Values!$P139 &amp; " " &amp; Values!$H139 )</f>
        <v/>
      </c>
      <c r="G140" s="32" t="str">
        <f aca="false">IF(ISBLANK(Values!E139),"","TellusRem")</f>
        <v/>
      </c>
      <c r="H140" s="27" t="str">
        <f aca="false">IF(ISBLANK(Values!E139),"",Values!$B$16)</f>
        <v/>
      </c>
      <c r="I140" s="27" t="str">
        <f aca="false">IF(ISBLANK(Values!E139),"","4730574031")</f>
        <v/>
      </c>
      <c r="J140" s="39" t="str">
        <f aca="false">IF(ISBLANK(Values!E139),"",Values!F139 &amp; " variations")</f>
        <v/>
      </c>
      <c r="K140" s="28" t="str">
        <f aca="false">IF(ISBLANK(Values!E139),"",Values!$B$4)</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IF(ISBLANK(Values!E139),"",IF(Values!I139,Values!$B$23,Values!$B$23))</f>
        <v/>
      </c>
      <c r="AJ140" s="46" t="str">
        <f aca="false">IF(ISBLANK(Values!E139),"","👉 "&amp;Values!H139&amp; " "&amp;Values!$B$24 &amp;" "&amp;Values!$B$3)</f>
        <v/>
      </c>
      <c r="AK140" s="1" t="str">
        <f aca="false">IF(ISBLANK(Values!E139),"",Values!$B$25)</f>
        <v/>
      </c>
      <c r="AL140" s="1" t="str">
        <f aca="false">IF(ISBLANK(Values!E139),"",Values!$B$26)</f>
        <v/>
      </c>
      <c r="AM140" s="1" t="str">
        <f aca="false">IF(ISBLANK(Values!E139),"",Values!$B$27)</f>
        <v/>
      </c>
      <c r="AN140" s="1" t="str">
        <f aca="false">IF(ISBLANK(Values!E139),"",English!$B$18 &amp; German!$B$18 &amp; Spanish!$B$18 &amp; French!$B$18 &amp; Italian!$B$18 &amp; Dutch!$B$18)</f>
        <v/>
      </c>
      <c r="AT140" s="43" t="str">
        <f aca="false">IF(ISBLANK(Values!E139),"",Values!H139)</f>
        <v/>
      </c>
      <c r="AV140" s="44" t="str">
        <f aca="false">IF(ISBLANK(Values!E139),"", Values!J139)</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38" t="str">
        <f aca="false">IF(ISBLANK(Values!E140),"",Values!$B$1 &amp; " " &amp; Values!$P140 &amp; " " &amp; Values!$H140 )</f>
        <v/>
      </c>
      <c r="G141" s="32" t="str">
        <f aca="false">IF(ISBLANK(Values!E140),"","TellusRem")</f>
        <v/>
      </c>
      <c r="H141" s="27" t="str">
        <f aca="false">IF(ISBLANK(Values!E140),"",Values!$B$16)</f>
        <v/>
      </c>
      <c r="I141" s="27" t="str">
        <f aca="false">IF(ISBLANK(Values!E140),"","4730574031")</f>
        <v/>
      </c>
      <c r="J141" s="39" t="str">
        <f aca="false">IF(ISBLANK(Values!E140),"",Values!F140 &amp; " variations")</f>
        <v/>
      </c>
      <c r="K141" s="28" t="str">
        <f aca="false">IF(ISBLANK(Values!E140),"",Values!$B$4)</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IF(ISBLANK(Values!E140),"",IF(Values!I140,Values!$B$23,Values!$B$23))</f>
        <v/>
      </c>
      <c r="AJ141" s="46" t="str">
        <f aca="false">IF(ISBLANK(Values!E140),"","👉 "&amp;Values!H140&amp; " "&amp;Values!$B$24 &amp;" "&amp;Values!$B$3)</f>
        <v/>
      </c>
      <c r="AK141" s="1" t="str">
        <f aca="false">IF(ISBLANK(Values!E140),"",Values!$B$25)</f>
        <v/>
      </c>
      <c r="AL141" s="1" t="str">
        <f aca="false">IF(ISBLANK(Values!E140),"",Values!$B$26)</f>
        <v/>
      </c>
      <c r="AM141" s="1" t="str">
        <f aca="false">IF(ISBLANK(Values!E140),"",Values!$B$27)</f>
        <v/>
      </c>
      <c r="AN141" s="1" t="str">
        <f aca="false">IF(ISBLANK(Values!E140),"",English!$B$18 &amp; German!$B$18 &amp; Spanish!$B$18 &amp; French!$B$18 &amp; Italian!$B$18 &amp; Dutch!$B$18)</f>
        <v/>
      </c>
      <c r="AT141" s="43" t="str">
        <f aca="false">IF(ISBLANK(Values!E140),"",Values!H140)</f>
        <v/>
      </c>
      <c r="AV141" s="44" t="str">
        <f aca="false">IF(ISBLANK(Values!E140),"", Values!J140)</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38" t="str">
        <f aca="false">IF(ISBLANK(Values!E141),"",Values!$B$1 &amp; " " &amp; Values!$P141 &amp; " " &amp; Values!$H141 )</f>
        <v/>
      </c>
      <c r="G142" s="32" t="str">
        <f aca="false">IF(ISBLANK(Values!E141),"","TellusRem")</f>
        <v/>
      </c>
      <c r="H142" s="27" t="str">
        <f aca="false">IF(ISBLANK(Values!E141),"",Values!$B$16)</f>
        <v/>
      </c>
      <c r="I142" s="27" t="str">
        <f aca="false">IF(ISBLANK(Values!E141),"","4730574031")</f>
        <v/>
      </c>
      <c r="J142" s="39" t="str">
        <f aca="false">IF(ISBLANK(Values!E141),"",Values!F141 &amp; " variations")</f>
        <v/>
      </c>
      <c r="K142" s="28" t="str">
        <f aca="false">IF(ISBLANK(Values!E141),"",Values!$B$4)</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IF(ISBLANK(Values!E141),"",IF(Values!I141,Values!$B$23,Values!$B$23))</f>
        <v/>
      </c>
      <c r="AJ142" s="46" t="str">
        <f aca="false">IF(ISBLANK(Values!E141),"","👉 "&amp;Values!H141&amp; " "&amp;Values!$B$24 &amp;" "&amp;Values!$B$3)</f>
        <v/>
      </c>
      <c r="AK142" s="1" t="str">
        <f aca="false">IF(ISBLANK(Values!E141),"",Values!$B$25)</f>
        <v/>
      </c>
      <c r="AL142" s="1" t="str">
        <f aca="false">IF(ISBLANK(Values!E141),"",Values!$B$26)</f>
        <v/>
      </c>
      <c r="AM142" s="1" t="str">
        <f aca="false">IF(ISBLANK(Values!E141),"",Values!$B$27)</f>
        <v/>
      </c>
      <c r="AN142" s="1" t="str">
        <f aca="false">IF(ISBLANK(Values!E141),"",English!$B$18 &amp; German!$B$18 &amp; Spanish!$B$18 &amp; French!$B$18 &amp; Italian!$B$18 &amp; Dutch!$B$18)</f>
        <v/>
      </c>
      <c r="AT142" s="43" t="str">
        <f aca="false">IF(ISBLANK(Values!E141),"",Values!H141)</f>
        <v/>
      </c>
      <c r="AV142" s="44" t="str">
        <f aca="false">IF(ISBLANK(Values!E141),"", Values!J141)</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38" t="str">
        <f aca="false">IF(ISBLANK(Values!E142),"",Values!$B$1 &amp; " " &amp; Values!$P142 &amp; " " &amp; Values!$H142 )</f>
        <v/>
      </c>
      <c r="G143" s="32" t="str">
        <f aca="false">IF(ISBLANK(Values!E142),"","TellusRem")</f>
        <v/>
      </c>
      <c r="H143" s="27" t="str">
        <f aca="false">IF(ISBLANK(Values!E142),"",Values!$B$16)</f>
        <v/>
      </c>
      <c r="I143" s="27" t="str">
        <f aca="false">IF(ISBLANK(Values!E142),"","4730574031")</f>
        <v/>
      </c>
      <c r="J143" s="39" t="str">
        <f aca="false">IF(ISBLANK(Values!E142),"",Values!F142 &amp; " variations")</f>
        <v/>
      </c>
      <c r="K143" s="28" t="str">
        <f aca="false">IF(ISBLANK(Values!E142),"",Values!$B$4)</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IF(ISBLANK(Values!E142),"",IF(Values!I142,Values!$B$23,Values!$B$23))</f>
        <v/>
      </c>
      <c r="AJ143" s="46" t="str">
        <f aca="false">IF(ISBLANK(Values!E142),"","👉 "&amp;Values!H142&amp; " "&amp;Values!$B$24 &amp;" "&amp;Values!$B$3)</f>
        <v/>
      </c>
      <c r="AK143" s="1" t="str">
        <f aca="false">IF(ISBLANK(Values!E142),"",Values!$B$25)</f>
        <v/>
      </c>
      <c r="AL143" s="1" t="str">
        <f aca="false">IF(ISBLANK(Values!E142),"",Values!$B$26)</f>
        <v/>
      </c>
      <c r="AM143" s="1" t="str">
        <f aca="false">IF(ISBLANK(Values!E142),"",Values!$B$27)</f>
        <v/>
      </c>
      <c r="AN143" s="1" t="str">
        <f aca="false">IF(ISBLANK(Values!E142),"",English!$B$18 &amp; German!$B$18 &amp; Spanish!$B$18 &amp; French!$B$18 &amp; Italian!$B$18 &amp; Dutch!$B$18)</f>
        <v/>
      </c>
      <c r="AT143" s="43" t="str">
        <f aca="false">IF(ISBLANK(Values!E142),"",Values!H142)</f>
        <v/>
      </c>
      <c r="AV143" s="44" t="str">
        <f aca="false">IF(ISBLANK(Values!E142),"", Values!J142)</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38" t="str">
        <f aca="false">IF(ISBLANK(Values!E143),"",Values!$B$1 &amp; " " &amp; Values!$P143 &amp; " " &amp; Values!$H143 )</f>
        <v/>
      </c>
      <c r="G144" s="32" t="str">
        <f aca="false">IF(ISBLANK(Values!E143),"","TellusRem")</f>
        <v/>
      </c>
      <c r="H144" s="27" t="str">
        <f aca="false">IF(ISBLANK(Values!E143),"",Values!$B$16)</f>
        <v/>
      </c>
      <c r="I144" s="27" t="str">
        <f aca="false">IF(ISBLANK(Values!E143),"","4730574031")</f>
        <v/>
      </c>
      <c r="J144" s="39" t="str">
        <f aca="false">IF(ISBLANK(Values!E143),"",Values!F143 &amp; " variations")</f>
        <v/>
      </c>
      <c r="K144" s="28" t="str">
        <f aca="false">IF(ISBLANK(Values!E143),"",Values!$B$4)</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IF(ISBLANK(Values!E143),"",IF(Values!I143,Values!$B$23,Values!$B$23))</f>
        <v/>
      </c>
      <c r="AJ144" s="46" t="str">
        <f aca="false">IF(ISBLANK(Values!E143),"","👉 "&amp;Values!H143&amp; " "&amp;Values!$B$24 &amp;" "&amp;Values!$B$3)</f>
        <v/>
      </c>
      <c r="AK144" s="1" t="str">
        <f aca="false">IF(ISBLANK(Values!E143),"",Values!$B$25)</f>
        <v/>
      </c>
      <c r="AL144" s="1" t="str">
        <f aca="false">IF(ISBLANK(Values!E143),"",Values!$B$26)</f>
        <v/>
      </c>
      <c r="AM144" s="1" t="str">
        <f aca="false">IF(ISBLANK(Values!E143),"",Values!$B$27)</f>
        <v/>
      </c>
      <c r="AN144" s="1" t="str">
        <f aca="false">IF(ISBLANK(Values!E143),"",English!$B$18 &amp; German!$B$18 &amp; Spanish!$B$18 &amp; French!$B$18 &amp; Italian!$B$18 &amp; Dutch!$B$18)</f>
        <v/>
      </c>
      <c r="AT144" s="43" t="str">
        <f aca="false">IF(ISBLANK(Values!E143),"",Values!H143)</f>
        <v/>
      </c>
      <c r="AV144" s="44" t="str">
        <f aca="false">IF(ISBLANK(Values!E143),"", Values!J143)</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38" t="str">
        <f aca="false">IF(ISBLANK(Values!E144),"",Values!$B$1 &amp; " " &amp; Values!$P144 &amp; " " &amp; Values!$H144 )</f>
        <v/>
      </c>
      <c r="G145" s="32" t="str">
        <f aca="false">IF(ISBLANK(Values!E144),"","TellusRem")</f>
        <v/>
      </c>
      <c r="H145" s="27" t="str">
        <f aca="false">IF(ISBLANK(Values!E144),"",Values!$B$16)</f>
        <v/>
      </c>
      <c r="I145" s="27" t="str">
        <f aca="false">IF(ISBLANK(Values!E144),"","4730574031")</f>
        <v/>
      </c>
      <c r="J145" s="39" t="str">
        <f aca="false">IF(ISBLANK(Values!E144),"",Values!F144 &amp; " variations")</f>
        <v/>
      </c>
      <c r="K145" s="28" t="str">
        <f aca="false">IF(ISBLANK(Values!E144),"",Values!$B$4)</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IF(ISBLANK(Values!E144),"",IF(Values!I144,Values!$B$23,Values!$B$23))</f>
        <v/>
      </c>
      <c r="AJ145" s="46" t="str">
        <f aca="false">IF(ISBLANK(Values!E144),"","👉 "&amp;Values!H144&amp; " "&amp;Values!$B$24 &amp;" "&amp;Values!$B$3)</f>
        <v/>
      </c>
      <c r="AK145" s="1" t="str">
        <f aca="false">IF(ISBLANK(Values!E144),"",Values!$B$25)</f>
        <v/>
      </c>
      <c r="AL145" s="1" t="str">
        <f aca="false">IF(ISBLANK(Values!E144),"",Values!$B$26)</f>
        <v/>
      </c>
      <c r="AM145" s="1" t="str">
        <f aca="false">IF(ISBLANK(Values!E144),"",Values!$B$27)</f>
        <v/>
      </c>
      <c r="AN145" s="1" t="str">
        <f aca="false">IF(ISBLANK(Values!E144),"",English!$B$18 &amp; German!$B$18 &amp; Spanish!$B$18 &amp; French!$B$18 &amp; Italian!$B$18 &amp; Dutch!$B$18)</f>
        <v/>
      </c>
      <c r="AT145" s="43" t="str">
        <f aca="false">IF(ISBLANK(Values!E144),"",Values!H144)</f>
        <v/>
      </c>
      <c r="AV145" s="44" t="str">
        <f aca="false">IF(ISBLANK(Values!E144),"", Values!J144)</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38" t="str">
        <f aca="false">IF(ISBLANK(Values!E145),"",Values!$B$1 &amp; " " &amp; Values!$P145 &amp; " " &amp; Values!$H145 )</f>
        <v/>
      </c>
      <c r="G146" s="32" t="str">
        <f aca="false">IF(ISBLANK(Values!E145),"","TellusRem")</f>
        <v/>
      </c>
      <c r="H146" s="27" t="str">
        <f aca="false">IF(ISBLANK(Values!E145),"",Values!$B$16)</f>
        <v/>
      </c>
      <c r="I146" s="27" t="str">
        <f aca="false">IF(ISBLANK(Values!E145),"","4730574031")</f>
        <v/>
      </c>
      <c r="J146" s="39" t="str">
        <f aca="false">IF(ISBLANK(Values!E145),"",Values!F145 &amp; " variations")</f>
        <v/>
      </c>
      <c r="K146" s="28" t="str">
        <f aca="false">IF(ISBLANK(Values!E145),"",Values!$B$4)</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IF(ISBLANK(Values!E145),"",IF(Values!I145,Values!$B$23,Values!$B$23))</f>
        <v/>
      </c>
      <c r="AJ146" s="46" t="str">
        <f aca="false">IF(ISBLANK(Values!E145),"","👉 "&amp;Values!H145&amp; " "&amp;Values!$B$24 &amp;" "&amp;Values!$B$3)</f>
        <v/>
      </c>
      <c r="AK146" s="1" t="str">
        <f aca="false">IF(ISBLANK(Values!E145),"",Values!$B$25)</f>
        <v/>
      </c>
      <c r="AL146" s="1" t="str">
        <f aca="false">IF(ISBLANK(Values!E145),"",Values!$B$26)</f>
        <v/>
      </c>
      <c r="AM146" s="1" t="str">
        <f aca="false">IF(ISBLANK(Values!E145),"",Values!$B$27)</f>
        <v/>
      </c>
      <c r="AN146" s="1" t="str">
        <f aca="false">IF(ISBLANK(Values!E145),"",English!$B$18 &amp; German!$B$18 &amp; Spanish!$B$18 &amp; French!$B$18 &amp; Italian!$B$18 &amp; Dutch!$B$18)</f>
        <v/>
      </c>
      <c r="AT146" s="43" t="str">
        <f aca="false">IF(ISBLANK(Values!E145),"",Values!H145)</f>
        <v/>
      </c>
      <c r="AV146" s="44" t="str">
        <f aca="false">IF(ISBLANK(Values!E145),"", Values!J145)</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38" t="str">
        <f aca="false">IF(ISBLANK(Values!E146),"",Values!$B$1 &amp; " " &amp; Values!$P146 &amp; " " &amp; Values!$H146 )</f>
        <v/>
      </c>
      <c r="G147" s="32" t="str">
        <f aca="false">IF(ISBLANK(Values!E146),"","TellusRem")</f>
        <v/>
      </c>
      <c r="H147" s="27" t="str">
        <f aca="false">IF(ISBLANK(Values!E146),"",Values!$B$16)</f>
        <v/>
      </c>
      <c r="I147" s="27" t="str">
        <f aca="false">IF(ISBLANK(Values!E146),"","4730574031")</f>
        <v/>
      </c>
      <c r="J147" s="39" t="str">
        <f aca="false">IF(ISBLANK(Values!E146),"",Values!F146 &amp; " variations")</f>
        <v/>
      </c>
      <c r="K147" s="28" t="str">
        <f aca="false">IF(ISBLANK(Values!E146),"",Values!$B$4)</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IF(ISBLANK(Values!E146),"",IF(Values!I146,Values!$B$23,Values!$B$23))</f>
        <v/>
      </c>
      <c r="AJ147" s="46" t="str">
        <f aca="false">IF(ISBLANK(Values!E146),"","👉 "&amp;Values!H146&amp; " "&amp;Values!$B$24 &amp;" "&amp;Values!$B$3)</f>
        <v/>
      </c>
      <c r="AK147" s="1" t="str">
        <f aca="false">IF(ISBLANK(Values!E146),"",Values!$B$25)</f>
        <v/>
      </c>
      <c r="AL147" s="1" t="str">
        <f aca="false">IF(ISBLANK(Values!E146),"",Values!$B$26)</f>
        <v/>
      </c>
      <c r="AM147" s="1" t="str">
        <f aca="false">IF(ISBLANK(Values!E146),"",Values!$B$27)</f>
        <v/>
      </c>
      <c r="AN147" s="1" t="str">
        <f aca="false">IF(ISBLANK(Values!E146),"",English!$B$18 &amp; German!$B$18 &amp; Spanish!$B$18 &amp; French!$B$18 &amp; Italian!$B$18 &amp; Dutch!$B$18)</f>
        <v/>
      </c>
      <c r="AT147" s="43" t="str">
        <f aca="false">IF(ISBLANK(Values!E146),"",Values!H146)</f>
        <v/>
      </c>
      <c r="AV147" s="44" t="str">
        <f aca="false">IF(ISBLANK(Values!E146),"", Values!J146)</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38" t="str">
        <f aca="false">IF(ISBLANK(Values!E147),"",Values!$B$1 &amp; " " &amp; Values!$P147 &amp; " " &amp; Values!$H147 )</f>
        <v/>
      </c>
      <c r="G148" s="32" t="str">
        <f aca="false">IF(ISBLANK(Values!E147),"","TellusRem")</f>
        <v/>
      </c>
      <c r="H148" s="27" t="str">
        <f aca="false">IF(ISBLANK(Values!E147),"",Values!$B$16)</f>
        <v/>
      </c>
      <c r="I148" s="27" t="str">
        <f aca="false">IF(ISBLANK(Values!E147),"","4730574031")</f>
        <v/>
      </c>
      <c r="J148" s="39" t="str">
        <f aca="false">IF(ISBLANK(Values!E147),"",Values!F147 &amp; " variations")</f>
        <v/>
      </c>
      <c r="K148" s="28" t="str">
        <f aca="false">IF(ISBLANK(Values!E147),"",Values!$B$4)</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IF(ISBLANK(Values!E147),"",IF(Values!I147,Values!$B$23,Values!$B$23))</f>
        <v/>
      </c>
      <c r="AJ148" s="46" t="str">
        <f aca="false">IF(ISBLANK(Values!E147),"","👉 "&amp;Values!H147&amp; " "&amp;Values!$B$24 &amp;" "&amp;Values!$B$3)</f>
        <v/>
      </c>
      <c r="AK148" s="1" t="str">
        <f aca="false">IF(ISBLANK(Values!E147),"",Values!$B$25)</f>
        <v/>
      </c>
      <c r="AL148" s="1" t="str">
        <f aca="false">IF(ISBLANK(Values!E147),"",Values!$B$26)</f>
        <v/>
      </c>
      <c r="AM148" s="1" t="str">
        <f aca="false">IF(ISBLANK(Values!E147),"",Values!$B$27)</f>
        <v/>
      </c>
      <c r="AN148" s="1" t="str">
        <f aca="false">IF(ISBLANK(Values!E147),"",English!$B$18 &amp; German!$B$18 &amp; Spanish!$B$18 &amp; French!$B$18 &amp; Italian!$B$18 &amp; Dutch!$B$18)</f>
        <v/>
      </c>
      <c r="AT148" s="43" t="str">
        <f aca="false">IF(ISBLANK(Values!E147),"",Values!H147)</f>
        <v/>
      </c>
      <c r="AV148" s="44" t="str">
        <f aca="false">IF(ISBLANK(Values!E147),"", Values!J147)</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38" t="str">
        <f aca="false">IF(ISBLANK(Values!E148),"",Values!$B$1 &amp; " " &amp; Values!$P148 &amp; " " &amp; Values!$H148 )</f>
        <v/>
      </c>
      <c r="G149" s="32" t="str">
        <f aca="false">IF(ISBLANK(Values!E148),"","TellusRem")</f>
        <v/>
      </c>
      <c r="H149" s="27" t="str">
        <f aca="false">IF(ISBLANK(Values!E148),"",Values!$B$16)</f>
        <v/>
      </c>
      <c r="I149" s="27" t="str">
        <f aca="false">IF(ISBLANK(Values!E148),"","4730574031")</f>
        <v/>
      </c>
      <c r="J149" s="39" t="str">
        <f aca="false">IF(ISBLANK(Values!E148),"",Values!F148 &amp; " variations")</f>
        <v/>
      </c>
      <c r="K149" s="28" t="str">
        <f aca="false">IF(ISBLANK(Values!E148),"",Values!$B$4)</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IF(ISBLANK(Values!E148),"",IF(Values!I148,Values!$B$23,Values!$B$23))</f>
        <v/>
      </c>
      <c r="AJ149" s="46" t="str">
        <f aca="false">IF(ISBLANK(Values!E148),"","👉 "&amp;Values!H148&amp; " "&amp;Values!$B$24 &amp;" "&amp;Values!$B$3)</f>
        <v/>
      </c>
      <c r="AK149" s="1" t="str">
        <f aca="false">IF(ISBLANK(Values!E148),"",Values!$B$25)</f>
        <v/>
      </c>
      <c r="AL149" s="1" t="str">
        <f aca="false">IF(ISBLANK(Values!E148),"",Values!$B$26)</f>
        <v/>
      </c>
      <c r="AM149" s="1" t="str">
        <f aca="false">IF(ISBLANK(Values!E148),"",Values!$B$27)</f>
        <v/>
      </c>
      <c r="AN149" s="1" t="str">
        <f aca="false">IF(ISBLANK(Values!E148),"",English!$B$18 &amp; German!$B$18 &amp; Spanish!$B$18 &amp; French!$B$18 &amp; Italian!$B$18 &amp; Dutch!$B$18)</f>
        <v/>
      </c>
      <c r="AT149" s="43" t="str">
        <f aca="false">IF(ISBLANK(Values!E148),"",Values!H148)</f>
        <v/>
      </c>
      <c r="AV149" s="44" t="str">
        <f aca="false">IF(ISBLANK(Values!E148),"", Values!J148)</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38" t="str">
        <f aca="false">IF(ISBLANK(Values!E149),"",Values!$B$1 &amp; " " &amp; Values!$P149 &amp; " " &amp; Values!$H149 )</f>
        <v/>
      </c>
      <c r="G150" s="32" t="str">
        <f aca="false">IF(ISBLANK(Values!E149),"","TellusRem")</f>
        <v/>
      </c>
      <c r="H150" s="27" t="str">
        <f aca="false">IF(ISBLANK(Values!E149),"",Values!$B$16)</f>
        <v/>
      </c>
      <c r="I150" s="27" t="str">
        <f aca="false">IF(ISBLANK(Values!E149),"","4730574031")</f>
        <v/>
      </c>
      <c r="J150" s="39" t="str">
        <f aca="false">IF(ISBLANK(Values!E149),"",Values!F149 &amp; " variations")</f>
        <v/>
      </c>
      <c r="K150" s="28" t="str">
        <f aca="false">IF(ISBLANK(Values!E149),"",Values!$B$4)</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IF(ISBLANK(Values!E149),"",IF(Values!I149,Values!$B$23,Values!$B$23))</f>
        <v/>
      </c>
      <c r="AJ150" s="46" t="str">
        <f aca="false">IF(ISBLANK(Values!E149),"","👉 "&amp;Values!H149&amp; " "&amp;Values!$B$24 &amp;" "&amp;Values!$B$3)</f>
        <v/>
      </c>
      <c r="AK150" s="1" t="str">
        <f aca="false">IF(ISBLANK(Values!E149),"",Values!$B$25)</f>
        <v/>
      </c>
      <c r="AL150" s="1" t="str">
        <f aca="false">IF(ISBLANK(Values!E149),"",Values!$B$26)</f>
        <v/>
      </c>
      <c r="AM150" s="1" t="str">
        <f aca="false">IF(ISBLANK(Values!E149),"",Values!$B$27)</f>
        <v/>
      </c>
      <c r="AN150" s="1" t="str">
        <f aca="false">IF(ISBLANK(Values!E149),"",English!$B$18 &amp; German!$B$18 &amp; Spanish!$B$18 &amp; French!$B$18 &amp; Italian!$B$18 &amp; Dutch!$B$18)</f>
        <v/>
      </c>
      <c r="AT150" s="43" t="str">
        <f aca="false">IF(ISBLANK(Values!E149),"",Values!H149)</f>
        <v/>
      </c>
      <c r="AV150" s="44" t="str">
        <f aca="false">IF(ISBLANK(Values!E149),"", Values!J149)</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38" t="str">
        <f aca="false">IF(ISBLANK(Values!E150),"",Values!$B$1 &amp; " " &amp; Values!$P150 &amp; " " &amp; Values!$H150 )</f>
        <v/>
      </c>
      <c r="G151" s="32" t="str">
        <f aca="false">IF(ISBLANK(Values!E150),"","TellusRem")</f>
        <v/>
      </c>
      <c r="H151" s="27" t="str">
        <f aca="false">IF(ISBLANK(Values!E150),"",Values!$B$16)</f>
        <v/>
      </c>
      <c r="I151" s="27" t="str">
        <f aca="false">IF(ISBLANK(Values!E150),"","4730574031")</f>
        <v/>
      </c>
      <c r="J151" s="39" t="str">
        <f aca="false">IF(ISBLANK(Values!E150),"",Values!F150 &amp; " variations")</f>
        <v/>
      </c>
      <c r="K151" s="28" t="str">
        <f aca="false">IF(ISBLANK(Values!E150),"",Values!$B$4)</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IF(ISBLANK(Values!E150),"",IF(Values!I150,Values!$B$23,Values!$B$23))</f>
        <v/>
      </c>
      <c r="AJ151" s="46" t="str">
        <f aca="false">IF(ISBLANK(Values!E150),"","👉 "&amp;Values!H150&amp; " "&amp;Values!$B$24 &amp;" "&amp;Values!$B$3)</f>
        <v/>
      </c>
      <c r="AK151" s="1" t="str">
        <f aca="false">IF(ISBLANK(Values!E150),"",Values!$B$25)</f>
        <v/>
      </c>
      <c r="AL151" s="1" t="str">
        <f aca="false">IF(ISBLANK(Values!E150),"",Values!$B$26)</f>
        <v/>
      </c>
      <c r="AM151" s="1" t="str">
        <f aca="false">IF(ISBLANK(Values!E150),"",Values!$B$27)</f>
        <v/>
      </c>
      <c r="AN151" s="1" t="str">
        <f aca="false">IF(ISBLANK(Values!E150),"",English!$B$18 &amp; German!$B$18 &amp; Spanish!$B$18 &amp; French!$B$18 &amp; Italian!$B$18 &amp; Dutch!$B$18)</f>
        <v/>
      </c>
      <c r="AT151" s="43" t="str">
        <f aca="false">IF(ISBLANK(Values!E150),"",Values!H150)</f>
        <v/>
      </c>
      <c r="AV151" s="44" t="str">
        <f aca="false">IF(ISBLANK(Values!E150),"", Values!J150)</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38" t="str">
        <f aca="false">IF(ISBLANK(Values!E151),"",Values!$B$1 &amp; " " &amp; Values!$P151 &amp; " " &amp; Values!$H151 )</f>
        <v/>
      </c>
      <c r="G152" s="32" t="str">
        <f aca="false">IF(ISBLANK(Values!E151),"","TellusRem")</f>
        <v/>
      </c>
      <c r="H152" s="27" t="str">
        <f aca="false">IF(ISBLANK(Values!E151),"",Values!$B$16)</f>
        <v/>
      </c>
      <c r="I152" s="27" t="str">
        <f aca="false">IF(ISBLANK(Values!E151),"","4730574031")</f>
        <v/>
      </c>
      <c r="J152" s="39" t="str">
        <f aca="false">IF(ISBLANK(Values!E151),"",Values!F151 &amp; " variations")</f>
        <v/>
      </c>
      <c r="K152" s="28" t="str">
        <f aca="false">IF(ISBLANK(Values!E151),"",Values!$B$4)</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6" t="str">
        <f aca="false">IF(ISBLANK(Values!E151),"","👉 "&amp;Values!H151&amp; " "&amp;Values!$B$24 &amp;" "&amp;Values!$B$3)</f>
        <v/>
      </c>
      <c r="AK152" s="1" t="str">
        <f aca="false">IF(ISBLANK(Values!E151),"",Values!$B$25)</f>
        <v/>
      </c>
      <c r="AL152" s="1" t="str">
        <f aca="false">IF(ISBLANK(Values!E151),"",Values!$B$26)</f>
        <v/>
      </c>
      <c r="AM152" s="1" t="str">
        <f aca="false">IF(ISBLANK(Values!E151),"",Values!$B$27)</f>
        <v/>
      </c>
      <c r="AN152" s="1" t="str">
        <f aca="false">IF(ISBLANK(Values!E151),"",English!$B$18 &amp; German!$B$18 &amp; Spanish!$B$18 &amp; French!$B$18 &amp; Italian!$B$18 &amp; Dutch!$B$18)</f>
        <v/>
      </c>
      <c r="AT152" s="43" t="str">
        <f aca="false">IF(ISBLANK(Values!E151),"",Values!H151)</f>
        <v/>
      </c>
      <c r="AV152" s="44" t="str">
        <f aca="false">IF(ISBLANK(Values!E151),"", Values!J151)</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38" t="str">
        <f aca="false">IF(ISBLANK(Values!E152),"",Values!$B$1 &amp; " " &amp; Values!$P152 &amp; " " &amp; Values!$H152 )</f>
        <v/>
      </c>
      <c r="G153" s="32" t="str">
        <f aca="false">IF(ISBLANK(Values!E152),"","TellusRem")</f>
        <v/>
      </c>
      <c r="H153" s="27" t="str">
        <f aca="false">IF(ISBLANK(Values!E152),"",Values!$B$16)</f>
        <v/>
      </c>
      <c r="I153" s="27" t="str">
        <f aca="false">IF(ISBLANK(Values!E152),"","4730574031")</f>
        <v/>
      </c>
      <c r="J153" s="39" t="str">
        <f aca="false">IF(ISBLANK(Values!E152),"",Values!F152 &amp; " variations")</f>
        <v/>
      </c>
      <c r="K153" s="28" t="str">
        <f aca="false">IF(ISBLANK(Values!E152),"",Values!$B$4)</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6" t="str">
        <f aca="false">IF(ISBLANK(Values!E152),"","👉 "&amp;Values!H152&amp; " "&amp;Values!$B$24 &amp;" "&amp;Values!$B$3)</f>
        <v/>
      </c>
      <c r="AK153" s="1" t="str">
        <f aca="false">IF(ISBLANK(Values!E152),"",Values!$B$25)</f>
        <v/>
      </c>
      <c r="AL153" s="1" t="str">
        <f aca="false">IF(ISBLANK(Values!E152),"",Values!$B$26)</f>
        <v/>
      </c>
      <c r="AM153" s="1" t="str">
        <f aca="false">IF(ISBLANK(Values!E152),"",Values!$B$27)</f>
        <v/>
      </c>
      <c r="AN153" s="1" t="str">
        <f aca="false">IF(ISBLANK(Values!E152),"",English!$B$18 &amp; German!$B$18 &amp; Spanish!$B$18 &amp; French!$B$18 &amp; Italian!$B$18 &amp; Dutch!$B$18)</f>
        <v/>
      </c>
      <c r="AT153" s="43" t="str">
        <f aca="false">IF(ISBLANK(Values!E152),"",Values!H152)</f>
        <v/>
      </c>
      <c r="AV153" s="44" t="str">
        <f aca="false">IF(ISBLANK(Values!E152),"", Values!J152)</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38" t="str">
        <f aca="false">IF(ISBLANK(Values!E153),"",Values!$B$1 &amp; " " &amp; Values!$P153 &amp; " " &amp; Values!$H153 )</f>
        <v/>
      </c>
      <c r="G154" s="32" t="str">
        <f aca="false">IF(ISBLANK(Values!E153),"","TellusRem")</f>
        <v/>
      </c>
      <c r="H154" s="27" t="str">
        <f aca="false">IF(ISBLANK(Values!E153),"",Values!$B$16)</f>
        <v/>
      </c>
      <c r="I154" s="27" t="str">
        <f aca="false">IF(ISBLANK(Values!E153),"","4730574031")</f>
        <v/>
      </c>
      <c r="J154" s="39" t="str">
        <f aca="false">IF(ISBLANK(Values!E153),"",Values!F153 &amp; " variations")</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6" t="str">
        <f aca="false">IF(ISBLANK(Values!E153),"","👉 "&amp;Values!H153&amp; " "&amp;Values!$B$24 &amp;" "&amp;Values!$B$3)</f>
        <v/>
      </c>
      <c r="AK154" s="1" t="str">
        <f aca="false">IF(ISBLANK(Values!E153),"",Values!$B$25)</f>
        <v/>
      </c>
      <c r="AL154" s="1" t="str">
        <f aca="false">IF(ISBLANK(Values!E153),"",Values!$B$26)</f>
        <v/>
      </c>
      <c r="AM154" s="1" t="str">
        <f aca="false">IF(ISBLANK(Values!E153),"",Values!$B$27)</f>
        <v/>
      </c>
      <c r="AN154" s="1" t="str">
        <f aca="false">IF(ISBLANK(Values!E153),"",English!$B$18 &amp; German!$B$18 &amp; Spanish!$B$18 &amp; French!$B$18 &amp; Italian!$B$18 &amp; Dutch!$B$18)</f>
        <v/>
      </c>
      <c r="AT154" s="43" t="str">
        <f aca="false">IF(ISBLANK(Values!E153),"",Values!H153)</f>
        <v/>
      </c>
      <c r="AV154" s="44" t="str">
        <f aca="false">IF(ISBLANK(Values!E153),"", Values!J153)</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38" t="str">
        <f aca="false">IF(ISBLANK(Values!E154),"",Values!$B$1 &amp; " " &amp; Values!$P154 &amp; " " &amp; Values!$H154 )</f>
        <v/>
      </c>
      <c r="G155" s="32" t="str">
        <f aca="false">IF(ISBLANK(Values!E154),"","TellusRem")</f>
        <v/>
      </c>
      <c r="H155" s="27" t="str">
        <f aca="false">IF(ISBLANK(Values!E154),"",Values!$B$16)</f>
        <v/>
      </c>
      <c r="I155" s="27" t="str">
        <f aca="false">IF(ISBLANK(Values!E154),"","4730574031")</f>
        <v/>
      </c>
      <c r="J155" s="39" t="str">
        <f aca="false">IF(ISBLANK(Values!E154),"",Values!F154 &amp; " variations")</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6" t="str">
        <f aca="false">IF(ISBLANK(Values!E154),"","👉 "&amp;Values!H154&amp; " "&amp;Values!$B$24 &amp;" "&amp;Values!$B$3)</f>
        <v/>
      </c>
      <c r="AK155" s="1" t="str">
        <f aca="false">IF(ISBLANK(Values!E154),"",Values!$B$25)</f>
        <v/>
      </c>
      <c r="AL155" s="1" t="str">
        <f aca="false">IF(ISBLANK(Values!E154),"",Values!$B$26)</f>
        <v/>
      </c>
      <c r="AM155" s="1" t="str">
        <f aca="false">IF(ISBLANK(Values!E154),"",Values!$B$27)</f>
        <v/>
      </c>
      <c r="AN155" s="1" t="str">
        <f aca="false">IF(ISBLANK(Values!E154),"",English!$B$18 &amp; German!$B$18 &amp; Spanish!$B$18 &amp; French!$B$18 &amp; Italian!$B$18 &amp; Dutch!$B$18)</f>
        <v/>
      </c>
      <c r="AT155" s="43" t="str">
        <f aca="false">IF(ISBLANK(Values!E154),"",Values!H154)</f>
        <v/>
      </c>
      <c r="AV155" s="44" t="str">
        <f aca="false">IF(ISBLANK(Values!E154),"", Values!J154)</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38" t="str">
        <f aca="false">IF(ISBLANK(Values!E155),"",Values!$B$1 &amp; " " &amp; Values!$P155 &amp; " " &amp; Values!$H155 )</f>
        <v/>
      </c>
      <c r="G156" s="32" t="str">
        <f aca="false">IF(ISBLANK(Values!E155),"","TellusRem")</f>
        <v/>
      </c>
      <c r="H156" s="27" t="str">
        <f aca="false">IF(ISBLANK(Values!E155),"",Values!$B$16)</f>
        <v/>
      </c>
      <c r="I156" s="27" t="str">
        <f aca="false">IF(ISBLANK(Values!E155),"","4730574031")</f>
        <v/>
      </c>
      <c r="J156" s="39" t="str">
        <f aca="false">IF(ISBLANK(Values!E155),"",Values!F155 &amp; " variations")</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6" t="str">
        <f aca="false">IF(ISBLANK(Values!E155),"","👉 "&amp;Values!H155&amp; " "&amp;Values!$B$24 &amp;" "&amp;Values!$B$3)</f>
        <v/>
      </c>
      <c r="AK156" s="1" t="str">
        <f aca="false">IF(ISBLANK(Values!E155),"",Values!$B$25)</f>
        <v/>
      </c>
      <c r="AL156" s="1" t="str">
        <f aca="false">IF(ISBLANK(Values!E155),"",Values!$B$26)</f>
        <v/>
      </c>
      <c r="AM156" s="1" t="str">
        <f aca="false">IF(ISBLANK(Values!E155),"",Values!$B$27)</f>
        <v/>
      </c>
      <c r="AN156" s="1" t="str">
        <f aca="false">IF(ISBLANK(Values!E155),"",English!$B$18 &amp; German!$B$18 &amp; Spanish!$B$18 &amp; French!$B$18 &amp; Italian!$B$18 &amp; Dutch!$B$18)</f>
        <v/>
      </c>
      <c r="AT156" s="43" t="str">
        <f aca="false">IF(ISBLANK(Values!E155),"",Values!H155)</f>
        <v/>
      </c>
      <c r="AV156" s="44" t="str">
        <f aca="false">IF(ISBLANK(Values!E155),"", Values!J155)</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38" t="str">
        <f aca="false">IF(ISBLANK(Values!E156),"",Values!$B$1 &amp; " " &amp; Values!$P156 &amp; " " &amp; Values!$H156 )</f>
        <v/>
      </c>
      <c r="G157" s="32" t="str">
        <f aca="false">IF(ISBLANK(Values!E156),"","TellusRem")</f>
        <v/>
      </c>
      <c r="H157" s="27" t="str">
        <f aca="false">IF(ISBLANK(Values!E156),"",Values!$B$16)</f>
        <v/>
      </c>
      <c r="I157" s="27" t="str">
        <f aca="false">IF(ISBLANK(Values!E156),"","4730574031")</f>
        <v/>
      </c>
      <c r="J157" s="39" t="str">
        <f aca="false">IF(ISBLANK(Values!E156),"",Values!F156 &amp; " variations")</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6" t="str">
        <f aca="false">IF(ISBLANK(Values!E156),"","👉 "&amp;Values!H156&amp; " "&amp;Values!$B$24 &amp;" "&amp;Values!$B$3)</f>
        <v/>
      </c>
      <c r="AK157" s="1" t="str">
        <f aca="false">IF(ISBLANK(Values!E156),"",Values!$B$25)</f>
        <v/>
      </c>
      <c r="AL157" s="1" t="str">
        <f aca="false">IF(ISBLANK(Values!E156),"",Values!$B$26)</f>
        <v/>
      </c>
      <c r="AM157" s="1" t="str">
        <f aca="false">IF(ISBLANK(Values!E156),"",Values!$B$27)</f>
        <v/>
      </c>
      <c r="AN157" s="1" t="str">
        <f aca="false">IF(ISBLANK(Values!E156),"",English!$B$18 &amp; German!$B$18 &amp; Spanish!$B$18 &amp; French!$B$18 &amp; Italian!$B$18 &amp; Dutch!$B$18)</f>
        <v/>
      </c>
      <c r="AT157" s="43" t="str">
        <f aca="false">IF(ISBLANK(Values!E156),"",Values!H156)</f>
        <v/>
      </c>
      <c r="AV157" s="44" t="str">
        <f aca="false">IF(ISBLANK(Values!E156),"", Values!J156)</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38" t="str">
        <f aca="false">IF(ISBLANK(Values!E157),"",Values!$B$1 &amp; " " &amp; Values!$P157 &amp; " " &amp; Values!$H157 )</f>
        <v/>
      </c>
      <c r="G158" s="32" t="str">
        <f aca="false">IF(ISBLANK(Values!E157),"","TellusRem")</f>
        <v/>
      </c>
      <c r="H158" s="27" t="str">
        <f aca="false">IF(ISBLANK(Values!E157),"",Values!$B$16)</f>
        <v/>
      </c>
      <c r="I158" s="27" t="str">
        <f aca="false">IF(ISBLANK(Values!E157),"","4730574031")</f>
        <v/>
      </c>
      <c r="J158" s="39" t="str">
        <f aca="false">IF(ISBLANK(Values!E157),"",Values!F157 &amp; " variations")</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6" t="str">
        <f aca="false">IF(ISBLANK(Values!E157),"","👉 "&amp;Values!H157&amp; " "&amp;Values!$B$24 &amp;" "&amp;Values!$B$3)</f>
        <v/>
      </c>
      <c r="AK158" s="1" t="str">
        <f aca="false">IF(ISBLANK(Values!E157),"",Values!$B$25)</f>
        <v/>
      </c>
      <c r="AL158" s="1" t="str">
        <f aca="false">IF(ISBLANK(Values!E157),"",Values!$B$26)</f>
        <v/>
      </c>
      <c r="AM158" s="1" t="str">
        <f aca="false">IF(ISBLANK(Values!E157),"",Values!$B$27)</f>
        <v/>
      </c>
      <c r="AN158" s="1" t="str">
        <f aca="false">IF(ISBLANK(Values!E157),"",English!$B$18 &amp; German!$B$18 &amp; Spanish!$B$18 &amp; French!$B$18 &amp; Italian!$B$18 &amp; Dutch!$B$18)</f>
        <v/>
      </c>
      <c r="AT158" s="43" t="str">
        <f aca="false">IF(ISBLANK(Values!E157),"",Values!H157)</f>
        <v/>
      </c>
      <c r="AV158" s="44" t="str">
        <f aca="false">IF(ISBLANK(Values!E157),"", Values!J157)</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38" t="str">
        <f aca="false">IF(ISBLANK(Values!E158),"",Values!$B$1 &amp; " " &amp; Values!$P158 &amp; " " &amp; Values!$H158 )</f>
        <v/>
      </c>
      <c r="G159" s="32" t="str">
        <f aca="false">IF(ISBLANK(Values!E158),"","TellusRem")</f>
        <v/>
      </c>
      <c r="H159" s="27" t="str">
        <f aca="false">IF(ISBLANK(Values!E158),"",Values!$B$16)</f>
        <v/>
      </c>
      <c r="I159" s="27" t="str">
        <f aca="false">IF(ISBLANK(Values!E158),"","4730574031")</f>
        <v/>
      </c>
      <c r="J159" s="39" t="str">
        <f aca="false">IF(ISBLANK(Values!E158),"",Values!F158 &amp; " variations")</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6" t="str">
        <f aca="false">IF(ISBLANK(Values!E158),"","👉 "&amp;Values!H158&amp; " "&amp;Values!$B$24 &amp;" "&amp;Values!$B$3)</f>
        <v/>
      </c>
      <c r="AK159" s="1" t="str">
        <f aca="false">IF(ISBLANK(Values!E158),"",Values!$B$25)</f>
        <v/>
      </c>
      <c r="AL159" s="1" t="str">
        <f aca="false">IF(ISBLANK(Values!E158),"",Values!$B$26)</f>
        <v/>
      </c>
      <c r="AM159" s="1" t="str">
        <f aca="false">IF(ISBLANK(Values!E158),"",Values!$B$27)</f>
        <v/>
      </c>
      <c r="AN159" s="1" t="str">
        <f aca="false">IF(ISBLANK(Values!E158),"",English!$B$18 &amp; German!$B$18 &amp; Spanish!$B$18 &amp; French!$B$18 &amp; Italian!$B$18 &amp; Dutch!$B$18)</f>
        <v/>
      </c>
      <c r="AT159" s="43" t="str">
        <f aca="false">IF(ISBLANK(Values!E158),"",Values!H158)</f>
        <v/>
      </c>
      <c r="AV159" s="44" t="str">
        <f aca="false">IF(ISBLANK(Values!E158),"", Values!J158)</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38" t="str">
        <f aca="false">IF(ISBLANK(Values!E159),"",Values!$B$1 &amp; " " &amp; Values!$P159 &amp; " " &amp; Values!$H159 )</f>
        <v/>
      </c>
      <c r="G160" s="32" t="str">
        <f aca="false">IF(ISBLANK(Values!E159),"","TellusRem")</f>
        <v/>
      </c>
      <c r="H160" s="27" t="str">
        <f aca="false">IF(ISBLANK(Values!E159),"",Values!$B$16)</f>
        <v/>
      </c>
      <c r="I160" s="27" t="str">
        <f aca="false">IF(ISBLANK(Values!E159),"","4730574031")</f>
        <v/>
      </c>
      <c r="J160" s="39" t="str">
        <f aca="false">IF(ISBLANK(Values!E159),"",Values!F159 &amp; " variations")</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6" t="str">
        <f aca="false">IF(ISBLANK(Values!E159),"","👉 "&amp;Values!H159&amp; " "&amp;Values!$B$24 &amp;" "&amp;Values!$B$3)</f>
        <v/>
      </c>
      <c r="AK160" s="1" t="str">
        <f aca="false">IF(ISBLANK(Values!E159),"",Values!$B$25)</f>
        <v/>
      </c>
      <c r="AL160" s="1" t="str">
        <f aca="false">IF(ISBLANK(Values!E159),"",Values!$B$26)</f>
        <v/>
      </c>
      <c r="AM160" s="1" t="str">
        <f aca="false">IF(ISBLANK(Values!E159),"",Values!$B$27)</f>
        <v/>
      </c>
      <c r="AN160" s="1" t="str">
        <f aca="false">IF(ISBLANK(Values!E159),"",English!$B$18 &amp; German!$B$18 &amp; Spanish!$B$18 &amp; French!$B$18 &amp; Italian!$B$18 &amp; Dutch!$B$18)</f>
        <v/>
      </c>
      <c r="AT160" s="43" t="str">
        <f aca="false">IF(ISBLANK(Values!E159),"",Values!H159)</f>
        <v/>
      </c>
      <c r="AV160" s="44" t="str">
        <f aca="false">IF(ISBLANK(Values!E159),"", Values!J159)</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38" t="str">
        <f aca="false">IF(ISBLANK(Values!E160),"",Values!$B$1 &amp; " " &amp; Values!$P160 &amp; " " &amp; Values!$H160 )</f>
        <v/>
      </c>
      <c r="G161" s="32" t="str">
        <f aca="false">IF(ISBLANK(Values!E160),"","TellusRem")</f>
        <v/>
      </c>
      <c r="H161" s="27" t="str">
        <f aca="false">IF(ISBLANK(Values!E160),"",Values!$B$16)</f>
        <v/>
      </c>
      <c r="I161" s="27" t="str">
        <f aca="false">IF(ISBLANK(Values!E160),"","4730574031")</f>
        <v/>
      </c>
      <c r="J161" s="39" t="str">
        <f aca="false">IF(ISBLANK(Values!E160),"",Values!F160 &amp; " variations")</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6" t="str">
        <f aca="false">IF(ISBLANK(Values!E160),"","👉 "&amp;Values!H160&amp; " "&amp;Values!$B$24 &amp;" "&amp;Values!$B$3)</f>
        <v/>
      </c>
      <c r="AK161" s="1" t="str">
        <f aca="false">IF(ISBLANK(Values!E160),"",Values!$B$25)</f>
        <v/>
      </c>
      <c r="AL161" s="1" t="str">
        <f aca="false">IF(ISBLANK(Values!E160),"",Values!$B$26)</f>
        <v/>
      </c>
      <c r="AM161" s="1" t="str">
        <f aca="false">IF(ISBLANK(Values!E160),"",Values!$B$27)</f>
        <v/>
      </c>
      <c r="AN161" s="1" t="str">
        <f aca="false">IF(ISBLANK(Values!E160),"",English!$B$18 &amp; German!$B$18 &amp; Spanish!$B$18 &amp; French!$B$18 &amp; Italian!$B$18 &amp; Dutch!$B$18)</f>
        <v/>
      </c>
      <c r="AT161" s="43" t="str">
        <f aca="false">IF(ISBLANK(Values!E160),"",Values!H160)</f>
        <v/>
      </c>
      <c r="AV161" s="44" t="str">
        <f aca="false">IF(ISBLANK(Values!E160),"", Values!J160)</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38" t="str">
        <f aca="false">IF(ISBLANK(Values!E161),"",Values!$B$1 &amp; " " &amp; Values!$P161 &amp; " " &amp; Values!$H161 )</f>
        <v/>
      </c>
      <c r="G162" s="32" t="str">
        <f aca="false">IF(ISBLANK(Values!E161),"","TellusRem")</f>
        <v/>
      </c>
      <c r="H162" s="27" t="str">
        <f aca="false">IF(ISBLANK(Values!E161),"",Values!$B$16)</f>
        <v/>
      </c>
      <c r="I162" s="27" t="str">
        <f aca="false">IF(ISBLANK(Values!E161),"","4730574031")</f>
        <v/>
      </c>
      <c r="J162" s="39" t="str">
        <f aca="false">IF(ISBLANK(Values!E161),"",Values!F161 &amp; " variations")</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6" t="str">
        <f aca="false">IF(ISBLANK(Values!E161),"","👉 "&amp;Values!H161&amp; " "&amp;Values!$B$24 &amp;" "&amp;Values!$B$3)</f>
        <v/>
      </c>
      <c r="AK162" s="1" t="str">
        <f aca="false">IF(ISBLANK(Values!E161),"",Values!$B$25)</f>
        <v/>
      </c>
      <c r="AL162" s="1" t="str">
        <f aca="false">IF(ISBLANK(Values!E161),"",Values!$B$26)</f>
        <v/>
      </c>
      <c r="AM162" s="1" t="str">
        <f aca="false">IF(ISBLANK(Values!E161),"",Values!$B$27)</f>
        <v/>
      </c>
      <c r="AN162" s="1" t="str">
        <f aca="false">IF(ISBLANK(Values!E161),"",English!$B$18 &amp; German!$B$18 &amp; Spanish!$B$18 &amp; French!$B$18 &amp; Italian!$B$18 &amp; Dutch!$B$18)</f>
        <v/>
      </c>
      <c r="AT162" s="43" t="str">
        <f aca="false">IF(ISBLANK(Values!E161),"",Values!H161)</f>
        <v/>
      </c>
      <c r="AV162" s="44" t="str">
        <f aca="false">IF(ISBLANK(Values!E161),"", Values!J161)</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38" t="str">
        <f aca="false">IF(ISBLANK(Values!E162),"",Values!$B$1 &amp; " " &amp; Values!$P162 &amp; " " &amp; Values!$H162 )</f>
        <v/>
      </c>
      <c r="G163" s="32" t="str">
        <f aca="false">IF(ISBLANK(Values!E162),"","TellusRem")</f>
        <v/>
      </c>
      <c r="H163" s="27" t="str">
        <f aca="false">IF(ISBLANK(Values!E162),"",Values!$B$16)</f>
        <v/>
      </c>
      <c r="I163" s="27" t="str">
        <f aca="false">IF(ISBLANK(Values!E162),"","4730574031")</f>
        <v/>
      </c>
      <c r="J163" s="39" t="str">
        <f aca="false">IF(ISBLANK(Values!E162),"",Values!F162 &amp; " variations")</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6" t="str">
        <f aca="false">IF(ISBLANK(Values!E162),"","👉 "&amp;Values!H162&amp; " "&amp;Values!$B$24 &amp;" "&amp;Values!$B$3)</f>
        <v/>
      </c>
      <c r="AK163" s="1" t="str">
        <f aca="false">IF(ISBLANK(Values!E162),"",Values!$B$25)</f>
        <v/>
      </c>
      <c r="AL163" s="1" t="str">
        <f aca="false">IF(ISBLANK(Values!E162),"",Values!$B$26)</f>
        <v/>
      </c>
      <c r="AM163" s="1" t="str">
        <f aca="false">IF(ISBLANK(Values!E162),"",Values!$B$27)</f>
        <v/>
      </c>
      <c r="AN163" s="1" t="str">
        <f aca="false">IF(ISBLANK(Values!E162),"",English!$B$18 &amp; German!$B$18 &amp; Spanish!$B$18 &amp; French!$B$18 &amp; Italian!$B$18 &amp; Dutch!$B$18)</f>
        <v/>
      </c>
      <c r="AT163" s="43" t="str">
        <f aca="false">IF(ISBLANK(Values!E162),"",Values!H162)</f>
        <v/>
      </c>
      <c r="AV163" s="44" t="str">
        <f aca="false">IF(ISBLANK(Values!E162),"", Values!J162)</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38" t="str">
        <f aca="false">IF(ISBLANK(Values!E163),"",Values!$B$1 &amp; " " &amp; Values!$P163 &amp; " " &amp; Values!$H163 )</f>
        <v/>
      </c>
      <c r="G164" s="32" t="str">
        <f aca="false">IF(ISBLANK(Values!E163),"","TellusRem")</f>
        <v/>
      </c>
      <c r="H164" s="27" t="str">
        <f aca="false">IF(ISBLANK(Values!E163),"",Values!$B$16)</f>
        <v/>
      </c>
      <c r="I164" s="27" t="str">
        <f aca="false">IF(ISBLANK(Values!E163),"","4730574031")</f>
        <v/>
      </c>
      <c r="J164" s="39" t="str">
        <f aca="false">IF(ISBLANK(Values!E163),"",Values!F163 &amp; " variations")</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6" t="str">
        <f aca="false">IF(ISBLANK(Values!E163),"","👉 "&amp;Values!H163&amp; " "&amp;Values!$B$24 &amp;" "&amp;Values!$B$3)</f>
        <v/>
      </c>
      <c r="AK164" s="1" t="str">
        <f aca="false">IF(ISBLANK(Values!E163),"",Values!$B$25)</f>
        <v/>
      </c>
      <c r="AL164" s="1" t="str">
        <f aca="false">IF(ISBLANK(Values!E163),"",Values!$B$26)</f>
        <v/>
      </c>
      <c r="AM164" s="1" t="str">
        <f aca="false">IF(ISBLANK(Values!E163),"",Values!$B$27)</f>
        <v/>
      </c>
      <c r="AN164" s="1" t="str">
        <f aca="false">IF(ISBLANK(Values!E163),"",English!$B$18 &amp; German!$B$18 &amp; Spanish!$B$18 &amp; French!$B$18 &amp; Italian!$B$18 &amp; Dutch!$B$18)</f>
        <v/>
      </c>
      <c r="AT164" s="43" t="str">
        <f aca="false">IF(ISBLANK(Values!E163),"",Values!H163)</f>
        <v/>
      </c>
      <c r="AV164" s="44" t="str">
        <f aca="false">IF(ISBLANK(Values!E163),"", Values!J163)</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38" t="str">
        <f aca="false">IF(ISBLANK(Values!E164),"",Values!$B$1 &amp; " " &amp; Values!$P164 &amp; " " &amp; Values!$H164 )</f>
        <v/>
      </c>
      <c r="G165" s="32" t="str">
        <f aca="false">IF(ISBLANK(Values!E164),"","TellusRem")</f>
        <v/>
      </c>
      <c r="H165" s="27" t="str">
        <f aca="false">IF(ISBLANK(Values!E164),"",Values!$B$16)</f>
        <v/>
      </c>
      <c r="I165" s="27" t="str">
        <f aca="false">IF(ISBLANK(Values!E164),"","4730574031")</f>
        <v/>
      </c>
      <c r="J165" s="39" t="str">
        <f aca="false">IF(ISBLANK(Values!E164),"",Values!F164 &amp; " variations")</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6" t="str">
        <f aca="false">IF(ISBLANK(Values!E164),"","👉 "&amp;Values!H164&amp; " "&amp;Values!$B$24 &amp;" "&amp;Values!$B$3)</f>
        <v/>
      </c>
      <c r="AK165" s="1" t="str">
        <f aca="false">IF(ISBLANK(Values!E164),"",Values!$B$25)</f>
        <v/>
      </c>
      <c r="AL165" s="1" t="str">
        <f aca="false">IF(ISBLANK(Values!E164),"",Values!$B$26)</f>
        <v/>
      </c>
      <c r="AM165" s="1" t="str">
        <f aca="false">IF(ISBLANK(Values!E164),"",Values!$B$27)</f>
        <v/>
      </c>
      <c r="AN165" s="1" t="str">
        <f aca="false">IF(ISBLANK(Values!E164),"",English!$B$18 &amp; German!$B$18 &amp; Spanish!$B$18 &amp; French!$B$18 &amp; Italian!$B$18 &amp; Dutch!$B$18)</f>
        <v/>
      </c>
      <c r="AT165" s="43" t="str">
        <f aca="false">IF(ISBLANK(Values!E164),"",Values!H164)</f>
        <v/>
      </c>
      <c r="AV165" s="44" t="str">
        <f aca="false">IF(ISBLANK(Values!E164),"", Values!J164)</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38" t="str">
        <f aca="false">IF(ISBLANK(Values!E165),"",Values!$B$1 &amp; " " &amp; Values!$P165 &amp; " " &amp; Values!$H165 )</f>
        <v/>
      </c>
      <c r="G166" s="32" t="str">
        <f aca="false">IF(ISBLANK(Values!E165),"","TellusRem")</f>
        <v/>
      </c>
      <c r="H166" s="27" t="str">
        <f aca="false">IF(ISBLANK(Values!E165),"",Values!$B$16)</f>
        <v/>
      </c>
      <c r="I166" s="27" t="str">
        <f aca="false">IF(ISBLANK(Values!E165),"","4730574031")</f>
        <v/>
      </c>
      <c r="J166" s="39" t="str">
        <f aca="false">IF(ISBLANK(Values!E165),"",Values!F165 &amp; " variations")</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6" t="str">
        <f aca="false">IF(ISBLANK(Values!E165),"","👉 "&amp;Values!H165&amp; " "&amp;Values!$B$24 &amp;" "&amp;Values!$B$3)</f>
        <v/>
      </c>
      <c r="AK166" s="1" t="str">
        <f aca="false">IF(ISBLANK(Values!E165),"",Values!$B$25)</f>
        <v/>
      </c>
      <c r="AL166" s="1" t="str">
        <f aca="false">IF(ISBLANK(Values!E165),"",Values!$B$26)</f>
        <v/>
      </c>
      <c r="AM166" s="1" t="str">
        <f aca="false">IF(ISBLANK(Values!E165),"",Values!$B$27)</f>
        <v/>
      </c>
      <c r="AN166" s="1" t="str">
        <f aca="false">IF(ISBLANK(Values!E165),"",English!$B$18 &amp; German!$B$18 &amp; Spanish!$B$18 &amp; French!$B$18 &amp; Italian!$B$18 &amp; Dutch!$B$18)</f>
        <v/>
      </c>
      <c r="AT166" s="43" t="str">
        <f aca="false">IF(ISBLANK(Values!E165),"",Values!H165)</f>
        <v/>
      </c>
      <c r="AV166" s="44" t="str">
        <f aca="false">IF(ISBLANK(Values!E165),"", Values!J165)</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38" t="str">
        <f aca="false">IF(ISBLANK(Values!E166),"",Values!$B$1 &amp; " " &amp; Values!$P166 &amp; " " &amp; Values!$H166 )</f>
        <v/>
      </c>
      <c r="G167" s="32" t="str">
        <f aca="false">IF(ISBLANK(Values!E166),"","TellusRem")</f>
        <v/>
      </c>
      <c r="H167" s="27" t="str">
        <f aca="false">IF(ISBLANK(Values!E166),"",Values!$B$16)</f>
        <v/>
      </c>
      <c r="I167" s="27" t="str">
        <f aca="false">IF(ISBLANK(Values!E166),"","4730574031")</f>
        <v/>
      </c>
      <c r="J167" s="39" t="str">
        <f aca="false">IF(ISBLANK(Values!E166),"",Values!F166 &amp; " variations")</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6" t="str">
        <f aca="false">IF(ISBLANK(Values!E166),"","👉 "&amp;Values!H166&amp; " "&amp;Values!$B$24 &amp;" "&amp;Values!$B$3)</f>
        <v/>
      </c>
      <c r="AK167" s="1" t="str">
        <f aca="false">IF(ISBLANK(Values!E166),"",Values!$B$25)</f>
        <v/>
      </c>
      <c r="AL167" s="1" t="str">
        <f aca="false">IF(ISBLANK(Values!E166),"",Values!$B$26)</f>
        <v/>
      </c>
      <c r="AM167" s="1" t="str">
        <f aca="false">IF(ISBLANK(Values!E166),"",Values!$B$27)</f>
        <v/>
      </c>
      <c r="AN167" s="1" t="str">
        <f aca="false">IF(ISBLANK(Values!E166),"",English!$B$18 &amp; German!$B$18 &amp; Spanish!$B$18 &amp; French!$B$18 &amp; Italian!$B$18 &amp; Dutch!$B$18)</f>
        <v/>
      </c>
      <c r="AT167" s="43" t="str">
        <f aca="false">IF(ISBLANK(Values!E166),"",Values!H166)</f>
        <v/>
      </c>
      <c r="AV167" s="44" t="str">
        <f aca="false">IF(ISBLANK(Values!E166),"", Values!J166)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38" t="str">
        <f aca="false">IF(ISBLANK(Values!E167),"",Values!$B$1 &amp; " " &amp; Values!$P167 &amp; " " &amp; Values!$H167 )</f>
        <v/>
      </c>
      <c r="G168" s="32" t="str">
        <f aca="false">IF(ISBLANK(Values!E167),"","TellusRem")</f>
        <v/>
      </c>
      <c r="H168" s="27" t="str">
        <f aca="false">IF(ISBLANK(Values!E167),"",Values!$B$16)</f>
        <v/>
      </c>
      <c r="I168" s="27" t="str">
        <f aca="false">IF(ISBLANK(Values!E167),"","4730574031")</f>
        <v/>
      </c>
      <c r="J168" s="39" t="str">
        <f aca="false">IF(ISBLANK(Values!E167),"",Values!F167 &amp; " variations")</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6" t="str">
        <f aca="false">IF(ISBLANK(Values!E167),"","👉 "&amp;Values!H167&amp; " "&amp;Values!$B$24 &amp;" "&amp;Values!$B$3)</f>
        <v/>
      </c>
      <c r="AK168" s="1" t="str">
        <f aca="false">IF(ISBLANK(Values!E167),"",Values!$B$25)</f>
        <v/>
      </c>
      <c r="AL168" s="1" t="str">
        <f aca="false">IF(ISBLANK(Values!E167),"",Values!$B$26)</f>
        <v/>
      </c>
      <c r="AM168" s="1" t="str">
        <f aca="false">IF(ISBLANK(Values!E167),"",Values!$B$27)</f>
        <v/>
      </c>
      <c r="AN168" s="1" t="str">
        <f aca="false">IF(ISBLANK(Values!E167),"",English!$B$18 &amp; German!$B$18 &amp; Spanish!$B$18 &amp; French!$B$18 &amp; Italian!$B$18 &amp; Dutch!$B$18)</f>
        <v/>
      </c>
      <c r="AT168" s="43" t="str">
        <f aca="false">IF(ISBLANK(Values!E167),"",Values!H167)</f>
        <v/>
      </c>
      <c r="AV168" s="44" t="str">
        <f aca="false">IF(ISBLANK(Values!E167),"", Values!J167)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38" t="str">
        <f aca="false">IF(ISBLANK(Values!E168),"",Values!$B$1 &amp; " " &amp; Values!$P168 &amp; " " &amp; Values!$H168 )</f>
        <v/>
      </c>
      <c r="G169" s="32" t="str">
        <f aca="false">IF(ISBLANK(Values!E168),"","TellusRem")</f>
        <v/>
      </c>
      <c r="H169" s="27" t="str">
        <f aca="false">IF(ISBLANK(Values!E168),"",Values!$B$16)</f>
        <v/>
      </c>
      <c r="I169" s="27" t="str">
        <f aca="false">IF(ISBLANK(Values!E168),"","4730574031")</f>
        <v/>
      </c>
      <c r="J169" s="39" t="str">
        <f aca="false">IF(ISBLANK(Values!E168),"",Values!F168 &amp; " variations")</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6" t="str">
        <f aca="false">IF(ISBLANK(Values!E168),"","👉 "&amp;Values!H168&amp; " "&amp;Values!$B$24 &amp;" "&amp;Values!$B$3)</f>
        <v/>
      </c>
      <c r="AK169" s="1" t="str">
        <f aca="false">IF(ISBLANK(Values!E168),"",Values!$B$25)</f>
        <v/>
      </c>
      <c r="AL169" s="1" t="str">
        <f aca="false">IF(ISBLANK(Values!E168),"",Values!$B$26)</f>
        <v/>
      </c>
      <c r="AM169" s="1" t="str">
        <f aca="false">IF(ISBLANK(Values!E168),"",Values!$B$27)</f>
        <v/>
      </c>
      <c r="AN169" s="1" t="str">
        <f aca="false">IF(ISBLANK(Values!E168),"",English!$B$18 &amp; German!$B$18 &amp; Spanish!$B$18 &amp; French!$B$18 &amp; Italian!$B$18 &amp; Dutch!$B$18)</f>
        <v/>
      </c>
      <c r="AT169" s="43" t="str">
        <f aca="false">IF(ISBLANK(Values!E168),"",Values!H168)</f>
        <v/>
      </c>
      <c r="AV169" s="44" t="str">
        <f aca="false">IF(ISBLANK(Values!E168),"", Values!J168)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38" t="str">
        <f aca="false">IF(ISBLANK(Values!E169),"",Values!$B$1 &amp; " " &amp; Values!$P169 &amp; " " &amp; Values!$H169 )</f>
        <v/>
      </c>
      <c r="G170" s="32" t="str">
        <f aca="false">IF(ISBLANK(Values!E169),"","TellusRem")</f>
        <v/>
      </c>
      <c r="H170" s="27" t="str">
        <f aca="false">IF(ISBLANK(Values!E169),"",Values!$B$16)</f>
        <v/>
      </c>
      <c r="I170" s="27" t="str">
        <f aca="false">IF(ISBLANK(Values!E169),"","4730574031")</f>
        <v/>
      </c>
      <c r="J170" s="39" t="str">
        <f aca="false">IF(ISBLANK(Values!E169),"",Values!F169 &amp; " variations")</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6" t="str">
        <f aca="false">IF(ISBLANK(Values!E169),"","👉 "&amp;Values!H169&amp; " "&amp;Values!$B$24 &amp;" "&amp;Values!$B$3)</f>
        <v/>
      </c>
      <c r="AK170" s="1" t="str">
        <f aca="false">IF(ISBLANK(Values!E169),"",Values!$B$25)</f>
        <v/>
      </c>
      <c r="AL170" s="1" t="str">
        <f aca="false">IF(ISBLANK(Values!E169),"",Values!$B$26)</f>
        <v/>
      </c>
      <c r="AM170" s="1" t="str">
        <f aca="false">IF(ISBLANK(Values!E169),"",Values!$B$27)</f>
        <v/>
      </c>
      <c r="AN170" s="1" t="str">
        <f aca="false">IF(ISBLANK(Values!E169),"",English!$B$18 &amp; German!$B$18 &amp; Spanish!$B$18 &amp; French!$B$18 &amp; Italian!$B$18 &amp; Dutch!$B$18)</f>
        <v/>
      </c>
      <c r="AT170" s="43" t="str">
        <f aca="false">IF(ISBLANK(Values!E169),"",Values!H169)</f>
        <v/>
      </c>
      <c r="AV170" s="44" t="str">
        <f aca="false">IF(ISBLANK(Values!E169),"", Values!J169)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38" t="str">
        <f aca="false">IF(ISBLANK(Values!E170),"",Values!$B$1 &amp; " " &amp; Values!$P170 &amp; " " &amp; Values!$H170 )</f>
        <v/>
      </c>
      <c r="G171" s="32" t="str">
        <f aca="false">IF(ISBLANK(Values!E170),"","TellusRem")</f>
        <v/>
      </c>
      <c r="H171" s="27" t="str">
        <f aca="false">IF(ISBLANK(Values!E170),"",Values!$B$16)</f>
        <v/>
      </c>
      <c r="I171" s="27" t="str">
        <f aca="false">IF(ISBLANK(Values!E170),"","4730574031")</f>
        <v/>
      </c>
      <c r="J171" s="39" t="str">
        <f aca="false">IF(ISBLANK(Values!E170),"",Values!F170 &amp; " variations")</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6" t="str">
        <f aca="false">IF(ISBLANK(Values!E170),"","👉 "&amp;Values!H170&amp; " "&amp;Values!$B$24 &amp;" "&amp;Values!$B$3)</f>
        <v/>
      </c>
      <c r="AK171" s="1" t="str">
        <f aca="false">IF(ISBLANK(Values!E170),"",Values!$B$25)</f>
        <v/>
      </c>
      <c r="AL171" s="1" t="str">
        <f aca="false">IF(ISBLANK(Values!E170),"",Values!$B$26)</f>
        <v/>
      </c>
      <c r="AM171" s="1" t="str">
        <f aca="false">IF(ISBLANK(Values!E170),"",Values!$B$27)</f>
        <v/>
      </c>
      <c r="AN171" s="1" t="str">
        <f aca="false">IF(ISBLANK(Values!E170),"",English!$B$18 &amp; German!$B$18 &amp; Spanish!$B$18 &amp; French!$B$18 &amp; Italian!$B$18 &amp; Dutch!$B$18)</f>
        <v/>
      </c>
      <c r="AT171" s="43" t="str">
        <f aca="false">IF(ISBLANK(Values!E170),"",Values!H170)</f>
        <v/>
      </c>
      <c r="AV171" s="44" t="str">
        <f aca="false">IF(ISBLANK(Values!E170),"", Values!J170)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38" t="str">
        <f aca="false">IF(ISBLANK(Values!E171),"",Values!$B$1 &amp; " " &amp; Values!$P171 &amp; " " &amp; Values!$H171 )</f>
        <v/>
      </c>
      <c r="G172" s="32" t="str">
        <f aca="false">IF(ISBLANK(Values!E171),"","TellusRem")</f>
        <v/>
      </c>
      <c r="H172" s="27" t="str">
        <f aca="false">IF(ISBLANK(Values!E171),"",Values!$B$16)</f>
        <v/>
      </c>
      <c r="I172" s="27" t="str">
        <f aca="false">IF(ISBLANK(Values!E171),"","4730574031")</f>
        <v/>
      </c>
      <c r="J172" s="39" t="str">
        <f aca="false">IF(ISBLANK(Values!E171),"",Values!F171 &amp; " variations")</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6" t="str">
        <f aca="false">IF(ISBLANK(Values!E171),"","👉 "&amp;Values!H171&amp; " "&amp;Values!$B$24 &amp;" "&amp;Values!$B$3)</f>
        <v/>
      </c>
      <c r="AK172" s="1" t="str">
        <f aca="false">IF(ISBLANK(Values!E171),"",Values!$B$25)</f>
        <v/>
      </c>
      <c r="AL172" s="1" t="str">
        <f aca="false">IF(ISBLANK(Values!E171),"",Values!$B$26)</f>
        <v/>
      </c>
      <c r="AM172" s="1" t="str">
        <f aca="false">IF(ISBLANK(Values!E171),"",Values!$B$27)</f>
        <v/>
      </c>
      <c r="AN172" s="1" t="str">
        <f aca="false">IF(ISBLANK(Values!E171),"",English!$B$18 &amp; German!$B$18 &amp; Spanish!$B$18 &amp; French!$B$18 &amp; Italian!$B$18 &amp; Dutch!$B$18)</f>
        <v/>
      </c>
      <c r="AT172" s="43" t="str">
        <f aca="false">IF(ISBLANK(Values!E171),"",Values!H171)</f>
        <v/>
      </c>
      <c r="AV172" s="44" t="str">
        <f aca="false">IF(ISBLANK(Values!E171),"", Values!J171)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38" t="str">
        <f aca="false">IF(ISBLANK(Values!E172),"",Values!$B$1 &amp; " " &amp; Values!$P172 &amp; " " &amp; Values!$H172 )</f>
        <v/>
      </c>
      <c r="G173" s="32" t="str">
        <f aca="false">IF(ISBLANK(Values!E172),"","TellusRem")</f>
        <v/>
      </c>
      <c r="H173" s="27" t="str">
        <f aca="false">IF(ISBLANK(Values!E172),"",Values!$B$16)</f>
        <v/>
      </c>
      <c r="I173" s="27" t="str">
        <f aca="false">IF(ISBLANK(Values!E172),"","4730574031")</f>
        <v/>
      </c>
      <c r="J173" s="39" t="str">
        <f aca="false">IF(ISBLANK(Values!E172),"",Values!F172 &amp; " variations")</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6" t="str">
        <f aca="false">IF(ISBLANK(Values!E172),"","👉 "&amp;Values!H172&amp; " "&amp;Values!$B$24 &amp;" "&amp;Values!$B$3)</f>
        <v/>
      </c>
      <c r="AK173" s="1" t="str">
        <f aca="false">IF(ISBLANK(Values!E172),"",Values!$B$25)</f>
        <v/>
      </c>
      <c r="AL173" s="1" t="str">
        <f aca="false">IF(ISBLANK(Values!E172),"",Values!$B$26)</f>
        <v/>
      </c>
      <c r="AM173" s="1" t="str">
        <f aca="false">IF(ISBLANK(Values!E172),"",Values!$B$27)</f>
        <v/>
      </c>
      <c r="AN173" s="1" t="str">
        <f aca="false">IF(ISBLANK(Values!E172),"",English!$B$18 &amp; German!$B$18 &amp; Spanish!$B$18 &amp; French!$B$18 &amp; Italian!$B$18 &amp; Dutch!$B$18)</f>
        <v/>
      </c>
      <c r="AT173" s="43" t="str">
        <f aca="false">IF(ISBLANK(Values!E172),"",Values!H172)</f>
        <v/>
      </c>
      <c r="AV173" s="44" t="str">
        <f aca="false">IF(ISBLANK(Values!E172),"", Values!J172)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38" t="str">
        <f aca="false">IF(ISBLANK(Values!E173),"",Values!$B$1 &amp; " " &amp; Values!$P173 &amp; " " &amp; Values!$H173 )</f>
        <v/>
      </c>
      <c r="G174" s="32" t="str">
        <f aca="false">IF(ISBLANK(Values!E173),"","TellusRem")</f>
        <v/>
      </c>
      <c r="H174" s="27" t="str">
        <f aca="false">IF(ISBLANK(Values!E173),"",Values!$B$16)</f>
        <v/>
      </c>
      <c r="I174" s="27" t="str">
        <f aca="false">IF(ISBLANK(Values!E173),"","4730574031")</f>
        <v/>
      </c>
      <c r="J174" s="39" t="str">
        <f aca="false">IF(ISBLANK(Values!E173),"",Values!F173 &amp; " variations")</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6" t="str">
        <f aca="false">IF(ISBLANK(Values!E173),"","👉 "&amp;Values!H173&amp; " "&amp;Values!$B$24 &amp;" "&amp;Values!$B$3)</f>
        <v/>
      </c>
      <c r="AK174" s="1" t="str">
        <f aca="false">IF(ISBLANK(Values!E173),"",Values!$B$25)</f>
        <v/>
      </c>
      <c r="AL174" s="1" t="str">
        <f aca="false">IF(ISBLANK(Values!E173),"",Values!$B$26)</f>
        <v/>
      </c>
      <c r="AM174" s="1" t="str">
        <f aca="false">IF(ISBLANK(Values!E173),"",Values!$B$27)</f>
        <v/>
      </c>
      <c r="AN174" s="1" t="str">
        <f aca="false">IF(ISBLANK(Values!E173),"",English!$B$18 &amp; German!$B$18 &amp; Spanish!$B$18 &amp; French!$B$18 &amp; Italian!$B$18 &amp; Dutch!$B$18)</f>
        <v/>
      </c>
      <c r="AT174" s="43" t="str">
        <f aca="false">IF(ISBLANK(Values!E173),"",Values!H173)</f>
        <v/>
      </c>
      <c r="AV174" s="44" t="str">
        <f aca="false">IF(ISBLANK(Values!E173),"", Values!J173)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38" t="str">
        <f aca="false">IF(ISBLANK(Values!E174),"",Values!$B$1 &amp; " " &amp; Values!$P174 &amp; " " &amp; Values!$H174 )</f>
        <v/>
      </c>
      <c r="G175" s="32" t="str">
        <f aca="false">IF(ISBLANK(Values!E174),"","TellusRem")</f>
        <v/>
      </c>
      <c r="H175" s="27" t="str">
        <f aca="false">IF(ISBLANK(Values!E174),"",Values!$B$16)</f>
        <v/>
      </c>
      <c r="I175" s="27" t="str">
        <f aca="false">IF(ISBLANK(Values!E174),"","4730574031")</f>
        <v/>
      </c>
      <c r="J175" s="39" t="str">
        <f aca="false">IF(ISBLANK(Values!E174),"",Values!F174 &amp; " variations")</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6" t="str">
        <f aca="false">IF(ISBLANK(Values!E174),"","👉 "&amp;Values!H174&amp; " "&amp;Values!$B$24 &amp;" "&amp;Values!$B$3)</f>
        <v/>
      </c>
      <c r="AK175" s="1" t="str">
        <f aca="false">IF(ISBLANK(Values!E174),"",Values!$B$25)</f>
        <v/>
      </c>
      <c r="AL175" s="1" t="str">
        <f aca="false">IF(ISBLANK(Values!E174),"",Values!$B$26)</f>
        <v/>
      </c>
      <c r="AM175" s="1" t="str">
        <f aca="false">IF(ISBLANK(Values!E174),"",Values!$B$27)</f>
        <v/>
      </c>
      <c r="AN175" s="1" t="str">
        <f aca="false">IF(ISBLANK(Values!E174),"",English!$B$18 &amp; German!$B$18 &amp; Spanish!$B$18 &amp; French!$B$18 &amp; Italian!$B$18 &amp; Dutch!$B$18)</f>
        <v/>
      </c>
      <c r="AT175" s="43" t="str">
        <f aca="false">IF(ISBLANK(Values!E174),"",Values!H174)</f>
        <v/>
      </c>
      <c r="AV175" s="44" t="str">
        <f aca="false">IF(ISBLANK(Values!E174),"", Values!J174)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38" t="str">
        <f aca="false">IF(ISBLANK(Values!E175),"",Values!$B$1 &amp; " " &amp; Values!$P175 &amp; " " &amp; Values!$H175 )</f>
        <v/>
      </c>
      <c r="G176" s="32" t="str">
        <f aca="false">IF(ISBLANK(Values!E175),"","TellusRem")</f>
        <v/>
      </c>
      <c r="H176" s="27" t="str">
        <f aca="false">IF(ISBLANK(Values!E175),"",Values!$B$16)</f>
        <v/>
      </c>
      <c r="I176" s="27" t="str">
        <f aca="false">IF(ISBLANK(Values!E175),"","4730574031")</f>
        <v/>
      </c>
      <c r="J176" s="39" t="str">
        <f aca="false">IF(ISBLANK(Values!E175),"",Values!F175 &amp; " variations")</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6" t="str">
        <f aca="false">IF(ISBLANK(Values!E175),"","👉 "&amp;Values!H175&amp; " "&amp;Values!$B$24 &amp;" "&amp;Values!$B$3)</f>
        <v/>
      </c>
      <c r="AK176" s="1" t="str">
        <f aca="false">IF(ISBLANK(Values!E175),"",Values!$B$25)</f>
        <v/>
      </c>
      <c r="AL176" s="1" t="str">
        <f aca="false">IF(ISBLANK(Values!E175),"",Values!$B$26)</f>
        <v/>
      </c>
      <c r="AM176" s="1" t="str">
        <f aca="false">IF(ISBLANK(Values!E175),"",Values!$B$27)</f>
        <v/>
      </c>
      <c r="AN176" s="1" t="str">
        <f aca="false">IF(ISBLANK(Values!E175),"",English!$B$18 &amp; German!$B$18 &amp; Spanish!$B$18 &amp; French!$B$18 &amp; Italian!$B$18 &amp; Dutch!$B$18)</f>
        <v/>
      </c>
      <c r="AT176" s="43" t="str">
        <f aca="false">IF(ISBLANK(Values!E175),"",Values!H175)</f>
        <v/>
      </c>
      <c r="AV176" s="44" t="str">
        <f aca="false">IF(ISBLANK(Values!E175),"", Values!J175)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38" t="str">
        <f aca="false">IF(ISBLANK(Values!E176),"",Values!$B$1 &amp; " " &amp; Values!$P176 &amp; " " &amp; Values!$H176 )</f>
        <v/>
      </c>
      <c r="G177" s="32" t="str">
        <f aca="false">IF(ISBLANK(Values!E176),"","TellusRem")</f>
        <v/>
      </c>
      <c r="H177" s="27" t="str">
        <f aca="false">IF(ISBLANK(Values!E176),"",Values!$B$16)</f>
        <v/>
      </c>
      <c r="I177" s="27" t="str">
        <f aca="false">IF(ISBLANK(Values!E176),"","4730574031")</f>
        <v/>
      </c>
      <c r="J177" s="39" t="str">
        <f aca="false">IF(ISBLANK(Values!E176),"",Values!F176 &amp; " variations")</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6" t="str">
        <f aca="false">IF(ISBLANK(Values!E176),"","👉 "&amp;Values!H176&amp; " "&amp;Values!$B$24 &amp;" "&amp;Values!$B$3)</f>
        <v/>
      </c>
      <c r="AK177" s="1" t="str">
        <f aca="false">IF(ISBLANK(Values!E176),"",Values!$B$25)</f>
        <v/>
      </c>
      <c r="AL177" s="1" t="str">
        <f aca="false">IF(ISBLANK(Values!E176),"",Values!$B$26)</f>
        <v/>
      </c>
      <c r="AM177" s="1" t="str">
        <f aca="false">IF(ISBLANK(Values!E176),"",Values!$B$27)</f>
        <v/>
      </c>
      <c r="AN177" s="1" t="str">
        <f aca="false">IF(ISBLANK(Values!E176),"",English!$B$18 &amp; German!$B$18 &amp; Spanish!$B$18 &amp; French!$B$18 &amp; Italian!$B$18 &amp; Dutch!$B$18)</f>
        <v/>
      </c>
      <c r="AT177" s="43" t="str">
        <f aca="false">IF(ISBLANK(Values!E176),"",Values!H176)</f>
        <v/>
      </c>
      <c r="AV177" s="44" t="str">
        <f aca="false">IF(ISBLANK(Values!E176),"", Values!J176)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38" t="str">
        <f aca="false">IF(ISBLANK(Values!E177),"",Values!$B$1 &amp; " " &amp; Values!$P177 &amp; " " &amp; Values!$H177 )</f>
        <v/>
      </c>
      <c r="G178" s="32" t="str">
        <f aca="false">IF(ISBLANK(Values!E177),"","TellusRem")</f>
        <v/>
      </c>
      <c r="H178" s="27" t="str">
        <f aca="false">IF(ISBLANK(Values!E177),"",Values!$B$16)</f>
        <v/>
      </c>
      <c r="I178" s="27" t="str">
        <f aca="false">IF(ISBLANK(Values!E177),"","4730574031")</f>
        <v/>
      </c>
      <c r="J178" s="39" t="str">
        <f aca="false">IF(ISBLANK(Values!E177),"",Values!F177 &amp; " variations")</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6" t="str">
        <f aca="false">IF(ISBLANK(Values!E177),"","👉 "&amp;Values!H177&amp; " "&amp;Values!$B$24 &amp;" "&amp;Values!$B$3)</f>
        <v/>
      </c>
      <c r="AK178" s="1" t="str">
        <f aca="false">IF(ISBLANK(Values!E177),"",Values!$B$25)</f>
        <v/>
      </c>
      <c r="AL178" s="1" t="str">
        <f aca="false">IF(ISBLANK(Values!E177),"",Values!$B$26)</f>
        <v/>
      </c>
      <c r="AM178" s="1" t="str">
        <f aca="false">IF(ISBLANK(Values!E177),"",Values!$B$27)</f>
        <v/>
      </c>
      <c r="AN178" s="1" t="str">
        <f aca="false">IF(ISBLANK(Values!E177),"",English!$B$18 &amp; German!$B$18 &amp; Spanish!$B$18 &amp; French!$B$18 &amp; Italian!$B$18 &amp; Dutch!$B$18)</f>
        <v/>
      </c>
      <c r="AT178" s="43" t="str">
        <f aca="false">IF(ISBLANK(Values!E177),"",Values!H177)</f>
        <v/>
      </c>
      <c r="AV178" s="44" t="str">
        <f aca="false">IF(ISBLANK(Values!E177),"", Values!J177)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38" t="str">
        <f aca="false">IF(ISBLANK(Values!E178),"",Values!$B$1 &amp; " " &amp; Values!$P178 &amp; " " &amp; Values!$H178 )</f>
        <v/>
      </c>
      <c r="G179" s="32" t="str">
        <f aca="false">IF(ISBLANK(Values!E178),"","TellusRem")</f>
        <v/>
      </c>
      <c r="H179" s="27" t="str">
        <f aca="false">IF(ISBLANK(Values!E178),"",Values!$B$16)</f>
        <v/>
      </c>
      <c r="I179" s="27" t="str">
        <f aca="false">IF(ISBLANK(Values!E178),"","4730574031")</f>
        <v/>
      </c>
      <c r="J179" s="39" t="str">
        <f aca="false">IF(ISBLANK(Values!E178),"",Values!F178 &amp; " variations")</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6" t="str">
        <f aca="false">IF(ISBLANK(Values!E178),"","👉 "&amp;Values!H178&amp; " "&amp;Values!$B$24 &amp;" "&amp;Values!$B$3)</f>
        <v/>
      </c>
      <c r="AK179" s="1" t="str">
        <f aca="false">IF(ISBLANK(Values!E178),"",Values!$B$25)</f>
        <v/>
      </c>
      <c r="AL179" s="1" t="str">
        <f aca="false">IF(ISBLANK(Values!E178),"",Values!$B$26)</f>
        <v/>
      </c>
      <c r="AM179" s="1" t="str">
        <f aca="false">IF(ISBLANK(Values!E178),"",Values!$B$27)</f>
        <v/>
      </c>
      <c r="AN179" s="1" t="str">
        <f aca="false">IF(ISBLANK(Values!E178),"",English!$B$18 &amp; German!$B$18 &amp; Spanish!$B$18 &amp; French!$B$18 &amp; Italian!$B$18 &amp; Dutch!$B$18)</f>
        <v/>
      </c>
      <c r="AT179" s="43" t="str">
        <f aca="false">IF(ISBLANK(Values!E178),"",Values!H178)</f>
        <v/>
      </c>
      <c r="AV179" s="44" t="str">
        <f aca="false">IF(ISBLANK(Values!E178),"", Values!J178)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38" t="str">
        <f aca="false">IF(ISBLANK(Values!E179),"",Values!$B$1 &amp; " " &amp; Values!$P179 &amp; " " &amp; Values!$H179 )</f>
        <v/>
      </c>
      <c r="G180" s="32" t="str">
        <f aca="false">IF(ISBLANK(Values!E179),"","TellusRem")</f>
        <v/>
      </c>
      <c r="H180" s="27" t="str">
        <f aca="false">IF(ISBLANK(Values!E179),"",Values!$B$16)</f>
        <v/>
      </c>
      <c r="I180" s="27" t="str">
        <f aca="false">IF(ISBLANK(Values!E179),"","4730574031")</f>
        <v/>
      </c>
      <c r="J180" s="39" t="str">
        <f aca="false">IF(ISBLANK(Values!E179),"",Values!F179 &amp; " variations")</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6" t="str">
        <f aca="false">IF(ISBLANK(Values!E179),"","👉 "&amp;Values!H179&amp; " "&amp;Values!$B$24 &amp;" "&amp;Values!$B$3)</f>
        <v/>
      </c>
      <c r="AK180" s="1" t="str">
        <f aca="false">IF(ISBLANK(Values!E179),"",Values!$B$25)</f>
        <v/>
      </c>
      <c r="AL180" s="1" t="str">
        <f aca="false">IF(ISBLANK(Values!E179),"",Values!$B$26)</f>
        <v/>
      </c>
      <c r="AM180" s="1" t="str">
        <f aca="false">IF(ISBLANK(Values!E179),"",Values!$B$27)</f>
        <v/>
      </c>
      <c r="AN180" s="1" t="str">
        <f aca="false">IF(ISBLANK(Values!E179),"",English!$B$18 &amp; German!$B$18 &amp; Spanish!$B$18 &amp; French!$B$18 &amp; Italian!$B$18 &amp; Dutch!$B$18)</f>
        <v/>
      </c>
      <c r="AT180" s="43" t="str">
        <f aca="false">IF(ISBLANK(Values!E179),"",Values!H179)</f>
        <v/>
      </c>
      <c r="AV180" s="44" t="str">
        <f aca="false">IF(ISBLANK(Values!E179),"", Values!J179)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38" t="str">
        <f aca="false">IF(ISBLANK(Values!E180),"",Values!$B$1 &amp; " " &amp; Values!$P180 &amp; " " &amp; Values!$H180 )</f>
        <v/>
      </c>
      <c r="G181" s="32" t="str">
        <f aca="false">IF(ISBLANK(Values!E180),"","TellusRem")</f>
        <v/>
      </c>
      <c r="H181" s="27" t="str">
        <f aca="false">IF(ISBLANK(Values!E180),"",Values!$B$16)</f>
        <v/>
      </c>
      <c r="I181" s="27" t="str">
        <f aca="false">IF(ISBLANK(Values!E180),"","4730574031")</f>
        <v/>
      </c>
      <c r="J181" s="39" t="str">
        <f aca="false">IF(ISBLANK(Values!E180),"",Values!F180 &amp; " variations")</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6" t="str">
        <f aca="false">IF(ISBLANK(Values!E180),"","👉 "&amp;Values!H180&amp; " "&amp;Values!$B$24 &amp;" "&amp;Values!$B$3)</f>
        <v/>
      </c>
      <c r="AK181" s="1" t="str">
        <f aca="false">IF(ISBLANK(Values!E180),"",Values!$B$25)</f>
        <v/>
      </c>
      <c r="AL181" s="1" t="str">
        <f aca="false">IF(ISBLANK(Values!E180),"",Values!$B$26)</f>
        <v/>
      </c>
      <c r="AM181" s="1" t="str">
        <f aca="false">IF(ISBLANK(Values!E180),"",Values!$B$27)</f>
        <v/>
      </c>
      <c r="AN181" s="1" t="str">
        <f aca="false">IF(ISBLANK(Values!E180),"",English!$B$18 &amp; German!$B$18 &amp; Spanish!$B$18 &amp; French!$B$18 &amp; Italian!$B$18 &amp; Dutch!$B$18)</f>
        <v/>
      </c>
      <c r="AT181" s="43" t="str">
        <f aca="false">IF(ISBLANK(Values!E180),"",Values!H180)</f>
        <v/>
      </c>
      <c r="AV181" s="44" t="str">
        <f aca="false">IF(ISBLANK(Values!E180),"", Values!J180)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38" t="str">
        <f aca="false">IF(ISBLANK(Values!E181),"",Values!$B$1 &amp; " " &amp; Values!$P181 &amp; " " &amp; Values!$H181 )</f>
        <v/>
      </c>
      <c r="G182" s="32" t="str">
        <f aca="false">IF(ISBLANK(Values!E181),"","TellusRem")</f>
        <v/>
      </c>
      <c r="H182" s="27" t="str">
        <f aca="false">IF(ISBLANK(Values!E181),"",Values!$B$16)</f>
        <v/>
      </c>
      <c r="I182" s="27" t="str">
        <f aca="false">IF(ISBLANK(Values!E181),"","4730574031")</f>
        <v/>
      </c>
      <c r="J182" s="39" t="str">
        <f aca="false">IF(ISBLANK(Values!E181),"",Values!F181 &amp; " variations")</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6" t="str">
        <f aca="false">IF(ISBLANK(Values!E181),"","👉 "&amp;Values!H181&amp; " "&amp;Values!$B$24 &amp;" "&amp;Values!$B$3)</f>
        <v/>
      </c>
      <c r="AK182" s="1" t="str">
        <f aca="false">IF(ISBLANK(Values!E181),"",Values!$B$25)</f>
        <v/>
      </c>
      <c r="AL182" s="1" t="str">
        <f aca="false">IF(ISBLANK(Values!E181),"",Values!$B$26)</f>
        <v/>
      </c>
      <c r="AM182" s="1" t="str">
        <f aca="false">IF(ISBLANK(Values!E181),"",Values!$B$27)</f>
        <v/>
      </c>
      <c r="AN182" s="1" t="str">
        <f aca="false">IF(ISBLANK(Values!E181),"",English!$B$18 &amp; German!$B$18 &amp; Spanish!$B$18 &amp; French!$B$18 &amp; Italian!$B$18 &amp; Dutch!$B$18)</f>
        <v/>
      </c>
      <c r="AT182" s="43" t="str">
        <f aca="false">IF(ISBLANK(Values!E181),"",Values!H181)</f>
        <v/>
      </c>
      <c r="AV182" s="44" t="str">
        <f aca="false">IF(ISBLANK(Values!E181),"", Values!J181)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38" t="str">
        <f aca="false">IF(ISBLANK(Values!E182),"",Values!$B$1 &amp; " " &amp; Values!$P182 &amp; " " &amp; Values!$H182 )</f>
        <v/>
      </c>
      <c r="G183" s="32" t="str">
        <f aca="false">IF(ISBLANK(Values!E182),"","TellusRem")</f>
        <v/>
      </c>
      <c r="H183" s="27" t="str">
        <f aca="false">IF(ISBLANK(Values!E182),"",Values!$B$16)</f>
        <v/>
      </c>
      <c r="I183" s="27" t="str">
        <f aca="false">IF(ISBLANK(Values!E182),"","4730574031")</f>
        <v/>
      </c>
      <c r="J183" s="39" t="str">
        <f aca="false">IF(ISBLANK(Values!E182),"",Values!F182 &amp; " variations")</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6" t="str">
        <f aca="false">IF(ISBLANK(Values!E182),"","👉 "&amp;Values!H182&amp; " "&amp;Values!$B$24 &amp;" "&amp;Values!$B$3)</f>
        <v/>
      </c>
      <c r="AK183" s="1" t="str">
        <f aca="false">IF(ISBLANK(Values!E182),"",Values!$B$25)</f>
        <v/>
      </c>
      <c r="AL183" s="1" t="str">
        <f aca="false">IF(ISBLANK(Values!E182),"",Values!$B$26)</f>
        <v/>
      </c>
      <c r="AM183" s="1" t="str">
        <f aca="false">IF(ISBLANK(Values!E182),"",Values!$B$27)</f>
        <v/>
      </c>
      <c r="AN183" s="1" t="str">
        <f aca="false">IF(ISBLANK(Values!E182),"",English!$B$18 &amp; German!$B$18 &amp; Spanish!$B$18 &amp; French!$B$18 &amp; Italian!$B$18 &amp; Dutch!$B$18)</f>
        <v/>
      </c>
      <c r="AT183" s="43" t="str">
        <f aca="false">IF(ISBLANK(Values!E182),"",Values!H182)</f>
        <v/>
      </c>
      <c r="AV183" s="44" t="str">
        <f aca="false">IF(ISBLANK(Values!E182),"", Values!J182)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38" t="str">
        <f aca="false">IF(ISBLANK(Values!E183),"",Values!$B$1 &amp; " " &amp; Values!$P183 &amp; " " &amp; Values!$H183 )</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6" t="str">
        <f aca="false">IF(ISBLANK(Values!E183),"","👉 "&amp;Values!H183&amp; " "&amp;Values!$B$24 &amp;" "&amp;Values!$B$3)</f>
        <v/>
      </c>
      <c r="AK184" s="1" t="str">
        <f aca="false">IF(ISBLANK(Values!E183),"",Values!$B$25)</f>
        <v/>
      </c>
      <c r="AL184" s="1" t="str">
        <f aca="false">IF(ISBLANK(Values!E183),"",Values!$B$26)</f>
        <v/>
      </c>
      <c r="AM184" s="1" t="str">
        <f aca="false">IF(ISBLANK(Values!E183),"",Values!$B$27)</f>
        <v/>
      </c>
      <c r="AN184" s="1" t="str">
        <f aca="false">IF(ISBLANK(Values!E183),"",English!$B$18 &amp; German!$B$18 &amp; Spanish!$B$18 &amp; French!$B$18 &amp; Italian!$B$18 &amp; Dutch!$B$18)</f>
        <v/>
      </c>
      <c r="AT184" s="43" t="str">
        <f aca="false">IF(ISBLANK(Values!E183),"",Values!H183)</f>
        <v/>
      </c>
      <c r="AV184" s="44" t="str">
        <f aca="false">IF(ISBLANK(Values!E183),"", Values!J183)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38" t="str">
        <f aca="false">IF(ISBLANK(Values!E184),"",Values!$B$1 &amp; " " &amp; Values!$P184 &amp; " " &amp; Values!$H184 )</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6" t="str">
        <f aca="false">IF(ISBLANK(Values!E184),"","👉 "&amp;Values!H184&amp; " "&amp;Values!$B$24 &amp;" "&amp;Values!$B$3)</f>
        <v/>
      </c>
      <c r="AK185" s="1" t="str">
        <f aca="false">IF(ISBLANK(Values!E184),"",Values!$B$25)</f>
        <v/>
      </c>
      <c r="AL185" s="1" t="str">
        <f aca="false">IF(ISBLANK(Values!E184),"",Values!$B$26)</f>
        <v/>
      </c>
      <c r="AM185" s="1" t="str">
        <f aca="false">IF(ISBLANK(Values!E184),"",Values!$B$27)</f>
        <v/>
      </c>
      <c r="AN185" s="1" t="str">
        <f aca="false">IF(ISBLANK(Values!E184),"",English!$B$18 &amp; German!$B$18 &amp; Spanish!$B$18 &amp; French!$B$18 &amp; Italian!$B$18 &amp; Dutch!$B$18)</f>
        <v/>
      </c>
      <c r="AT185" s="43" t="str">
        <f aca="false">IF(ISBLANK(Values!E184),"",Values!H184)</f>
        <v/>
      </c>
      <c r="AV185" s="44" t="str">
        <f aca="false">IF(ISBLANK(Values!E184),"", Values!J184)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38" t="str">
        <f aca="false">IF(ISBLANK(Values!E185),"",Values!$B$1 &amp; " " &amp; Values!$P185 &amp; " " &amp; Values!$H185 )</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6" t="str">
        <f aca="false">IF(ISBLANK(Values!E185),"","👉 "&amp;Values!H185&amp; " "&amp;Values!$B$24 &amp;" "&amp;Values!$B$3)</f>
        <v/>
      </c>
      <c r="AK186" s="1" t="str">
        <f aca="false">IF(ISBLANK(Values!E185),"",Values!$B$25)</f>
        <v/>
      </c>
      <c r="AL186" s="1" t="str">
        <f aca="false">IF(ISBLANK(Values!E185),"",Values!$B$26)</f>
        <v/>
      </c>
      <c r="AM186" s="1" t="str">
        <f aca="false">IF(ISBLANK(Values!E185),"",Values!$B$27)</f>
        <v/>
      </c>
      <c r="AN186" s="1" t="str">
        <f aca="false">IF(ISBLANK(Values!E185),"",English!$B$18 &amp; German!$B$18 &amp; Spanish!$B$18 &amp; French!$B$18 &amp; Italian!$B$18 &amp; Dutch!$B$18)</f>
        <v/>
      </c>
      <c r="AT186" s="43" t="str">
        <f aca="false">IF(ISBLANK(Values!E185),"",Values!H185)</f>
        <v/>
      </c>
      <c r="AV186" s="44" t="str">
        <f aca="false">IF(ISBLANK(Values!E185),"", Values!J185)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38" t="str">
        <f aca="false">IF(ISBLANK(Values!E186),"",Values!$B$1 &amp; " " &amp; Values!$P186 &amp; " " &amp; Values!$H186 )</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6" t="str">
        <f aca="false">IF(ISBLANK(Values!E186),"","👉 "&amp;Values!H186&amp; " "&amp;Values!$B$24 &amp;" "&amp;Values!$B$3)</f>
        <v/>
      </c>
      <c r="AK187" s="1" t="str">
        <f aca="false">IF(ISBLANK(Values!E186),"",Values!$B$25)</f>
        <v/>
      </c>
      <c r="AL187" s="1" t="str">
        <f aca="false">IF(ISBLANK(Values!E186),"",Values!$B$26)</f>
        <v/>
      </c>
      <c r="AM187" s="1" t="str">
        <f aca="false">IF(ISBLANK(Values!E186),"",Values!$B$27)</f>
        <v/>
      </c>
      <c r="AN187" s="1" t="str">
        <f aca="false">IF(ISBLANK(Values!E186),"",English!$B$18 &amp; German!$B$18 &amp; Spanish!$B$18 &amp; French!$B$18 &amp; Italian!$B$18 &amp; Dutch!$B$18)</f>
        <v/>
      </c>
      <c r="AT187" s="43" t="str">
        <f aca="false">IF(ISBLANK(Values!E186),"",Values!H186)</f>
        <v/>
      </c>
      <c r="AV187" s="44" t="str">
        <f aca="false">IF(ISBLANK(Values!E186),"", Values!J186)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38" t="str">
        <f aca="false">IF(ISBLANK(Values!E187),"",Values!$B$1 &amp; " " &amp; Values!$P187 &amp; " " &amp; Values!$H187 )</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6" t="str">
        <f aca="false">IF(ISBLANK(Values!E187),"","👉 "&amp;Values!H187&amp; " "&amp;Values!$B$24 &amp;" "&amp;Values!$B$3)</f>
        <v/>
      </c>
      <c r="AK188" s="1" t="str">
        <f aca="false">IF(ISBLANK(Values!E187),"",Values!$B$25)</f>
        <v/>
      </c>
      <c r="AL188" s="1" t="str">
        <f aca="false">IF(ISBLANK(Values!E187),"",Values!$B$26)</f>
        <v/>
      </c>
      <c r="AM188" s="1" t="str">
        <f aca="false">IF(ISBLANK(Values!E187),"",Values!$B$27)</f>
        <v/>
      </c>
      <c r="AN188" s="1" t="str">
        <f aca="false">IF(ISBLANK(Values!E187),"",English!$B$18 &amp; German!$B$18 &amp; Spanish!$B$18 &amp; French!$B$18 &amp; Italian!$B$18 &amp; Dutch!$B$18)</f>
        <v/>
      </c>
      <c r="AT188" s="43" t="str">
        <f aca="false">IF(ISBLANK(Values!E187),"",Values!H187)</f>
        <v/>
      </c>
      <c r="AV188" s="44" t="str">
        <f aca="false">IF(ISBLANK(Values!E187),"", Values!J187)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38" t="str">
        <f aca="false">IF(ISBLANK(Values!E188),"",Values!$B$1 &amp; " " &amp; Values!$P188 &amp; " " &amp; Values!$H188 )</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6" t="str">
        <f aca="false">IF(ISBLANK(Values!E188),"","👉 "&amp;Values!H188&amp; " "&amp;Values!$B$24 &amp;" "&amp;Values!$B$3)</f>
        <v/>
      </c>
      <c r="AK189" s="1" t="str">
        <f aca="false">IF(ISBLANK(Values!E188),"",Values!$B$25)</f>
        <v/>
      </c>
      <c r="AL189" s="1" t="str">
        <f aca="false">IF(ISBLANK(Values!E188),"",Values!$B$26)</f>
        <v/>
      </c>
      <c r="AM189" s="1" t="str">
        <f aca="false">IF(ISBLANK(Values!E188),"",Values!$B$27)</f>
        <v/>
      </c>
      <c r="AN189" s="1" t="str">
        <f aca="false">IF(ISBLANK(Values!E188),"",English!$B$18 &amp; German!$B$18 &amp; Spanish!$B$18 &amp; French!$B$18 &amp; Italian!$B$18 &amp; Dutch!$B$18)</f>
        <v/>
      </c>
      <c r="AT189" s="43" t="str">
        <f aca="false">IF(ISBLANK(Values!E188),"",Values!H188)</f>
        <v/>
      </c>
      <c r="AV189" s="44" t="str">
        <f aca="false">IF(ISBLANK(Values!E188),"", Values!J188)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38" t="str">
        <f aca="false">IF(ISBLANK(Values!E189),"",Values!$B$1 &amp; " " &amp; Values!$P189 &amp; " " &amp; Values!$H189 )</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6" t="str">
        <f aca="false">IF(ISBLANK(Values!E189),"","👉 "&amp;Values!H189&amp; " "&amp;Values!$B$24 &amp;" "&amp;Values!$B$3)</f>
        <v/>
      </c>
      <c r="AK190" s="1" t="str">
        <f aca="false">IF(ISBLANK(Values!E189),"",Values!$B$25)</f>
        <v/>
      </c>
      <c r="AL190" s="1" t="str">
        <f aca="false">IF(ISBLANK(Values!E189),"",Values!$B$26)</f>
        <v/>
      </c>
      <c r="AM190" s="1" t="str">
        <f aca="false">IF(ISBLANK(Values!E189),"",Values!$B$27)</f>
        <v/>
      </c>
      <c r="AN190" s="1" t="str">
        <f aca="false">IF(ISBLANK(Values!E189),"",English!$B$18 &amp; German!$B$18 &amp; Spanish!$B$18 &amp; French!$B$18 &amp; Italian!$B$18 &amp; Dutch!$B$18)</f>
        <v/>
      </c>
      <c r="AT190" s="43" t="str">
        <f aca="false">IF(ISBLANK(Values!E189),"",Values!H189)</f>
        <v/>
      </c>
      <c r="AV190" s="44" t="str">
        <f aca="false">IF(ISBLANK(Values!E189),"", Values!J189)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38" t="str">
        <f aca="false">IF(ISBLANK(Values!E190),"",Values!$B$1 &amp; " " &amp; Values!$P190 &amp; " " &amp; Values!$H190 )</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6" t="str">
        <f aca="false">IF(ISBLANK(Values!E190),"","👉 "&amp;Values!H190&amp; " "&amp;Values!$B$24 &amp;" "&amp;Values!$B$3)</f>
        <v/>
      </c>
      <c r="AK191" s="1" t="str">
        <f aca="false">IF(ISBLANK(Values!E190),"",Values!$B$25)</f>
        <v/>
      </c>
      <c r="AL191" s="1" t="str">
        <f aca="false">IF(ISBLANK(Values!E190),"",Values!$B$26)</f>
        <v/>
      </c>
      <c r="AM191" s="1" t="str">
        <f aca="false">IF(ISBLANK(Values!E190),"",Values!$B$27)</f>
        <v/>
      </c>
      <c r="AN191" s="1" t="str">
        <f aca="false">IF(ISBLANK(Values!E190),"",English!$B$18 &amp; German!$B$18 &amp; Spanish!$B$18 &amp; French!$B$18 &amp; Italian!$B$18 &amp; Dutch!$B$18)</f>
        <v/>
      </c>
      <c r="AT191" s="43" t="str">
        <f aca="false">IF(ISBLANK(Values!E190),"",Values!H190)</f>
        <v/>
      </c>
      <c r="AV191" s="44" t="str">
        <f aca="false">IF(ISBLANK(Values!E190),"", Values!J190)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38" t="str">
        <f aca="false">IF(ISBLANK(Values!E191),"",IF(Values!J191,Values!H191 &amp;" "&amp;  Values!$B$1 &amp; " " &amp;Values!$B$3,Values!G191 &amp;" "&amp;  Values!$B$2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6" t="str">
        <f aca="false">IF(ISBLANK(Values!E191),"","👉 "&amp;Values!H191&amp; " "&amp;Values!$B$24 &amp;" "&amp;Values!$B$3)</f>
        <v/>
      </c>
      <c r="AK192" s="1" t="str">
        <f aca="false">IF(ISBLANK(Values!E191),"",Values!$B$25)</f>
        <v/>
      </c>
      <c r="AL192" s="1" t="str">
        <f aca="false">IF(ISBLANK(Values!E191),"",Values!$B$26)</f>
        <v/>
      </c>
      <c r="AM192" s="1" t="str">
        <f aca="false">IF(ISBLANK(Values!E191),"",Values!$B$27)</f>
        <v/>
      </c>
      <c r="AN192" s="1" t="str">
        <f aca="false">IF(ISBLANK(Values!E191),"",English!$B$18 &amp; German!$B$18 &amp; Spanish!$B$18 &amp; French!$B$18 &amp; Italian!$B$18 &amp; Dutch!$B$18)</f>
        <v/>
      </c>
      <c r="AT192" s="43" t="str">
        <f aca="false">IF(ISBLANK(Values!E191),"",Values!H191)</f>
        <v/>
      </c>
      <c r="AV192" s="44" t="str">
        <f aca="false">IF(ISBLANK(Values!E191),"", Values!J191)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38" t="str">
        <f aca="false">IF(ISBLANK(Values!E192),"",IF(Values!J192,Values!H192 &amp;" "&amp;  Values!$B$1 &amp; " " &amp;Values!$B$3,Values!G192 &amp;" "&amp;  Values!$B$2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6" t="str">
        <f aca="false">IF(ISBLANK(Values!E192),"","👉 "&amp;Values!H192&amp; " "&amp;Values!$B$24 &amp;" "&amp;Values!$B$3)</f>
        <v/>
      </c>
      <c r="AK193" s="1" t="str">
        <f aca="false">IF(ISBLANK(Values!E192),"",Values!$B$25)</f>
        <v/>
      </c>
      <c r="AL193" s="1" t="str">
        <f aca="false">IF(ISBLANK(Values!E192),"",Values!$B$26)</f>
        <v/>
      </c>
      <c r="AM193" s="1" t="str">
        <f aca="false">IF(ISBLANK(Values!E192),"",Values!$B$27)</f>
        <v/>
      </c>
      <c r="AN193" s="1" t="str">
        <f aca="false">IF(ISBLANK(Values!E192),"",English!$B$18 &amp; German!$B$18 &amp; Spanish!$B$18 &amp; French!$B$18 &amp; Italian!$B$18 &amp; Dutch!$B$18)</f>
        <v/>
      </c>
      <c r="AT193" s="43" t="str">
        <f aca="false">IF(ISBLANK(Values!E192),"",Values!H192)</f>
        <v/>
      </c>
      <c r="AV193" s="44" t="str">
        <f aca="false">IF(ISBLANK(Values!E192),"", Values!J192)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38" t="str">
        <f aca="false">IF(ISBLANK(Values!E193),"",IF(Values!J193,Values!H193 &amp;" "&amp;  Values!$B$1 &amp; " " &amp;Values!$B$3,Values!G193 &amp;" "&amp;  Values!$B$2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6" t="str">
        <f aca="false">IF(ISBLANK(Values!E193),"","👉 "&amp;Values!H193&amp; " "&amp;Values!$B$24 &amp;" "&amp;Values!$B$3)</f>
        <v/>
      </c>
      <c r="AK194" s="1" t="str">
        <f aca="false">IF(ISBLANK(Values!E193),"",Values!$B$25)</f>
        <v/>
      </c>
      <c r="AL194" s="1" t="str">
        <f aca="false">IF(ISBLANK(Values!E193),"",Values!$B$26)</f>
        <v/>
      </c>
      <c r="AM194" s="1" t="str">
        <f aca="false">IF(ISBLANK(Values!E193),"",Values!$B$27)</f>
        <v/>
      </c>
      <c r="AN194" s="1" t="str">
        <f aca="false">IF(ISBLANK(Values!E193),"",English!$B$18 &amp; German!$B$18 &amp; Spanish!$B$18 &amp; French!$B$18 &amp; Italian!$B$18 &amp; Dutch!$B$18)</f>
        <v/>
      </c>
      <c r="AT194" s="43" t="str">
        <f aca="false">IF(ISBLANK(Values!E193),"",Values!H193)</f>
        <v/>
      </c>
      <c r="AV194" s="44" t="str">
        <f aca="false">IF(ISBLANK(Values!E193),"", Values!J193)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38" t="str">
        <f aca="false">IF(ISBLANK(Values!E194),"",IF(Values!J194,Values!H194 &amp;" "&amp;  Values!$B$1 &amp; " " &amp;Values!$B$3,Values!G194 &amp;" "&amp;  Values!$B$2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6" t="str">
        <f aca="false">IF(ISBLANK(Values!E194),"","👉 "&amp;Values!H194&amp; " "&amp;Values!$B$24 &amp;" "&amp;Values!$B$3)</f>
        <v/>
      </c>
      <c r="AK195" s="1" t="str">
        <f aca="false">IF(ISBLANK(Values!E194),"",Values!$B$25)</f>
        <v/>
      </c>
      <c r="AL195" s="1" t="str">
        <f aca="false">IF(ISBLANK(Values!E194),"",Values!$B$26)</f>
        <v/>
      </c>
      <c r="AM195" s="1" t="str">
        <f aca="false">IF(ISBLANK(Values!E194),"",Values!$B$27)</f>
        <v/>
      </c>
      <c r="AN195" s="1" t="str">
        <f aca="false">IF(ISBLANK(Values!E194),"",English!$B$18 &amp; German!$B$18 &amp; Spanish!$B$18 &amp; French!$B$18 &amp; Italian!$B$18 &amp; Dutch!$B$18)</f>
        <v/>
      </c>
      <c r="AT195" s="43" t="str">
        <f aca="false">IF(ISBLANK(Values!E194),"",Values!H194)</f>
        <v/>
      </c>
      <c r="AV195" s="44" t="str">
        <f aca="false">IF(ISBLANK(Values!E194),"", Values!J194)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38" t="str">
        <f aca="false">IF(ISBLANK(Values!E195),"",IF(Values!J195,Values!H195 &amp;" "&amp;  Values!$B$1 &amp; " " &amp;Values!$B$3,Values!G195 &amp;" "&amp;  Values!$B$2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6" t="str">
        <f aca="false">IF(ISBLANK(Values!E195),"","👉 "&amp;Values!H195&amp; " "&amp;Values!$B$24 &amp;" "&amp;Values!$B$3)</f>
        <v/>
      </c>
      <c r="AK196" s="1" t="str">
        <f aca="false">IF(ISBLANK(Values!E195),"",Values!$B$25)</f>
        <v/>
      </c>
      <c r="AL196" s="1" t="str">
        <f aca="false">IF(ISBLANK(Values!E195),"",Values!$B$26)</f>
        <v/>
      </c>
      <c r="AM196" s="1" t="str">
        <f aca="false">IF(ISBLANK(Values!E195),"",Values!$B$27)</f>
        <v/>
      </c>
      <c r="AN196" s="1" t="str">
        <f aca="false">IF(ISBLANK(Values!E195),"",English!$B$18 &amp; German!$B$18 &amp; Spanish!$B$18 &amp; French!$B$18 &amp; Italian!$B$18 &amp; Dutch!$B$18)</f>
        <v/>
      </c>
      <c r="AT196" s="43" t="str">
        <f aca="false">IF(ISBLANK(Values!E195),"",Values!H195)</f>
        <v/>
      </c>
      <c r="AV196" s="44" t="str">
        <f aca="false">IF(ISBLANK(Values!E195),"", Values!J195)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38" t="str">
        <f aca="false">IF(ISBLANK(Values!E196),"",IF(Values!J196,Values!H196 &amp;" "&amp;  Values!$B$1 &amp; " " &amp;Values!$B$3,Values!G196 &amp;" "&amp;  Values!$B$2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6" t="str">
        <f aca="false">IF(ISBLANK(Values!E196),"","👉 "&amp;Values!H196&amp; " "&amp;Values!$B$24 &amp;" "&amp;Values!$B$3)</f>
        <v/>
      </c>
      <c r="AK197" s="1" t="str">
        <f aca="false">IF(ISBLANK(Values!E196),"",Values!$B$25)</f>
        <v/>
      </c>
      <c r="AL197" s="1" t="str">
        <f aca="false">IF(ISBLANK(Values!E196),"",Values!$B$26)</f>
        <v/>
      </c>
      <c r="AM197" s="1" t="str">
        <f aca="false">IF(ISBLANK(Values!E196),"",Values!$B$27)</f>
        <v/>
      </c>
      <c r="AN197" s="1" t="str">
        <f aca="false">IF(ISBLANK(Values!E196),"",English!$B$18 &amp; German!$B$18 &amp; Spanish!$B$18 &amp; French!$B$18 &amp; Italian!$B$18 &amp; Dutch!$B$18)</f>
        <v/>
      </c>
      <c r="AT197" s="43" t="str">
        <f aca="false">IF(ISBLANK(Values!E196),"",Values!H196)</f>
        <v/>
      </c>
      <c r="AV197" s="44" t="str">
        <f aca="false">IF(ISBLANK(Values!E196),"", Values!J196)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38" t="str">
        <f aca="false">IF(ISBLANK(Values!E197),"",IF(Values!J197,Values!H197 &amp;" "&amp;  Values!$B$1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6" t="str">
        <f aca="false">IF(ISBLANK(Values!E197),"","👉 "&amp;Values!H197&amp; " "&amp;Values!$B$24 &amp;" "&amp;Values!$B$3)</f>
        <v/>
      </c>
      <c r="AK198" s="1" t="str">
        <f aca="false">IF(ISBLANK(Values!E197),"",Values!$B$25)</f>
        <v/>
      </c>
      <c r="AL198" s="1" t="str">
        <f aca="false">IF(ISBLANK(Values!E197),"",Values!$B$26)</f>
        <v/>
      </c>
      <c r="AM198" s="1" t="str">
        <f aca="false">IF(ISBLANK(Values!E197),"",Values!$B$27)</f>
        <v/>
      </c>
      <c r="AN198" s="1" t="str">
        <f aca="false">IF(ISBLANK(Values!E197),"",English!$B$18 &amp; German!$B$18 &amp; Spanish!$B$18 &amp; French!$B$18 &amp; Italian!$B$18 &amp; Dutch!$B$18)</f>
        <v/>
      </c>
      <c r="AT198" s="43" t="str">
        <f aca="false">IF(ISBLANK(Values!E197),"",Values!H197)</f>
        <v/>
      </c>
      <c r="AV198" s="44" t="str">
        <f aca="false">IF(ISBLANK(Values!E197),"", Values!J197)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38" t="str">
        <f aca="false">IF(ISBLANK(Values!E198),"",IF(Values!J198,Values!H198 &amp;" "&amp;  Values!$B$1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6" t="str">
        <f aca="false">IF(ISBLANK(Values!E198),"","👉 "&amp;Values!H198&amp; " "&amp;Values!$B$24 &amp;" "&amp;Values!$B$3)</f>
        <v/>
      </c>
      <c r="AK199" s="1" t="str">
        <f aca="false">IF(ISBLANK(Values!E198),"",Values!$B$25)</f>
        <v/>
      </c>
      <c r="AL199" s="1" t="str">
        <f aca="false">IF(ISBLANK(Values!E198),"",Values!$B$26)</f>
        <v/>
      </c>
      <c r="AM199" s="1" t="str">
        <f aca="false">IF(ISBLANK(Values!E198),"",Values!$B$27)</f>
        <v/>
      </c>
      <c r="AN199" s="1" t="str">
        <f aca="false">IF(ISBLANK(Values!E198),"",English!$B$18 &amp; German!$B$18 &amp; Spanish!$B$18 &amp; French!$B$18 &amp; Italian!$B$18 &amp; Dutch!$B$18)</f>
        <v/>
      </c>
      <c r="AT199" s="43" t="str">
        <f aca="false">IF(ISBLANK(Values!E198),"",Values!H198)</f>
        <v/>
      </c>
      <c r="AV199" s="44" t="str">
        <f aca="false">IF(ISBLANK(Values!E198),"", Values!J198)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38" t="str">
        <f aca="false">IF(ISBLANK(Values!E199),"",IF(Values!J199,Values!H199 &amp;" "&amp;  Values!$B$1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6" t="str">
        <f aca="false">IF(ISBLANK(Values!E199),"","👉 "&amp;Values!H199&amp; " "&amp;Values!$B$24 &amp;" "&amp;Values!$B$3)</f>
        <v/>
      </c>
      <c r="AK200" s="1" t="str">
        <f aca="false">IF(ISBLANK(Values!E199),"",Values!$B$25)</f>
        <v/>
      </c>
      <c r="AL200" s="1" t="str">
        <f aca="false">IF(ISBLANK(Values!E199),"",Values!$B$26)</f>
        <v/>
      </c>
      <c r="AM200" s="1" t="str">
        <f aca="false">IF(ISBLANK(Values!E199),"",Values!$B$27)</f>
        <v/>
      </c>
      <c r="AN200" s="1" t="str">
        <f aca="false">IF(ISBLANK(Values!E199),"",English!$B$18 &amp; German!$B$18 &amp; Spanish!$B$18 &amp; French!$B$18 &amp; Italian!$B$18 &amp; Dutch!$B$18)</f>
        <v/>
      </c>
      <c r="AT200" s="43" t="str">
        <f aca="false">IF(ISBLANK(Values!E199),"",Values!H199)</f>
        <v/>
      </c>
      <c r="AV200" s="44" t="str">
        <f aca="false">IF(ISBLANK(Values!E199),"", Values!J199)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38" t="str">
        <f aca="false">IF(ISBLANK(Values!E200),"",IF(Values!J200,Values!H200 &amp;" "&amp;  Values!$B$1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6" t="str">
        <f aca="false">IF(ISBLANK(Values!E200),"","👉 "&amp;Values!H200&amp; " "&amp;Values!$B$24 &amp;" "&amp;Values!$B$3)</f>
        <v/>
      </c>
      <c r="AK201" s="1" t="str">
        <f aca="false">IF(ISBLANK(Values!E200),"",Values!$B$25)</f>
        <v/>
      </c>
      <c r="AL201" s="1" t="str">
        <f aca="false">IF(ISBLANK(Values!E200),"",Values!$B$26)</f>
        <v/>
      </c>
      <c r="AM201" s="1" t="str">
        <f aca="false">IF(ISBLANK(Values!E200),"",Values!$B$27)</f>
        <v/>
      </c>
      <c r="AN201" s="1" t="str">
        <f aca="false">IF(ISBLANK(Values!E200),"",English!$B$18 &amp; German!$B$18 &amp; Spanish!$B$18 &amp; French!$B$18 &amp; Italian!$B$18 &amp; Dutch!$B$18)</f>
        <v/>
      </c>
      <c r="AT201" s="43" t="str">
        <f aca="false">IF(ISBLANK(Values!E200),"",Values!H200)</f>
        <v/>
      </c>
      <c r="AV201" s="44" t="str">
        <f aca="false">IF(ISBLANK(Values!E200),"", Values!J200)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38" t="str">
        <f aca="false">IF(ISBLANK(Values!E201),"",IF(Values!J201,Values!H201 &amp;" "&amp;  Values!$B$1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6" t="str">
        <f aca="false">IF(ISBLANK(Values!E201),"","👉 "&amp;Values!H201&amp; " "&amp;Values!$B$24 &amp;" "&amp;Values!$B$3)</f>
        <v/>
      </c>
      <c r="AK202" s="1" t="str">
        <f aca="false">IF(ISBLANK(Values!E201),"",Values!$B$25)</f>
        <v/>
      </c>
      <c r="AL202" s="1" t="str">
        <f aca="false">IF(ISBLANK(Values!E201),"",Values!$B$26)</f>
        <v/>
      </c>
      <c r="AM202" s="1" t="str">
        <f aca="false">IF(ISBLANK(Values!E201),"",Values!$B$27)</f>
        <v/>
      </c>
      <c r="AN202" s="1" t="str">
        <f aca="false">IF(ISBLANK(Values!E201),"",English!$B$18 &amp; German!$B$18 &amp; Spanish!$B$18 &amp; French!$B$18 &amp; Italian!$B$18 &amp; Dutch!$B$18)</f>
        <v/>
      </c>
      <c r="AT202" s="43" t="str">
        <f aca="false">IF(ISBLANK(Values!E201),"",Values!H201)</f>
        <v/>
      </c>
      <c r="AV202" s="44" t="str">
        <f aca="false">IF(ISBLANK(Values!E201),"", Values!J201)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38" t="str">
        <f aca="false">IF(ISBLANK(Values!E202),"",IF(Values!J202,Values!H202 &amp;" "&amp;  Values!$B$1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6" t="str">
        <f aca="false">IF(ISBLANK(Values!E202),"","👉 "&amp;Values!H202&amp; " "&amp;Values!$B$24 &amp;" "&amp;Values!$B$3)</f>
        <v/>
      </c>
      <c r="AK203" s="1" t="str">
        <f aca="false">IF(ISBLANK(Values!E202),"",Values!$B$25)</f>
        <v/>
      </c>
      <c r="AL203" s="1" t="str">
        <f aca="false">IF(ISBLANK(Values!E202),"",Values!$B$26)</f>
        <v/>
      </c>
      <c r="AM203" s="1" t="str">
        <f aca="false">IF(ISBLANK(Values!E202),"",Values!$B$27)</f>
        <v/>
      </c>
      <c r="AN203" s="1" t="str">
        <f aca="false">IF(ISBLANK(Values!E202),"",English!$B$18 &amp; German!$B$18 &amp; Spanish!$B$18 &amp; French!$B$18 &amp; Italian!$B$18 &amp; Dutch!$B$18)</f>
        <v/>
      </c>
      <c r="AT203" s="43" t="str">
        <f aca="false">IF(ISBLANK(Values!E202),"",Values!H202)</f>
        <v/>
      </c>
      <c r="AV203" s="44" t="str">
        <f aca="false">IF(ISBLANK(Values!E202),"", Values!J202)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38" t="str">
        <f aca="false">IF(ISBLANK(Values!E203),"",IF(Values!J203,Values!H203 &amp;" "&amp;  Values!$B$1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6" t="str">
        <f aca="false">IF(ISBLANK(Values!E203),"","👉 "&amp;Values!H203&amp; " "&amp;Values!$B$24 &amp;" "&amp;Values!$B$3)</f>
        <v/>
      </c>
      <c r="AK204" s="1" t="str">
        <f aca="false">IF(ISBLANK(Values!E203),"",Values!$B$25)</f>
        <v/>
      </c>
      <c r="AL204" s="1" t="str">
        <f aca="false">IF(ISBLANK(Values!E203),"",Values!$B$26)</f>
        <v/>
      </c>
      <c r="AM204" s="1" t="str">
        <f aca="false">IF(ISBLANK(Values!E203),"",Values!$B$27)</f>
        <v/>
      </c>
      <c r="AN204" s="1" t="str">
        <f aca="false">IF(ISBLANK(Values!E203),"",English!$B$18 &amp; German!$B$18 &amp; Spanish!$B$18 &amp; French!$B$18 &amp; Italian!$B$18 &amp; Dutch!$B$18)</f>
        <v/>
      </c>
      <c r="AT204" s="43" t="str">
        <f aca="false">IF(ISBLANK(Values!E203),"",Values!H203)</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5" hidden="false" customHeight="false" outlineLevel="0" collapsed="false">
      <c r="A205" s="27" t="str">
        <f aca="false">IF(ISBLANK(Values!E204),"",IF(Values!$B$37="EU","computercomponent","computer"))</f>
        <v/>
      </c>
      <c r="B205" s="37" t="str">
        <f aca="false">IF(ISBLANK(Values!E204),"",Values!F204)</f>
        <v/>
      </c>
      <c r="C205" s="32" t="str">
        <f aca="false">IF(ISBLANK(Values!E204),"","TellusRem")</f>
        <v/>
      </c>
      <c r="D205" s="30" t="str">
        <f aca="false">IF(ISBLANK(Values!E204),"",Values!E204)</f>
        <v/>
      </c>
      <c r="E205" s="31" t="str">
        <f aca="false">IF(ISBLANK(Values!E204),"","EAN")</f>
        <v/>
      </c>
      <c r="F205" s="38" t="str">
        <f aca="false">IF(ISBLANK(Values!E204),"",IF(Values!J204,Values!H204 &amp;" "&amp;  Values!$B$1 &amp; " " &amp;Values!$B$3,Values!G204 &amp;" "&amp;  Values!$B$2 &amp; " " &amp;Values!$B$3))</f>
        <v/>
      </c>
      <c r="G205" s="32" t="str">
        <f aca="false">IF(ISBLANK(Values!E204),"","TellusRem")</f>
        <v/>
      </c>
      <c r="H205" s="27" t="str">
        <f aca="false">IF(ISBLANK(Values!E204),"",Values!$B$16)</f>
        <v/>
      </c>
      <c r="I205" s="27" t="str">
        <f aca="false">IF(ISBLANK(Values!E204),"","4730574031")</f>
        <v/>
      </c>
      <c r="J205" s="39" t="str">
        <f aca="false">IF(ISBLANK(Values!E204),"",Values!F204 &amp; " variations")</f>
        <v/>
      </c>
      <c r="K205" s="28" t="str">
        <f aca="false">IF(ISBLANK(Values!E204),"",IF(Values!J204, Values!$B$4, Values!$B$5))</f>
        <v/>
      </c>
      <c r="L205" s="40" t="str">
        <f aca="false">IF(ISBLANK(Values!E204),"",Values!$B$18)</f>
        <v/>
      </c>
      <c r="M205" s="28" t="str">
        <f aca="false">IF(ISBLANK(Values!E204),"",Values!$M204)</f>
        <v/>
      </c>
      <c r="N205" s="28" t="str">
        <f aca="false">IF(ISBLANK(Values!F204),"",Values!$N204)</f>
        <v/>
      </c>
      <c r="O205" s="1" t="str">
        <f aca="false">IF(ISBLANK(Values!F204),"",Values!$O204)</f>
        <v/>
      </c>
      <c r="W205" s="32" t="str">
        <f aca="false">IF(ISBLANK(Values!E204),"","Child")</f>
        <v/>
      </c>
      <c r="X205" s="32" t="str">
        <f aca="false">IF(ISBLANK(Values!E204),"",Values!$B$13)</f>
        <v/>
      </c>
      <c r="Y205" s="39" t="str">
        <f aca="false">IF(ISBLANK(Values!E204),"","Size-Color")</f>
        <v/>
      </c>
      <c r="Z205" s="32" t="str">
        <f aca="false">IF(ISBLANK(Values!E204),"","variation")</f>
        <v/>
      </c>
      <c r="AA205" s="36" t="str">
        <f aca="false">IF(ISBLANK(Values!E204),"",Values!$B$20)</f>
        <v/>
      </c>
      <c r="AB205" s="36" t="str">
        <f aca="false">IF(ISBLANK(Values!E204),"",Values!$B$29)</f>
        <v/>
      </c>
      <c r="AI205" s="41" t="str">
        <f aca="false">IF(ISBLANK(Values!E204),"",IF(Values!I204,Values!$B$23,Values!$B$33))</f>
        <v/>
      </c>
      <c r="AJ205" s="46" t="str">
        <f aca="false">IF(ISBLANK(Values!E204),"","👉 "&amp;Values!H204&amp; " "&amp;Values!$B$24 &amp;" "&amp;Values!$B$3)</f>
        <v/>
      </c>
      <c r="AK205" s="1" t="str">
        <f aca="false">IF(ISBLANK(Values!E204),"",Values!$B$25)</f>
        <v/>
      </c>
      <c r="AL205" s="1" t="str">
        <f aca="false">IF(ISBLANK(Values!E204),"",Values!$B$26)</f>
        <v/>
      </c>
      <c r="AM205" s="1" t="str">
        <f aca="false">IF(ISBLANK(Values!E204),"",Values!$B$27)</f>
        <v/>
      </c>
      <c r="AN205" s="1" t="str">
        <f aca="false">IF(ISBLANK(Values!E204),"",English!$B$18 &amp; German!$B$18 &amp; Spanish!$B$18 &amp; French!$B$18 &amp; Italian!$B$18 &amp; Dutch!$B$18)</f>
        <v/>
      </c>
      <c r="AT205" s="43" t="str">
        <f aca="false">IF(ISBLANK(Values!E204),"",Values!H204)</f>
        <v/>
      </c>
      <c r="AV205" s="28" t="str">
        <f aca="false">IF(ISBLANK(Values!E204),"",Values!H204)</f>
        <v/>
      </c>
      <c r="BE205" s="27" t="str">
        <f aca="false">IF(ISBLANK(Values!E204),"","Professional Audience")</f>
        <v/>
      </c>
      <c r="BF205" s="27" t="str">
        <f aca="false">IF(ISBLANK(Values!E204),"","Consumer Audience")</f>
        <v/>
      </c>
      <c r="BG205" s="27" t="str">
        <f aca="false">IF(ISBLANK(Values!E204),"","Adults")</f>
        <v/>
      </c>
      <c r="BH205" s="27" t="str">
        <f aca="false">IF(ISBLANK(Values!E204),"","People")</f>
        <v/>
      </c>
      <c r="CG205" s="1" t="str">
        <f aca="false">IF(ISBLANK(Values!E204),"",Values!$B$11)</f>
        <v/>
      </c>
      <c r="CH205" s="1" t="str">
        <f aca="false">IF(ISBLANK(Values!E204),"","GR")</f>
        <v/>
      </c>
      <c r="CI205" s="1" t="str">
        <f aca="false">IF(ISBLANK(Values!E204),"",Values!$B$7)</f>
        <v/>
      </c>
      <c r="CJ205" s="1" t="str">
        <f aca="false">IF(ISBLANK(Values!E204),"",Values!$B$8)</f>
        <v/>
      </c>
      <c r="CK205" s="1" t="str">
        <f aca="false">IF(ISBLANK(Values!E204),"",Values!$B$9)</f>
        <v/>
      </c>
      <c r="CL205" s="1" t="str">
        <f aca="false">IF(ISBLANK(Values!E204),"","CM")</f>
        <v/>
      </c>
      <c r="CP205" s="36" t="str">
        <f aca="false">IF(ISBLANK(Values!E204),"",Values!$B$7)</f>
        <v/>
      </c>
      <c r="CQ205" s="36" t="str">
        <f aca="false">IF(ISBLANK(Values!E204),"",Values!$B$8)</f>
        <v/>
      </c>
      <c r="CR205" s="36" t="str">
        <f aca="false">IF(ISBLANK(Values!E204),"",Values!$B$9)</f>
        <v/>
      </c>
      <c r="CS205" s="1" t="str">
        <f aca="false">IF(ISBLANK(Values!E204),"",Values!$B$11)</f>
        <v/>
      </c>
      <c r="CT205" s="1" t="str">
        <f aca="false">IF(ISBLANK(Values!E204),"","GR")</f>
        <v/>
      </c>
      <c r="CU205" s="1" t="str">
        <f aca="false">IF(ISBLANK(Values!E204),"","CM")</f>
        <v/>
      </c>
      <c r="CV205" s="1" t="str">
        <f aca="false">IF(ISBLANK(Values!E204),"",IF(Values!$B$36=options!$F$1,"Denmark", IF(Values!$B$36=options!$F$2, "Danemark",IF(Values!$B$36=options!$F$3, "Dänemark",IF(Values!$B$36=options!$F$4, "Danimarca",IF(Values!$B$36=options!$F$5, "Dinamarca",IF(Values!$B$36=options!$F$6, "Denemarken","" ) ) ) ) )))</f>
        <v/>
      </c>
      <c r="CZ205" s="1" t="str">
        <f aca="false">IF(ISBLANK(Values!E204),"","No")</f>
        <v/>
      </c>
      <c r="DA205" s="1" t="str">
        <f aca="false">IF(ISBLANK(Values!E204),"","No")</f>
        <v/>
      </c>
      <c r="DO205" s="27" t="str">
        <f aca="false">IF(ISBLANK(Values!E204),"","Parts")</f>
        <v/>
      </c>
      <c r="DP205" s="27" t="str">
        <f aca="false">IF(ISBLANK(Values!E204),"",Values!$B$31)</f>
        <v/>
      </c>
      <c r="DS205" s="31"/>
      <c r="DY205" s="31"/>
      <c r="DZ205" s="31"/>
      <c r="EA205" s="31"/>
      <c r="EB205" s="31"/>
      <c r="EC205" s="31"/>
      <c r="EI205" s="1" t="str">
        <f aca="false">IF(ISBLANK(Values!E204),"",Values!$B$31)</f>
        <v/>
      </c>
      <c r="ES205" s="1" t="str">
        <f aca="false">IF(ISBLANK(Values!E204),"","Amazon Tellus UPS")</f>
        <v/>
      </c>
      <c r="EV205" s="1" t="str">
        <f aca="false">IF(ISBLANK(Values!E204),"","New")</f>
        <v/>
      </c>
      <c r="FE205" s="1" t="str">
        <f aca="false">IF(ISBLANK(Values!E204),"","3")</f>
        <v/>
      </c>
      <c r="FH205" s="1" t="str">
        <f aca="false">IF(ISBLANK(Values!E204),"","FALSE")</f>
        <v/>
      </c>
      <c r="FI205" s="36" t="str">
        <f aca="false">IF(ISBLANK(Values!E204),"","FALSE")</f>
        <v/>
      </c>
      <c r="FJ205" s="36" t="str">
        <f aca="false">IF(ISBLANK(Values!E204),"","FALSE")</f>
        <v/>
      </c>
      <c r="FM205" s="1" t="str">
        <f aca="false">IF(ISBLANK(Values!E204),"","1")</f>
        <v/>
      </c>
      <c r="FO205" s="28" t="str">
        <f aca="false">IF(ISBLANK(Values!E204),"",IF(Values!J204, Values!$B$4, Values!$B$5))</f>
        <v/>
      </c>
      <c r="FP205" s="1" t="str">
        <f aca="false">IF(ISBLANK(Values!E204),"","Percent")</f>
        <v/>
      </c>
      <c r="FQ205" s="1" t="str">
        <f aca="false">IF(ISBLANK(Values!E204),"","2")</f>
        <v/>
      </c>
      <c r="FR205" s="1" t="str">
        <f aca="false">IF(ISBLANK(Values!E204),"","3")</f>
        <v/>
      </c>
      <c r="FS205" s="1" t="str">
        <f aca="false">IF(ISBLANK(Values!E204),"","5")</f>
        <v/>
      </c>
      <c r="FT205" s="1" t="str">
        <f aca="false">IF(ISBLANK(Values!E204),"","6")</f>
        <v/>
      </c>
      <c r="FU205" s="1" t="str">
        <f aca="false">IF(ISBLANK(Values!E204),"","10")</f>
        <v/>
      </c>
      <c r="FV205" s="1" t="str">
        <f aca="false">IF(ISBLANK(Values!E204),"","10")</f>
        <v/>
      </c>
    </row>
    <row r="206" customFormat="false" ht="15" hidden="false" customHeight="false" outlineLevel="0" collapsed="false">
      <c r="A206" s="27" t="str">
        <f aca="false">IF(ISBLANK(Values!E205),"",IF(Values!$B$37="EU","computercomponent","computer"))</f>
        <v/>
      </c>
      <c r="B206" s="37" t="str">
        <f aca="false">IF(ISBLANK(Values!E205),"",Values!F205)</f>
        <v/>
      </c>
      <c r="C206" s="32" t="str">
        <f aca="false">IF(ISBLANK(Values!E205),"","TellusRem")</f>
        <v/>
      </c>
      <c r="D206" s="30" t="str">
        <f aca="false">IF(ISBLANK(Values!E205),"",Values!E205)</f>
        <v/>
      </c>
      <c r="E206" s="31" t="str">
        <f aca="false">IF(ISBLANK(Values!E205),"","EAN")</f>
        <v/>
      </c>
      <c r="F206" s="38" t="str">
        <f aca="false">IF(ISBLANK(Values!E205),"",IF(Values!J205,Values!H205 &amp;" "&amp;  Values!$B$1 &amp; " " &amp;Values!$B$3,Values!G205 &amp;" "&amp;  Values!$B$2 &amp; " " &amp;Values!$B$3))</f>
        <v/>
      </c>
      <c r="G206" s="32" t="str">
        <f aca="false">IF(ISBLANK(Values!E205),"","TellusRem")</f>
        <v/>
      </c>
      <c r="H206" s="27" t="str">
        <f aca="false">IF(ISBLANK(Values!E205),"",Values!$B$16)</f>
        <v/>
      </c>
      <c r="I206" s="27" t="str">
        <f aca="false">IF(ISBLANK(Values!E205),"","4730574031")</f>
        <v/>
      </c>
      <c r="J206" s="39" t="str">
        <f aca="false">IF(ISBLANK(Values!E205),"",Values!F205 &amp; " variations")</f>
        <v/>
      </c>
      <c r="K206" s="28" t="str">
        <f aca="false">IF(ISBLANK(Values!E205),"",IF(Values!J205, Values!$B$4, Values!$B$5))</f>
        <v/>
      </c>
      <c r="L206" s="40" t="str">
        <f aca="false">IF(ISBLANK(Values!E205),"",Values!$B$18)</f>
        <v/>
      </c>
      <c r="M206" s="28" t="str">
        <f aca="false">IF(ISBLANK(Values!E205),"",Values!$M205)</f>
        <v/>
      </c>
      <c r="N206" s="28" t="str">
        <f aca="false">IF(ISBLANK(Values!F205),"",Values!$N205)</f>
        <v/>
      </c>
      <c r="O206" s="1" t="str">
        <f aca="false">IF(ISBLANK(Values!F205),"",Values!$O205)</f>
        <v/>
      </c>
      <c r="W206" s="32" t="str">
        <f aca="false">IF(ISBLANK(Values!E205),"","Child")</f>
        <v/>
      </c>
      <c r="X206" s="32" t="str">
        <f aca="false">IF(ISBLANK(Values!E205),"",Values!$B$13)</f>
        <v/>
      </c>
      <c r="Y206" s="39" t="str">
        <f aca="false">IF(ISBLANK(Values!E205),"","Size-Color")</f>
        <v/>
      </c>
      <c r="Z206" s="32" t="str">
        <f aca="false">IF(ISBLANK(Values!E205),"","variation")</f>
        <v/>
      </c>
      <c r="AA206" s="36" t="str">
        <f aca="false">IF(ISBLANK(Values!E205),"",Values!$B$20)</f>
        <v/>
      </c>
      <c r="AB206" s="36" t="str">
        <f aca="false">IF(ISBLANK(Values!E205),"",Values!$B$29)</f>
        <v/>
      </c>
      <c r="AI206" s="41" t="str">
        <f aca="false">IF(ISBLANK(Values!E205),"",IF(Values!I205,Values!$B$23,Values!$B$33))</f>
        <v/>
      </c>
      <c r="AJ206" s="46" t="str">
        <f aca="false">IF(ISBLANK(Values!E205),"","👉 "&amp;Values!H205&amp; " "&amp;Values!$B$24 &amp;" "&amp;Values!$B$3)</f>
        <v/>
      </c>
      <c r="AK206" s="1" t="str">
        <f aca="false">IF(ISBLANK(Values!E205),"",Values!$B$25)</f>
        <v/>
      </c>
      <c r="AL206" s="1" t="str">
        <f aca="false">IF(ISBLANK(Values!E205),"",Values!$B$26)</f>
        <v/>
      </c>
      <c r="AM206" s="1" t="str">
        <f aca="false">IF(ISBLANK(Values!E205),"",Values!$B$27)</f>
        <v/>
      </c>
      <c r="AN206" s="1" t="str">
        <f aca="false">IF(ISBLANK(Values!E205),"",English!$B$18 &amp; German!$B$18 &amp; Spanish!$B$18 &amp; French!$B$18 &amp; Italian!$B$18 &amp; Dutch!$B$18)</f>
        <v/>
      </c>
      <c r="AT206" s="43" t="str">
        <f aca="false">IF(ISBLANK(Values!E205),"",Values!H205)</f>
        <v/>
      </c>
      <c r="AV206" s="28" t="str">
        <f aca="false">IF(ISBLANK(Values!E205),"",Values!H205)</f>
        <v/>
      </c>
      <c r="BE206" s="27" t="str">
        <f aca="false">IF(ISBLANK(Values!E205),"","Professional Audience")</f>
        <v/>
      </c>
      <c r="BF206" s="27" t="str">
        <f aca="false">IF(ISBLANK(Values!E205),"","Consumer Audience")</f>
        <v/>
      </c>
      <c r="BG206" s="27" t="str">
        <f aca="false">IF(ISBLANK(Values!E205),"","Adults")</f>
        <v/>
      </c>
      <c r="BH206" s="27" t="str">
        <f aca="false">IF(ISBLANK(Values!E205),"","People")</f>
        <v/>
      </c>
      <c r="CG206" s="1" t="str">
        <f aca="false">IF(ISBLANK(Values!E205),"",Values!$B$11)</f>
        <v/>
      </c>
      <c r="CH206" s="1" t="str">
        <f aca="false">IF(ISBLANK(Values!E205),"","GR")</f>
        <v/>
      </c>
      <c r="CI206" s="1" t="str">
        <f aca="false">IF(ISBLANK(Values!E205),"",Values!$B$7)</f>
        <v/>
      </c>
      <c r="CJ206" s="1" t="str">
        <f aca="false">IF(ISBLANK(Values!E205),"",Values!$B$8)</f>
        <v/>
      </c>
      <c r="CK206" s="1" t="str">
        <f aca="false">IF(ISBLANK(Values!E205),"",Values!$B$9)</f>
        <v/>
      </c>
      <c r="CL206" s="1" t="str">
        <f aca="false">IF(ISBLANK(Values!E205),"","CM")</f>
        <v/>
      </c>
      <c r="CP206" s="36" t="str">
        <f aca="false">IF(ISBLANK(Values!E205),"",Values!$B$7)</f>
        <v/>
      </c>
      <c r="CQ206" s="36" t="str">
        <f aca="false">IF(ISBLANK(Values!E205),"",Values!$B$8)</f>
        <v/>
      </c>
      <c r="CR206" s="36" t="str">
        <f aca="false">IF(ISBLANK(Values!E205),"",Values!$B$9)</f>
        <v/>
      </c>
      <c r="CS206" s="1" t="str">
        <f aca="false">IF(ISBLANK(Values!E205),"",Values!$B$11)</f>
        <v/>
      </c>
      <c r="CT206" s="1" t="str">
        <f aca="false">IF(ISBLANK(Values!E205),"","GR")</f>
        <v/>
      </c>
      <c r="CU206" s="1" t="str">
        <f aca="false">IF(ISBLANK(Values!E205),"","CM")</f>
        <v/>
      </c>
      <c r="CV206" s="1" t="str">
        <f aca="false">IF(ISBLANK(Values!E205),"",IF(Values!$B$36=options!$F$1,"Denmark", IF(Values!$B$36=options!$F$2, "Danemark",IF(Values!$B$36=options!$F$3, "Dänemark",IF(Values!$B$36=options!$F$4, "Danimarca",IF(Values!$B$36=options!$F$5, "Dinamarca",IF(Values!$B$36=options!$F$6, "Denemarken","" ) ) ) ) )))</f>
        <v/>
      </c>
      <c r="CZ206" s="1" t="str">
        <f aca="false">IF(ISBLANK(Values!E205),"","No")</f>
        <v/>
      </c>
      <c r="DA206" s="1" t="str">
        <f aca="false">IF(ISBLANK(Values!E205),"","No")</f>
        <v/>
      </c>
      <c r="DO206" s="27" t="str">
        <f aca="false">IF(ISBLANK(Values!E205),"","Parts")</f>
        <v/>
      </c>
      <c r="DP206" s="27" t="str">
        <f aca="false">IF(ISBLANK(Values!E205),"",Values!$B$31)</f>
        <v/>
      </c>
      <c r="DS206" s="31"/>
      <c r="DY206" s="31"/>
      <c r="DZ206" s="31"/>
      <c r="EA206" s="31"/>
      <c r="EB206" s="31"/>
      <c r="EC206" s="31"/>
      <c r="EI206" s="1" t="str">
        <f aca="false">IF(ISBLANK(Values!E205),"",Values!$B$31)</f>
        <v/>
      </c>
      <c r="ES206" s="1" t="str">
        <f aca="false">IF(ISBLANK(Values!E205),"","Amazon Tellus UPS")</f>
        <v/>
      </c>
      <c r="EV206" s="1" t="str">
        <f aca="false">IF(ISBLANK(Values!E205),"","New")</f>
        <v/>
      </c>
      <c r="FE206" s="1" t="str">
        <f aca="false">IF(ISBLANK(Values!E205),"","3")</f>
        <v/>
      </c>
      <c r="FH206" s="1" t="str">
        <f aca="false">IF(ISBLANK(Values!E205),"","FALSE")</f>
        <v/>
      </c>
      <c r="FI206" s="36" t="str">
        <f aca="false">IF(ISBLANK(Values!E205),"","FALSE")</f>
        <v/>
      </c>
      <c r="FJ206" s="36" t="str">
        <f aca="false">IF(ISBLANK(Values!E205),"","FALSE")</f>
        <v/>
      </c>
      <c r="FM206" s="1" t="str">
        <f aca="false">IF(ISBLANK(Values!E205),"","1")</f>
        <v/>
      </c>
      <c r="FO206" s="28" t="str">
        <f aca="false">IF(ISBLANK(Values!E205),"",IF(Values!J205, Values!$B$4, Values!$B$5))</f>
        <v/>
      </c>
      <c r="FP206" s="1" t="str">
        <f aca="false">IF(ISBLANK(Values!E205),"","Percent")</f>
        <v/>
      </c>
      <c r="FQ206" s="1" t="str">
        <f aca="false">IF(ISBLANK(Values!E205),"","2")</f>
        <v/>
      </c>
      <c r="FR206" s="1" t="str">
        <f aca="false">IF(ISBLANK(Values!E205),"","3")</f>
        <v/>
      </c>
      <c r="FS206" s="1" t="str">
        <f aca="false">IF(ISBLANK(Values!E205),"","5")</f>
        <v/>
      </c>
      <c r="FT206" s="1" t="str">
        <f aca="false">IF(ISBLANK(Values!E205),"","6")</f>
        <v/>
      </c>
      <c r="FU206" s="1" t="str">
        <f aca="false">IF(ISBLANK(Values!E205),"","10")</f>
        <v/>
      </c>
      <c r="FV206" s="1" t="str">
        <f aca="false">IF(ISBLANK(Values!E205),"","10")</f>
        <v/>
      </c>
    </row>
    <row r="207" customFormat="false" ht="15" hidden="false" customHeight="false" outlineLevel="0" collapsed="false">
      <c r="A207" s="27" t="str">
        <f aca="false">IF(ISBLANK(Values!E206),"",IF(Values!$B$37="EU","computercomponent","computer"))</f>
        <v/>
      </c>
      <c r="B207" s="37" t="str">
        <f aca="false">IF(ISBLANK(Values!E206),"",Values!F206)</f>
        <v/>
      </c>
      <c r="C207" s="32" t="str">
        <f aca="false">IF(ISBLANK(Values!E206),"","TellusRem")</f>
        <v/>
      </c>
      <c r="D207" s="30" t="str">
        <f aca="false">IF(ISBLANK(Values!E206),"",Values!E206)</f>
        <v/>
      </c>
      <c r="E207" s="31" t="str">
        <f aca="false">IF(ISBLANK(Values!E206),"","EAN")</f>
        <v/>
      </c>
      <c r="F207" s="38" t="str">
        <f aca="false">IF(ISBLANK(Values!E206),"",IF(Values!J206,Values!H206 &amp;" "&amp;  Values!$B$1 &amp; " " &amp;Values!$B$3,Values!G206 &amp;" "&amp;  Values!$B$2 &amp; " " &amp;Values!$B$3))</f>
        <v/>
      </c>
      <c r="G207" s="32" t="str">
        <f aca="false">IF(ISBLANK(Values!E206),"","TellusRem")</f>
        <v/>
      </c>
      <c r="H207" s="27" t="str">
        <f aca="false">IF(ISBLANK(Values!E206),"",Values!$B$16)</f>
        <v/>
      </c>
      <c r="I207" s="27" t="str">
        <f aca="false">IF(ISBLANK(Values!E206),"","4730574031")</f>
        <v/>
      </c>
      <c r="J207" s="39" t="str">
        <f aca="false">IF(ISBLANK(Values!E206),"",Values!F206 &amp; " variations")</f>
        <v/>
      </c>
      <c r="K207" s="28" t="str">
        <f aca="false">IF(ISBLANK(Values!E206),"",IF(Values!J206, Values!$B$4, Values!$B$5))</f>
        <v/>
      </c>
      <c r="L207" s="40" t="str">
        <f aca="false">IF(ISBLANK(Values!E206),"",Values!$B$18)</f>
        <v/>
      </c>
      <c r="M207" s="28" t="str">
        <f aca="false">IF(ISBLANK(Values!E206),"",Values!$M206)</f>
        <v/>
      </c>
      <c r="N207" s="28" t="str">
        <f aca="false">IF(ISBLANK(Values!F206),"",Values!$N206)</f>
        <v/>
      </c>
      <c r="O207" s="1" t="str">
        <f aca="false">IF(ISBLANK(Values!F206),"",Values!$O206)</f>
        <v/>
      </c>
      <c r="W207" s="32" t="str">
        <f aca="false">IF(ISBLANK(Values!E206),"","Child")</f>
        <v/>
      </c>
      <c r="X207" s="32" t="str">
        <f aca="false">IF(ISBLANK(Values!E206),"",Values!$B$13)</f>
        <v/>
      </c>
      <c r="Y207" s="39" t="str">
        <f aca="false">IF(ISBLANK(Values!E206),"","Size-Color")</f>
        <v/>
      </c>
      <c r="Z207" s="32" t="str">
        <f aca="false">IF(ISBLANK(Values!E206),"","variation")</f>
        <v/>
      </c>
      <c r="AA207" s="36" t="str">
        <f aca="false">IF(ISBLANK(Values!E206),"",Values!$B$20)</f>
        <v/>
      </c>
      <c r="AB207" s="36" t="str">
        <f aca="false">IF(ISBLANK(Values!E206),"",Values!$B$29)</f>
        <v/>
      </c>
      <c r="AI207" s="41" t="str">
        <f aca="false">IF(ISBLANK(Values!E206),"",IF(Values!I206,Values!$B$23,Values!$B$33))</f>
        <v/>
      </c>
      <c r="AJ207" s="46" t="str">
        <f aca="false">IF(ISBLANK(Values!E206),"","👉 "&amp;Values!H206&amp; " "&amp;Values!$B$24 &amp;" "&amp;Values!$B$3)</f>
        <v/>
      </c>
      <c r="AK207" s="1" t="str">
        <f aca="false">IF(ISBLANK(Values!E206),"",Values!$B$25)</f>
        <v/>
      </c>
      <c r="AL207" s="1" t="str">
        <f aca="false">IF(ISBLANK(Values!E206),"",Values!$B$26)</f>
        <v/>
      </c>
      <c r="AM207" s="1" t="str">
        <f aca="false">IF(ISBLANK(Values!E206),"",Values!$B$27)</f>
        <v/>
      </c>
      <c r="AT207" s="43" t="str">
        <f aca="false">IF(ISBLANK(Values!E206),"",Values!H206)</f>
        <v/>
      </c>
      <c r="AV207" s="28" t="str">
        <f aca="false">IF(ISBLANK(Values!E206),"",Values!H206)</f>
        <v/>
      </c>
      <c r="BE207" s="27" t="str">
        <f aca="false">IF(ISBLANK(Values!E206),"","Professional Audience")</f>
        <v/>
      </c>
      <c r="BF207" s="27" t="str">
        <f aca="false">IF(ISBLANK(Values!E206),"","Consumer Audience")</f>
        <v/>
      </c>
      <c r="BG207" s="27" t="str">
        <f aca="false">IF(ISBLANK(Values!E206),"","Adults")</f>
        <v/>
      </c>
      <c r="BH207" s="27" t="str">
        <f aca="false">IF(ISBLANK(Values!E206),"","People")</f>
        <v/>
      </c>
      <c r="CG207" s="1" t="str">
        <f aca="false">IF(ISBLANK(Values!E206),"",Values!$B$11)</f>
        <v/>
      </c>
      <c r="CH207" s="1" t="str">
        <f aca="false">IF(ISBLANK(Values!E206),"","GR")</f>
        <v/>
      </c>
      <c r="CI207" s="1" t="str">
        <f aca="false">IF(ISBLANK(Values!E206),"",Values!$B$7)</f>
        <v/>
      </c>
      <c r="CJ207" s="1" t="str">
        <f aca="false">IF(ISBLANK(Values!E206),"",Values!$B$8)</f>
        <v/>
      </c>
      <c r="CK207" s="1" t="str">
        <f aca="false">IF(ISBLANK(Values!E206),"",Values!$B$9)</f>
        <v/>
      </c>
      <c r="CL207" s="1" t="str">
        <f aca="false">IF(ISBLANK(Values!E206),"","CM")</f>
        <v/>
      </c>
      <c r="CP207" s="36" t="str">
        <f aca="false">IF(ISBLANK(Values!E206),"",Values!$B$7)</f>
        <v/>
      </c>
      <c r="CQ207" s="36" t="str">
        <f aca="false">IF(ISBLANK(Values!E206),"",Values!$B$8)</f>
        <v/>
      </c>
      <c r="CR207" s="36" t="str">
        <f aca="false">IF(ISBLANK(Values!E206),"",Values!$B$9)</f>
        <v/>
      </c>
      <c r="CS207" s="1" t="str">
        <f aca="false">IF(ISBLANK(Values!E206),"",Values!$B$11)</f>
        <v/>
      </c>
      <c r="CT207" s="1" t="str">
        <f aca="false">IF(ISBLANK(Values!E206),"","GR")</f>
        <v/>
      </c>
      <c r="CU207" s="1" t="str">
        <f aca="false">IF(ISBLANK(Values!E206),"","CM")</f>
        <v/>
      </c>
      <c r="CV207" s="1" t="str">
        <f aca="false">IF(ISBLANK(Values!E206),"",IF(Values!$B$36=options!$F$1,"Denmark", IF(Values!$B$36=options!$F$2, "Danemark",IF(Values!$B$36=options!$F$3, "Dänemark",IF(Values!$B$36=options!$F$4, "Danimarca",IF(Values!$B$36=options!$F$5, "Dinamarca",IF(Values!$B$36=options!$F$6, "Denemarken","" ) ) ) ) )))</f>
        <v/>
      </c>
      <c r="CZ207" s="1" t="str">
        <f aca="false">IF(ISBLANK(Values!E206),"","No")</f>
        <v/>
      </c>
      <c r="DA207" s="1" t="str">
        <f aca="false">IF(ISBLANK(Values!E206),"","No")</f>
        <v/>
      </c>
      <c r="DO207" s="27" t="str">
        <f aca="false">IF(ISBLANK(Values!E206),"","Parts")</f>
        <v/>
      </c>
      <c r="DP207" s="27" t="str">
        <f aca="false">IF(ISBLANK(Values!E206),"",Values!$B$31)</f>
        <v/>
      </c>
      <c r="DS207" s="31"/>
      <c r="DY207" s="31"/>
      <c r="DZ207" s="31"/>
      <c r="EA207" s="31"/>
      <c r="EB207" s="31"/>
      <c r="EC207" s="31"/>
      <c r="EI207" s="1" t="str">
        <f aca="false">IF(ISBLANK(Values!E206),"",Values!$B$31)</f>
        <v/>
      </c>
      <c r="ES207" s="1" t="str">
        <f aca="false">IF(ISBLANK(Values!E206),"","Amazon Tellus UPS")</f>
        <v/>
      </c>
      <c r="EV207" s="1" t="str">
        <f aca="false">IF(ISBLANK(Values!E206),"","New")</f>
        <v/>
      </c>
      <c r="FE207" s="1" t="str">
        <f aca="false">IF(ISBLANK(Values!E206),"","3")</f>
        <v/>
      </c>
      <c r="FH207" s="1" t="str">
        <f aca="false">IF(ISBLANK(Values!E206),"","FALSE")</f>
        <v/>
      </c>
      <c r="FI207" s="36" t="str">
        <f aca="false">IF(ISBLANK(Values!E206),"","FALSE")</f>
        <v/>
      </c>
      <c r="FJ207" s="36" t="str">
        <f aca="false">IF(ISBLANK(Values!E206),"","FALSE")</f>
        <v/>
      </c>
      <c r="FM207" s="1" t="str">
        <f aca="false">IF(ISBLANK(Values!E206),"","1")</f>
        <v/>
      </c>
      <c r="FO207" s="28" t="str">
        <f aca="false">IF(ISBLANK(Values!E206),"",IF(Values!J206, Values!$B$4, Values!$B$5))</f>
        <v/>
      </c>
      <c r="FP207" s="1" t="str">
        <f aca="false">IF(ISBLANK(Values!E206),"","Percent")</f>
        <v/>
      </c>
      <c r="FQ207" s="1" t="str">
        <f aca="false">IF(ISBLANK(Values!E206),"","2")</f>
        <v/>
      </c>
      <c r="FR207" s="1" t="str">
        <f aca="false">IF(ISBLANK(Values!E206),"","3")</f>
        <v/>
      </c>
      <c r="FS207" s="1" t="str">
        <f aca="false">IF(ISBLANK(Values!E206),"","5")</f>
        <v/>
      </c>
      <c r="FT207" s="1" t="str">
        <f aca="false">IF(ISBLANK(Values!E206),"","6")</f>
        <v/>
      </c>
      <c r="FU207" s="1" t="str">
        <f aca="false">IF(ISBLANK(Values!E206),"","10")</f>
        <v/>
      </c>
      <c r="FV207" s="1" t="str">
        <f aca="false">IF(ISBLANK(Values!E206),"","10")</f>
        <v/>
      </c>
    </row>
    <row r="208" customFormat="false" ht="15" hidden="false" customHeight="false" outlineLevel="0" collapsed="false">
      <c r="A208" s="27" t="str">
        <f aca="false">IF(ISBLANK(Values!E207),"",IF(Values!$B$37="EU","computercomponent","computer"))</f>
        <v/>
      </c>
      <c r="B208" s="37" t="str">
        <f aca="false">IF(ISBLANK(Values!E207),"",Values!F207)</f>
        <v/>
      </c>
      <c r="C208" s="32" t="str">
        <f aca="false">IF(ISBLANK(Values!E207),"","TellusRem")</f>
        <v/>
      </c>
      <c r="D208" s="30" t="str">
        <f aca="false">IF(ISBLANK(Values!E207),"",Values!E207)</f>
        <v/>
      </c>
      <c r="E208" s="31" t="str">
        <f aca="false">IF(ISBLANK(Values!E207),"","EAN")</f>
        <v/>
      </c>
      <c r="F208" s="38" t="str">
        <f aca="false">IF(ISBLANK(Values!E207),"",IF(Values!J207,Values!H207 &amp;" "&amp;  Values!$B$1 &amp; " " &amp;Values!$B$3,Values!G207 &amp;" "&amp;  Values!$B$2 &amp; " " &amp;Values!$B$3))</f>
        <v/>
      </c>
      <c r="G208" s="32" t="str">
        <f aca="false">IF(ISBLANK(Values!E207),"","TellusRem")</f>
        <v/>
      </c>
      <c r="H208" s="27" t="str">
        <f aca="false">IF(ISBLANK(Values!E207),"",Values!$B$16)</f>
        <v/>
      </c>
      <c r="I208" s="27" t="str">
        <f aca="false">IF(ISBLANK(Values!E207),"","4730574031")</f>
        <v/>
      </c>
      <c r="J208" s="39" t="str">
        <f aca="false">IF(ISBLANK(Values!E207),"",Values!F207 &amp; " variations")</f>
        <v/>
      </c>
      <c r="K208" s="28" t="str">
        <f aca="false">IF(ISBLANK(Values!E207),"",IF(Values!J207, Values!$B$4, Values!$B$5))</f>
        <v/>
      </c>
      <c r="L208" s="40" t="str">
        <f aca="false">IF(ISBLANK(Values!E207),"",Values!$B$18)</f>
        <v/>
      </c>
      <c r="M208" s="28" t="str">
        <f aca="false">IF(ISBLANK(Values!E207),"",Values!$M207)</f>
        <v/>
      </c>
      <c r="N208" s="28" t="str">
        <f aca="false">IF(ISBLANK(Values!F207),"",Values!$N207)</f>
        <v/>
      </c>
      <c r="O208" s="1" t="str">
        <f aca="false">IF(ISBLANK(Values!F207),"",Values!$O207)</f>
        <v/>
      </c>
      <c r="W208" s="32" t="str">
        <f aca="false">IF(ISBLANK(Values!E207),"","Child")</f>
        <v/>
      </c>
      <c r="X208" s="32" t="str">
        <f aca="false">IF(ISBLANK(Values!E207),"",Values!$B$13)</f>
        <v/>
      </c>
      <c r="Y208" s="39" t="str">
        <f aca="false">IF(ISBLANK(Values!E207),"","Size-Color")</f>
        <v/>
      </c>
      <c r="Z208" s="32" t="str">
        <f aca="false">IF(ISBLANK(Values!E207),"","variation")</f>
        <v/>
      </c>
      <c r="AA208" s="36" t="str">
        <f aca="false">IF(ISBLANK(Values!E207),"",Values!$B$20)</f>
        <v/>
      </c>
      <c r="AB208" s="36" t="str">
        <f aca="false">IF(ISBLANK(Values!E207),"",Values!$B$29)</f>
        <v/>
      </c>
      <c r="AI208" s="41" t="str">
        <f aca="false">IF(ISBLANK(Values!E207),"",IF(Values!I207,Values!$B$23,Values!$B$33))</f>
        <v/>
      </c>
      <c r="AJ208" s="46" t="str">
        <f aca="false">IF(ISBLANK(Values!E207),"","👉 "&amp;Values!H207&amp; " "&amp;Values!$B$24 &amp;" "&amp;Values!$B$3)</f>
        <v/>
      </c>
      <c r="AK208" s="1" t="str">
        <f aca="false">IF(ISBLANK(Values!E207),"",Values!$B$25)</f>
        <v/>
      </c>
      <c r="AL208" s="1" t="str">
        <f aca="false">IF(ISBLANK(Values!E207),"",Values!$B$26)</f>
        <v/>
      </c>
      <c r="AM208" s="1" t="str">
        <f aca="false">IF(ISBLANK(Values!E207),"",Values!$B$27)</f>
        <v/>
      </c>
      <c r="AT208" s="43" t="str">
        <f aca="false">IF(ISBLANK(Values!E207),"",Values!H207)</f>
        <v/>
      </c>
      <c r="AV208" s="28" t="str">
        <f aca="false">IF(ISBLANK(Values!E207),"",Values!H207)</f>
        <v/>
      </c>
      <c r="BE208" s="27" t="str">
        <f aca="false">IF(ISBLANK(Values!E207),"","Professional Audience")</f>
        <v/>
      </c>
      <c r="BF208" s="27" t="str">
        <f aca="false">IF(ISBLANK(Values!E207),"","Consumer Audience")</f>
        <v/>
      </c>
      <c r="BG208" s="27" t="str">
        <f aca="false">IF(ISBLANK(Values!E207),"","Adults")</f>
        <v/>
      </c>
      <c r="BH208" s="27" t="str">
        <f aca="false">IF(ISBLANK(Values!E207),"","People")</f>
        <v/>
      </c>
      <c r="CG208" s="1" t="str">
        <f aca="false">IF(ISBLANK(Values!E207),"",Values!$B$11)</f>
        <v/>
      </c>
      <c r="CH208" s="1" t="str">
        <f aca="false">IF(ISBLANK(Values!E207),"","GR")</f>
        <v/>
      </c>
      <c r="CI208" s="1" t="str">
        <f aca="false">IF(ISBLANK(Values!E207),"",Values!$B$7)</f>
        <v/>
      </c>
      <c r="CJ208" s="1" t="str">
        <f aca="false">IF(ISBLANK(Values!E207),"",Values!$B$8)</f>
        <v/>
      </c>
      <c r="CK208" s="1" t="str">
        <f aca="false">IF(ISBLANK(Values!E207),"",Values!$B$9)</f>
        <v/>
      </c>
      <c r="CL208" s="1" t="str">
        <f aca="false">IF(ISBLANK(Values!E207),"","CM")</f>
        <v/>
      </c>
      <c r="CP208" s="36" t="str">
        <f aca="false">IF(ISBLANK(Values!E207),"",Values!$B$7)</f>
        <v/>
      </c>
      <c r="CQ208" s="36" t="str">
        <f aca="false">IF(ISBLANK(Values!E207),"",Values!$B$8)</f>
        <v/>
      </c>
      <c r="CR208" s="36" t="str">
        <f aca="false">IF(ISBLANK(Values!E207),"",Values!$B$9)</f>
        <v/>
      </c>
      <c r="CS208" s="1" t="str">
        <f aca="false">IF(ISBLANK(Values!E207),"",Values!$B$11)</f>
        <v/>
      </c>
      <c r="CT208" s="1" t="str">
        <f aca="false">IF(ISBLANK(Values!E207),"","GR")</f>
        <v/>
      </c>
      <c r="CU208" s="1" t="str">
        <f aca="false">IF(ISBLANK(Values!E207),"","CM")</f>
        <v/>
      </c>
      <c r="CV208" s="1" t="str">
        <f aca="false">IF(ISBLANK(Values!E207),"",IF(Values!$B$36=options!$F$1,"Denmark", IF(Values!$B$36=options!$F$2, "Danemark",IF(Values!$B$36=options!$F$3, "Dänemark",IF(Values!$B$36=options!$F$4, "Danimarca",IF(Values!$B$36=options!$F$5, "Dinamarca",IF(Values!$B$36=options!$F$6, "Denemarken","" ) ) ) ) )))</f>
        <v/>
      </c>
      <c r="CZ208" s="1" t="str">
        <f aca="false">IF(ISBLANK(Values!E207),"","No")</f>
        <v/>
      </c>
      <c r="DA208" s="1" t="str">
        <f aca="false">IF(ISBLANK(Values!E207),"","No")</f>
        <v/>
      </c>
      <c r="DO208" s="27" t="str">
        <f aca="false">IF(ISBLANK(Values!E207),"","Parts")</f>
        <v/>
      </c>
      <c r="DP208" s="27" t="str">
        <f aca="false">IF(ISBLANK(Values!E207),"",Values!$B$31)</f>
        <v/>
      </c>
      <c r="DS208" s="31"/>
      <c r="DY208" s="31"/>
      <c r="DZ208" s="31"/>
      <c r="EA208" s="31"/>
      <c r="EB208" s="31"/>
      <c r="EC208" s="31"/>
      <c r="EI208" s="1" t="str">
        <f aca="false">IF(ISBLANK(Values!E207),"",Values!$B$31)</f>
        <v/>
      </c>
      <c r="ES208" s="1" t="str">
        <f aca="false">IF(ISBLANK(Values!E207),"","Amazon Tellus UPS")</f>
        <v/>
      </c>
      <c r="EV208" s="1" t="str">
        <f aca="false">IF(ISBLANK(Values!E207),"","New")</f>
        <v/>
      </c>
      <c r="FE208" s="1" t="str">
        <f aca="false">IF(ISBLANK(Values!E207),"","3")</f>
        <v/>
      </c>
      <c r="FH208" s="1" t="str">
        <f aca="false">IF(ISBLANK(Values!E207),"","FALSE")</f>
        <v/>
      </c>
      <c r="FI208" s="36" t="str">
        <f aca="false">IF(ISBLANK(Values!E207),"","FALSE")</f>
        <v/>
      </c>
      <c r="FJ208" s="36" t="str">
        <f aca="false">IF(ISBLANK(Values!E207),"","FALSE")</f>
        <v/>
      </c>
      <c r="FM208" s="1" t="str">
        <f aca="false">IF(ISBLANK(Values!E207),"","1")</f>
        <v/>
      </c>
      <c r="FO208" s="28" t="str">
        <f aca="false">IF(ISBLANK(Values!E207),"",IF(Values!J207, Values!$B$4, Values!$B$5))</f>
        <v/>
      </c>
      <c r="FP208" s="1" t="str">
        <f aca="false">IF(ISBLANK(Values!E207),"","Percent")</f>
        <v/>
      </c>
      <c r="FQ208" s="1" t="str">
        <f aca="false">IF(ISBLANK(Values!E207),"","2")</f>
        <v/>
      </c>
      <c r="FR208" s="1" t="str">
        <f aca="false">IF(ISBLANK(Values!E207),"","3")</f>
        <v/>
      </c>
      <c r="FS208" s="1" t="str">
        <f aca="false">IF(ISBLANK(Values!E207),"","5")</f>
        <v/>
      </c>
      <c r="FT208" s="1" t="str">
        <f aca="false">IF(ISBLANK(Values!E207),"","6")</f>
        <v/>
      </c>
      <c r="FU208" s="1" t="str">
        <f aca="false">IF(ISBLANK(Values!E207),"","10")</f>
        <v/>
      </c>
      <c r="FV208" s="1" t="str">
        <f aca="false">IF(ISBLANK(Values!E207),"","10")</f>
        <v/>
      </c>
    </row>
    <row r="209" customFormat="false" ht="15" hidden="false" customHeight="false" outlineLevel="0" collapsed="false">
      <c r="A209" s="27" t="str">
        <f aca="false">IF(ISBLANK(Values!E208),"",IF(Values!$B$37="EU","computercomponent","computer"))</f>
        <v/>
      </c>
      <c r="B209" s="37" t="str">
        <f aca="false">IF(ISBLANK(Values!E208),"",Values!F208)</f>
        <v/>
      </c>
      <c r="C209" s="32" t="str">
        <f aca="false">IF(ISBLANK(Values!E208),"","TellusRem")</f>
        <v/>
      </c>
      <c r="D209" s="30" t="str">
        <f aca="false">IF(ISBLANK(Values!E208),"",Values!E208)</f>
        <v/>
      </c>
      <c r="E209" s="31" t="str">
        <f aca="false">IF(ISBLANK(Values!E208),"","EAN")</f>
        <v/>
      </c>
      <c r="F209" s="38" t="str">
        <f aca="false">IF(ISBLANK(Values!E208),"",IF(Values!J208,Values!H208 &amp;" "&amp;  Values!$B$1 &amp; " " &amp;Values!$B$3,Values!G208 &amp;" "&amp;  Values!$B$2 &amp; " " &amp;Values!$B$3))</f>
        <v/>
      </c>
      <c r="G209" s="32" t="str">
        <f aca="false">IF(ISBLANK(Values!E208),"","TellusRem")</f>
        <v/>
      </c>
      <c r="H209" s="27" t="str">
        <f aca="false">IF(ISBLANK(Values!E208),"",Values!$B$16)</f>
        <v/>
      </c>
      <c r="I209" s="27" t="str">
        <f aca="false">IF(ISBLANK(Values!E208),"","4730574031")</f>
        <v/>
      </c>
      <c r="J209" s="39" t="str">
        <f aca="false">IF(ISBLANK(Values!E208),"",Values!F208 &amp; " variations")</f>
        <v/>
      </c>
      <c r="K209" s="28" t="str">
        <f aca="false">IF(ISBLANK(Values!E208),"",IF(Values!J208, Values!$B$4, Values!$B$5))</f>
        <v/>
      </c>
      <c r="L209" s="40" t="str">
        <f aca="false">IF(ISBLANK(Values!E208),"",Values!$B$18)</f>
        <v/>
      </c>
      <c r="M209" s="28" t="str">
        <f aca="false">IF(ISBLANK(Values!E208),"",Values!$M208)</f>
        <v/>
      </c>
      <c r="N209" s="28" t="str">
        <f aca="false">IF(ISBLANK(Values!F208),"",Values!$N208)</f>
        <v/>
      </c>
      <c r="O209" s="1" t="str">
        <f aca="false">IF(ISBLANK(Values!F208),"",Values!$O208)</f>
        <v/>
      </c>
      <c r="W209" s="32" t="str">
        <f aca="false">IF(ISBLANK(Values!E208),"","Child")</f>
        <v/>
      </c>
      <c r="X209" s="32" t="str">
        <f aca="false">IF(ISBLANK(Values!E208),"",Values!$B$13)</f>
        <v/>
      </c>
      <c r="Y209" s="39" t="str">
        <f aca="false">IF(ISBLANK(Values!E208),"","Size-Color")</f>
        <v/>
      </c>
      <c r="Z209" s="32" t="str">
        <f aca="false">IF(ISBLANK(Values!E208),"","variation")</f>
        <v/>
      </c>
      <c r="AA209" s="36" t="str">
        <f aca="false">IF(ISBLANK(Values!E208),"",Values!$B$20)</f>
        <v/>
      </c>
      <c r="AB209" s="36" t="str">
        <f aca="false">IF(ISBLANK(Values!E208),"",Values!$B$29)</f>
        <v/>
      </c>
      <c r="AI209" s="41" t="str">
        <f aca="false">IF(ISBLANK(Values!E208),"",IF(Values!I208,Values!$B$23,Values!$B$33))</f>
        <v/>
      </c>
      <c r="AJ209" s="46" t="str">
        <f aca="false">IF(ISBLANK(Values!E208),"","👉 "&amp;Values!H208&amp; " "&amp;Values!$B$24 &amp;" "&amp;Values!$B$3)</f>
        <v/>
      </c>
      <c r="AK209" s="1" t="str">
        <f aca="false">IF(ISBLANK(Values!E208),"",Values!$B$25)</f>
        <v/>
      </c>
      <c r="AL209" s="1" t="str">
        <f aca="false">IF(ISBLANK(Values!E208),"",Values!$B$26)</f>
        <v/>
      </c>
      <c r="AM209" s="1" t="str">
        <f aca="false">IF(ISBLANK(Values!E208),"",Values!$B$27)</f>
        <v/>
      </c>
      <c r="AT209" s="43" t="str">
        <f aca="false">IF(ISBLANK(Values!E208),"",Values!H208)</f>
        <v/>
      </c>
      <c r="AV209" s="28" t="str">
        <f aca="false">IF(ISBLANK(Values!E208),"",Values!H208)</f>
        <v/>
      </c>
      <c r="BE209" s="27" t="str">
        <f aca="false">IF(ISBLANK(Values!E208),"","Professional Audience")</f>
        <v/>
      </c>
      <c r="BF209" s="27" t="str">
        <f aca="false">IF(ISBLANK(Values!E208),"","Consumer Audience")</f>
        <v/>
      </c>
      <c r="BG209" s="27" t="str">
        <f aca="false">IF(ISBLANK(Values!E208),"","Adults")</f>
        <v/>
      </c>
      <c r="BH209" s="27" t="str">
        <f aca="false">IF(ISBLANK(Values!E208),"","People")</f>
        <v/>
      </c>
      <c r="CG209" s="1" t="str">
        <f aca="false">IF(ISBLANK(Values!E208),"",Values!$B$11)</f>
        <v/>
      </c>
      <c r="CH209" s="1" t="str">
        <f aca="false">IF(ISBLANK(Values!E208),"","GR")</f>
        <v/>
      </c>
      <c r="CI209" s="1" t="str">
        <f aca="false">IF(ISBLANK(Values!E208),"",Values!$B$7)</f>
        <v/>
      </c>
      <c r="CJ209" s="1" t="str">
        <f aca="false">IF(ISBLANK(Values!E208),"",Values!$B$8)</f>
        <v/>
      </c>
      <c r="CK209" s="1" t="str">
        <f aca="false">IF(ISBLANK(Values!E208),"",Values!$B$9)</f>
        <v/>
      </c>
      <c r="CL209" s="1" t="str">
        <f aca="false">IF(ISBLANK(Values!E208),"","CM")</f>
        <v/>
      </c>
      <c r="CP209" s="36" t="str">
        <f aca="false">IF(ISBLANK(Values!E208),"",Values!$B$7)</f>
        <v/>
      </c>
      <c r="CQ209" s="36" t="str">
        <f aca="false">IF(ISBLANK(Values!E208),"",Values!$B$8)</f>
        <v/>
      </c>
      <c r="CR209" s="36" t="str">
        <f aca="false">IF(ISBLANK(Values!E208),"",Values!$B$9)</f>
        <v/>
      </c>
      <c r="CS209" s="1" t="str">
        <f aca="false">IF(ISBLANK(Values!E208),"",Values!$B$11)</f>
        <v/>
      </c>
      <c r="CT209" s="1" t="str">
        <f aca="false">IF(ISBLANK(Values!E208),"","GR")</f>
        <v/>
      </c>
      <c r="CU209" s="1" t="str">
        <f aca="false">IF(ISBLANK(Values!E208),"","CM")</f>
        <v/>
      </c>
      <c r="CV209" s="1" t="str">
        <f aca="false">IF(ISBLANK(Values!E208),"",IF(Values!$B$36=options!$F$1,"Denmark", IF(Values!$B$36=options!$F$2, "Danemark",IF(Values!$B$36=options!$F$3, "Dänemark",IF(Values!$B$36=options!$F$4, "Danimarca",IF(Values!$B$36=options!$F$5, "Dinamarca",IF(Values!$B$36=options!$F$6, "Denemarken","" ) ) ) ) )))</f>
        <v/>
      </c>
      <c r="CZ209" s="1" t="str">
        <f aca="false">IF(ISBLANK(Values!E208),"","No")</f>
        <v/>
      </c>
      <c r="DA209" s="1" t="str">
        <f aca="false">IF(ISBLANK(Values!E208),"","No")</f>
        <v/>
      </c>
      <c r="DO209" s="27" t="str">
        <f aca="false">IF(ISBLANK(Values!E208),"","Parts")</f>
        <v/>
      </c>
      <c r="DP209" s="27" t="str">
        <f aca="false">IF(ISBLANK(Values!E208),"",Values!$B$31)</f>
        <v/>
      </c>
      <c r="DS209" s="31"/>
      <c r="DY209" s="31"/>
      <c r="DZ209" s="31"/>
      <c r="EA209" s="31"/>
      <c r="EB209" s="31"/>
      <c r="EC209" s="31"/>
      <c r="EI209" s="1" t="str">
        <f aca="false">IF(ISBLANK(Values!E208),"",Values!$B$31)</f>
        <v/>
      </c>
      <c r="ES209" s="1" t="str">
        <f aca="false">IF(ISBLANK(Values!E208),"","Amazon Tellus UPS")</f>
        <v/>
      </c>
      <c r="EV209" s="1" t="str">
        <f aca="false">IF(ISBLANK(Values!E208),"","New")</f>
        <v/>
      </c>
      <c r="FE209" s="1" t="str">
        <f aca="false">IF(ISBLANK(Values!E208),"","3")</f>
        <v/>
      </c>
      <c r="FH209" s="1" t="str">
        <f aca="false">IF(ISBLANK(Values!E208),"","FALSE")</f>
        <v/>
      </c>
      <c r="FI209" s="36" t="str">
        <f aca="false">IF(ISBLANK(Values!E208),"","FALSE")</f>
        <v/>
      </c>
      <c r="FJ209" s="36" t="str">
        <f aca="false">IF(ISBLANK(Values!E208),"","FALSE")</f>
        <v/>
      </c>
      <c r="FM209" s="1" t="str">
        <f aca="false">IF(ISBLANK(Values!E208),"","1")</f>
        <v/>
      </c>
      <c r="FO209" s="28" t="str">
        <f aca="false">IF(ISBLANK(Values!E208),"",IF(Values!J208, Values!$B$4, Values!$B$5))</f>
        <v/>
      </c>
      <c r="FP209" s="1" t="str">
        <f aca="false">IF(ISBLANK(Values!E208),"","Percent")</f>
        <v/>
      </c>
      <c r="FQ209" s="1" t="str">
        <f aca="false">IF(ISBLANK(Values!E208),"","2")</f>
        <v/>
      </c>
      <c r="FR209" s="1" t="str">
        <f aca="false">IF(ISBLANK(Values!E208),"","3")</f>
        <v/>
      </c>
      <c r="FS209" s="1" t="str">
        <f aca="false">IF(ISBLANK(Values!E208),"","5")</f>
        <v/>
      </c>
      <c r="FT209" s="1" t="str">
        <f aca="false">IF(ISBLANK(Values!E208),"","6")</f>
        <v/>
      </c>
      <c r="FU209" s="1" t="str">
        <f aca="false">IF(ISBLANK(Values!E208),"","10")</f>
        <v/>
      </c>
      <c r="FV209" s="1" t="str">
        <f aca="false">IF(ISBLANK(Values!E208),"","10")</f>
        <v/>
      </c>
    </row>
    <row r="210" customFormat="false" ht="15" hidden="false" customHeight="false" outlineLevel="0" collapsed="false">
      <c r="A210" s="27" t="str">
        <f aca="false">IF(ISBLANK(Values!E209),"",IF(Values!$B$37="EU","computercomponent","computer"))</f>
        <v/>
      </c>
      <c r="B210" s="37" t="str">
        <f aca="false">IF(ISBLANK(Values!E209),"",Values!F209)</f>
        <v/>
      </c>
      <c r="C210" s="32" t="str">
        <f aca="false">IF(ISBLANK(Values!E209),"","TellusRem")</f>
        <v/>
      </c>
      <c r="D210" s="30" t="str">
        <f aca="false">IF(ISBLANK(Values!E209),"",Values!E209)</f>
        <v/>
      </c>
      <c r="E210" s="31" t="str">
        <f aca="false">IF(ISBLANK(Values!E209),"","EAN")</f>
        <v/>
      </c>
      <c r="F210" s="38" t="str">
        <f aca="false">IF(ISBLANK(Values!E209),"",IF(Values!J209,Values!H209 &amp;" "&amp;  Values!$B$1 &amp; " " &amp;Values!$B$3,Values!G209 &amp;" "&amp;  Values!$B$2 &amp; " " &amp;Values!$B$3))</f>
        <v/>
      </c>
      <c r="G210" s="32" t="str">
        <f aca="false">IF(ISBLANK(Values!E209),"","TellusRem")</f>
        <v/>
      </c>
      <c r="H210" s="27" t="str">
        <f aca="false">IF(ISBLANK(Values!E209),"",Values!$B$16)</f>
        <v/>
      </c>
      <c r="I210" s="27" t="str">
        <f aca="false">IF(ISBLANK(Values!E209),"","4730574031")</f>
        <v/>
      </c>
      <c r="J210" s="39" t="str">
        <f aca="false">IF(ISBLANK(Values!E209),"",Values!F209 &amp; " variations")</f>
        <v/>
      </c>
      <c r="K210" s="28" t="str">
        <f aca="false">IF(ISBLANK(Values!E209),"",IF(Values!J209, Values!$B$4, Values!$B$5))</f>
        <v/>
      </c>
      <c r="L210" s="40" t="str">
        <f aca="false">IF(ISBLANK(Values!E209),"",Values!$B$18)</f>
        <v/>
      </c>
      <c r="M210" s="28" t="str">
        <f aca="false">IF(ISBLANK(Values!E209),"",Values!$M209)</f>
        <v/>
      </c>
      <c r="N210" s="28" t="str">
        <f aca="false">IF(ISBLANK(Values!F209),"",Values!$N209)</f>
        <v/>
      </c>
      <c r="O210" s="1" t="str">
        <f aca="false">IF(ISBLANK(Values!F209),"",Values!$O209)</f>
        <v/>
      </c>
      <c r="W210" s="32" t="str">
        <f aca="false">IF(ISBLANK(Values!E209),"","Child")</f>
        <v/>
      </c>
      <c r="X210" s="32" t="str">
        <f aca="false">IF(ISBLANK(Values!E209),"",Values!$B$13)</f>
        <v/>
      </c>
      <c r="Y210" s="39" t="str">
        <f aca="false">IF(ISBLANK(Values!E209),"","Size-Color")</f>
        <v/>
      </c>
      <c r="Z210" s="32" t="str">
        <f aca="false">IF(ISBLANK(Values!E209),"","variation")</f>
        <v/>
      </c>
      <c r="AA210" s="36" t="str">
        <f aca="false">IF(ISBLANK(Values!E209),"",Values!$B$20)</f>
        <v/>
      </c>
      <c r="AB210" s="36" t="str">
        <f aca="false">IF(ISBLANK(Values!E209),"",Values!$B$29)</f>
        <v/>
      </c>
      <c r="AI210" s="41" t="str">
        <f aca="false">IF(ISBLANK(Values!E209),"",IF(Values!I209,Values!$B$23,Values!$B$33))</f>
        <v/>
      </c>
      <c r="AJ210" s="46" t="str">
        <f aca="false">IF(ISBLANK(Values!E209),"","👉 "&amp;Values!H209&amp; " "&amp;Values!$B$24 &amp;" "&amp;Values!$B$3)</f>
        <v/>
      </c>
      <c r="AK210" s="1" t="str">
        <f aca="false">IF(ISBLANK(Values!E209),"",Values!$B$25)</f>
        <v/>
      </c>
      <c r="AL210" s="1" t="str">
        <f aca="false">IF(ISBLANK(Values!E209),"",Values!$B$26)</f>
        <v/>
      </c>
      <c r="AM210" s="1" t="str">
        <f aca="false">IF(ISBLANK(Values!E209),"",Values!$B$27)</f>
        <v/>
      </c>
      <c r="AT210" s="43" t="str">
        <f aca="false">IF(ISBLANK(Values!E209),"",Values!H209)</f>
        <v/>
      </c>
      <c r="AV210" s="28" t="str">
        <f aca="false">IF(ISBLANK(Values!E209),"",Values!H209)</f>
        <v/>
      </c>
      <c r="BE210" s="27" t="str">
        <f aca="false">IF(ISBLANK(Values!E209),"","Professional Audience")</f>
        <v/>
      </c>
      <c r="BF210" s="27" t="str">
        <f aca="false">IF(ISBLANK(Values!E209),"","Consumer Audience")</f>
        <v/>
      </c>
      <c r="BG210" s="27" t="str">
        <f aca="false">IF(ISBLANK(Values!E209),"","Adults")</f>
        <v/>
      </c>
      <c r="BH210" s="27" t="str">
        <f aca="false">IF(ISBLANK(Values!E209),"","People")</f>
        <v/>
      </c>
      <c r="CG210" s="1" t="str">
        <f aca="false">IF(ISBLANK(Values!E209),"",Values!$B$11)</f>
        <v/>
      </c>
      <c r="CH210" s="1" t="str">
        <f aca="false">IF(ISBLANK(Values!E209),"","GR")</f>
        <v/>
      </c>
      <c r="CI210" s="1" t="str">
        <f aca="false">IF(ISBLANK(Values!E209),"",Values!$B$7)</f>
        <v/>
      </c>
      <c r="CJ210" s="1" t="str">
        <f aca="false">IF(ISBLANK(Values!E209),"",Values!$B$8)</f>
        <v/>
      </c>
      <c r="CK210" s="1" t="str">
        <f aca="false">IF(ISBLANK(Values!E209),"",Values!$B$9)</f>
        <v/>
      </c>
      <c r="CL210" s="1" t="str">
        <f aca="false">IF(ISBLANK(Values!E209),"","CM")</f>
        <v/>
      </c>
      <c r="CP210" s="36" t="str">
        <f aca="false">IF(ISBLANK(Values!E209),"",Values!$B$7)</f>
        <v/>
      </c>
      <c r="CQ210" s="36" t="str">
        <f aca="false">IF(ISBLANK(Values!E209),"",Values!$B$8)</f>
        <v/>
      </c>
      <c r="CR210" s="36" t="str">
        <f aca="false">IF(ISBLANK(Values!E209),"",Values!$B$9)</f>
        <v/>
      </c>
      <c r="CS210" s="1" t="str">
        <f aca="false">IF(ISBLANK(Values!E209),"",Values!$B$11)</f>
        <v/>
      </c>
      <c r="CT210" s="1" t="str">
        <f aca="false">IF(ISBLANK(Values!E209),"","GR")</f>
        <v/>
      </c>
      <c r="CU210" s="1" t="str">
        <f aca="false">IF(ISBLANK(Values!E209),"","CM")</f>
        <v/>
      </c>
      <c r="CV210" s="1" t="str">
        <f aca="false">IF(ISBLANK(Values!E209),"",IF(Values!$B$36=options!$F$1,"Denmark", IF(Values!$B$36=options!$F$2, "Danemark",IF(Values!$B$36=options!$F$3, "Dänemark",IF(Values!$B$36=options!$F$4, "Danimarca",IF(Values!$B$36=options!$F$5, "Dinamarca",IF(Values!$B$36=options!$F$6, "Denemarken","" ) ) ) ) )))</f>
        <v/>
      </c>
      <c r="CZ210" s="1" t="str">
        <f aca="false">IF(ISBLANK(Values!E209),"","No")</f>
        <v/>
      </c>
      <c r="DA210" s="1" t="str">
        <f aca="false">IF(ISBLANK(Values!E209),"","No")</f>
        <v/>
      </c>
      <c r="DO210" s="27" t="str">
        <f aca="false">IF(ISBLANK(Values!E209),"","Parts")</f>
        <v/>
      </c>
      <c r="DP210" s="27" t="str">
        <f aca="false">IF(ISBLANK(Values!E209),"",Values!$B$31)</f>
        <v/>
      </c>
      <c r="DS210" s="31"/>
      <c r="DY210" s="31"/>
      <c r="DZ210" s="31"/>
      <c r="EA210" s="31"/>
      <c r="EB210" s="31"/>
      <c r="EC210" s="31"/>
      <c r="EI210" s="1" t="str">
        <f aca="false">IF(ISBLANK(Values!E209),"",Values!$B$31)</f>
        <v/>
      </c>
      <c r="ES210" s="1" t="str">
        <f aca="false">IF(ISBLANK(Values!E209),"","Amazon Tellus UPS")</f>
        <v/>
      </c>
      <c r="EV210" s="1" t="str">
        <f aca="false">IF(ISBLANK(Values!E209),"","New")</f>
        <v/>
      </c>
      <c r="FE210" s="1" t="str">
        <f aca="false">IF(ISBLANK(Values!E209),"","3")</f>
        <v/>
      </c>
      <c r="FH210" s="1" t="str">
        <f aca="false">IF(ISBLANK(Values!E209),"","FALSE")</f>
        <v/>
      </c>
      <c r="FI210" s="36" t="str">
        <f aca="false">IF(ISBLANK(Values!E209),"","FALSE")</f>
        <v/>
      </c>
      <c r="FJ210" s="36" t="str">
        <f aca="false">IF(ISBLANK(Values!E209),"","FALSE")</f>
        <v/>
      </c>
      <c r="FM210" s="1" t="str">
        <f aca="false">IF(ISBLANK(Values!E209),"","1")</f>
        <v/>
      </c>
      <c r="FO210" s="28" t="str">
        <f aca="false">IF(ISBLANK(Values!E209),"",IF(Values!J209, Values!$B$4, Values!$B$5))</f>
        <v/>
      </c>
      <c r="FP210" s="1" t="str">
        <f aca="false">IF(ISBLANK(Values!E209),"","Percent")</f>
        <v/>
      </c>
      <c r="FQ210" s="1" t="str">
        <f aca="false">IF(ISBLANK(Values!E209),"","2")</f>
        <v/>
      </c>
      <c r="FR210" s="1" t="str">
        <f aca="false">IF(ISBLANK(Values!E209),"","3")</f>
        <v/>
      </c>
      <c r="FS210" s="1" t="str">
        <f aca="false">IF(ISBLANK(Values!E209),"","5")</f>
        <v/>
      </c>
      <c r="FT210" s="1" t="str">
        <f aca="false">IF(ISBLANK(Values!E209),"","6")</f>
        <v/>
      </c>
      <c r="FU210" s="1" t="str">
        <f aca="false">IF(ISBLANK(Values!E209),"","10")</f>
        <v/>
      </c>
      <c r="FV210" s="1" t="str">
        <f aca="false">IF(ISBLANK(Values!E209),"","10")</f>
        <v/>
      </c>
    </row>
    <row r="211" customFormat="false" ht="15" hidden="false" customHeight="false" outlineLevel="0" collapsed="false">
      <c r="A211" s="27" t="str">
        <f aca="false">IF(ISBLANK(Values!E210),"",IF(Values!$B$37="EU","computercomponent","computer"))</f>
        <v/>
      </c>
      <c r="B211" s="37" t="str">
        <f aca="false">IF(ISBLANK(Values!E210),"",Values!F210)</f>
        <v/>
      </c>
      <c r="C211" s="32" t="str">
        <f aca="false">IF(ISBLANK(Values!E210),"","TellusRem")</f>
        <v/>
      </c>
      <c r="D211" s="30" t="str">
        <f aca="false">IF(ISBLANK(Values!E210),"",Values!E210)</f>
        <v/>
      </c>
      <c r="E211" s="31" t="str">
        <f aca="false">IF(ISBLANK(Values!E210),"","EAN")</f>
        <v/>
      </c>
      <c r="F211" s="38" t="str">
        <f aca="false">IF(ISBLANK(Values!E210),"",IF(Values!J210,Values!H210 &amp;" "&amp;  Values!$B$1 &amp; " " &amp;Values!$B$3,Values!G210 &amp;" "&amp;  Values!$B$2 &amp; " " &amp;Values!$B$3))</f>
        <v/>
      </c>
      <c r="G211" s="32" t="str">
        <f aca="false">IF(ISBLANK(Values!E210),"","TellusRem")</f>
        <v/>
      </c>
      <c r="H211" s="27" t="str">
        <f aca="false">IF(ISBLANK(Values!E210),"",Values!$B$16)</f>
        <v/>
      </c>
      <c r="I211" s="27" t="str">
        <f aca="false">IF(ISBLANK(Values!E210),"","4730574031")</f>
        <v/>
      </c>
      <c r="J211" s="39" t="str">
        <f aca="false">IF(ISBLANK(Values!E210),"",Values!F210 &amp; " variations")</f>
        <v/>
      </c>
      <c r="K211" s="28" t="str">
        <f aca="false">IF(ISBLANK(Values!E210),"",IF(Values!J210, Values!$B$4, Values!$B$5))</f>
        <v/>
      </c>
      <c r="L211" s="40" t="str">
        <f aca="false">IF(ISBLANK(Values!E210),"",Values!$B$18)</f>
        <v/>
      </c>
      <c r="M211" s="28" t="str">
        <f aca="false">IF(ISBLANK(Values!E210),"",Values!$M210)</f>
        <v/>
      </c>
      <c r="N211" s="28" t="str">
        <f aca="false">IF(ISBLANK(Values!F210),"",Values!$N210)</f>
        <v/>
      </c>
      <c r="O211" s="1" t="str">
        <f aca="false">IF(ISBLANK(Values!F210),"",Values!$O210)</f>
        <v/>
      </c>
      <c r="W211" s="32" t="str">
        <f aca="false">IF(ISBLANK(Values!E210),"","Child")</f>
        <v/>
      </c>
      <c r="X211" s="32" t="str">
        <f aca="false">IF(ISBLANK(Values!E210),"",Values!$B$13)</f>
        <v/>
      </c>
      <c r="Y211" s="39" t="str">
        <f aca="false">IF(ISBLANK(Values!E210),"","Size-Color")</f>
        <v/>
      </c>
      <c r="Z211" s="32" t="str">
        <f aca="false">IF(ISBLANK(Values!E210),"","variation")</f>
        <v/>
      </c>
      <c r="AA211" s="36" t="str">
        <f aca="false">IF(ISBLANK(Values!E210),"",Values!$B$20)</f>
        <v/>
      </c>
      <c r="AB211" s="36" t="str">
        <f aca="false">IF(ISBLANK(Values!E210),"",Values!$B$29)</f>
        <v/>
      </c>
      <c r="AI211" s="41" t="str">
        <f aca="false">IF(ISBLANK(Values!E210),"",IF(Values!I210,Values!$B$23,Values!$B$33))</f>
        <v/>
      </c>
      <c r="AJ211" s="46" t="str">
        <f aca="false">IF(ISBLANK(Values!E210),"","👉 "&amp;Values!H210&amp; " "&amp;Values!$B$24 &amp;" "&amp;Values!$B$3)</f>
        <v/>
      </c>
      <c r="AK211" s="1" t="str">
        <f aca="false">IF(ISBLANK(Values!E210),"",Values!$B$25)</f>
        <v/>
      </c>
      <c r="AL211" s="1" t="str">
        <f aca="false">IF(ISBLANK(Values!E210),"",Values!$B$26)</f>
        <v/>
      </c>
      <c r="AM211" s="1" t="str">
        <f aca="false">IF(ISBLANK(Values!E210),"",Values!$B$27)</f>
        <v/>
      </c>
      <c r="AT211" s="43" t="str">
        <f aca="false">IF(ISBLANK(Values!E210),"",Values!H210)</f>
        <v/>
      </c>
      <c r="AV211" s="28" t="str">
        <f aca="false">IF(ISBLANK(Values!E210),"",Values!H210)</f>
        <v/>
      </c>
      <c r="BE211" s="27" t="str">
        <f aca="false">IF(ISBLANK(Values!E210),"","Professional Audience")</f>
        <v/>
      </c>
      <c r="BF211" s="27" t="str">
        <f aca="false">IF(ISBLANK(Values!E210),"","Consumer Audience")</f>
        <v/>
      </c>
      <c r="BG211" s="27" t="str">
        <f aca="false">IF(ISBLANK(Values!E210),"","Adults")</f>
        <v/>
      </c>
      <c r="BH211" s="27" t="str">
        <f aca="false">IF(ISBLANK(Values!E210),"","People")</f>
        <v/>
      </c>
      <c r="CG211" s="1" t="str">
        <f aca="false">IF(ISBLANK(Values!E210),"",Values!$B$11)</f>
        <v/>
      </c>
      <c r="CH211" s="1" t="str">
        <f aca="false">IF(ISBLANK(Values!E210),"","GR")</f>
        <v/>
      </c>
      <c r="CI211" s="1" t="str">
        <f aca="false">IF(ISBLANK(Values!E210),"",Values!$B$7)</f>
        <v/>
      </c>
      <c r="CJ211" s="1" t="str">
        <f aca="false">IF(ISBLANK(Values!E210),"",Values!$B$8)</f>
        <v/>
      </c>
      <c r="CK211" s="1" t="str">
        <f aca="false">IF(ISBLANK(Values!E210),"",Values!$B$9)</f>
        <v/>
      </c>
      <c r="CL211" s="1" t="str">
        <f aca="false">IF(ISBLANK(Values!E210),"","CM")</f>
        <v/>
      </c>
      <c r="CP211" s="36" t="str">
        <f aca="false">IF(ISBLANK(Values!E210),"",Values!$B$7)</f>
        <v/>
      </c>
      <c r="CQ211" s="36" t="str">
        <f aca="false">IF(ISBLANK(Values!E210),"",Values!$B$8)</f>
        <v/>
      </c>
      <c r="CR211" s="36" t="str">
        <f aca="false">IF(ISBLANK(Values!E210),"",Values!$B$9)</f>
        <v/>
      </c>
      <c r="CS211" s="1" t="str">
        <f aca="false">IF(ISBLANK(Values!E210),"",Values!$B$11)</f>
        <v/>
      </c>
      <c r="CT211" s="1" t="str">
        <f aca="false">IF(ISBLANK(Values!E210),"","GR")</f>
        <v/>
      </c>
      <c r="CU211" s="1" t="str">
        <f aca="false">IF(ISBLANK(Values!E210),"","CM")</f>
        <v/>
      </c>
      <c r="CV211" s="1" t="str">
        <f aca="false">IF(ISBLANK(Values!E210),"",IF(Values!$B$36=options!$F$1,"Denmark", IF(Values!$B$36=options!$F$2, "Danemark",IF(Values!$B$36=options!$F$3, "Dänemark",IF(Values!$B$36=options!$F$4, "Danimarca",IF(Values!$B$36=options!$F$5, "Dinamarca",IF(Values!$B$36=options!$F$6, "Denemarken","" ) ) ) ) )))</f>
        <v/>
      </c>
      <c r="CZ211" s="1" t="str">
        <f aca="false">IF(ISBLANK(Values!E210),"","No")</f>
        <v/>
      </c>
      <c r="DA211" s="1" t="str">
        <f aca="false">IF(ISBLANK(Values!E210),"","No")</f>
        <v/>
      </c>
      <c r="DO211" s="27" t="str">
        <f aca="false">IF(ISBLANK(Values!E210),"","Parts")</f>
        <v/>
      </c>
      <c r="DP211" s="27" t="str">
        <f aca="false">IF(ISBLANK(Values!E210),"",Values!$B$31)</f>
        <v/>
      </c>
      <c r="DS211" s="31"/>
      <c r="DY211" s="31"/>
      <c r="DZ211" s="31"/>
      <c r="EA211" s="31"/>
      <c r="EB211" s="31"/>
      <c r="EC211" s="31"/>
      <c r="EI211" s="1" t="str">
        <f aca="false">IF(ISBLANK(Values!E210),"",Values!$B$31)</f>
        <v/>
      </c>
      <c r="ES211" s="1" t="str">
        <f aca="false">IF(ISBLANK(Values!E210),"","Amazon Tellus UPS")</f>
        <v/>
      </c>
      <c r="EV211" s="1" t="str">
        <f aca="false">IF(ISBLANK(Values!E210),"","New")</f>
        <v/>
      </c>
      <c r="FE211" s="1" t="str">
        <f aca="false">IF(ISBLANK(Values!E210),"","3")</f>
        <v/>
      </c>
      <c r="FH211" s="1" t="str">
        <f aca="false">IF(ISBLANK(Values!E210),"","FALSE")</f>
        <v/>
      </c>
      <c r="FI211" s="36" t="str">
        <f aca="false">IF(ISBLANK(Values!E210),"","FALSE")</f>
        <v/>
      </c>
      <c r="FJ211" s="36" t="str">
        <f aca="false">IF(ISBLANK(Values!E210),"","FALSE")</f>
        <v/>
      </c>
      <c r="FM211" s="1" t="str">
        <f aca="false">IF(ISBLANK(Values!E210),"","1")</f>
        <v/>
      </c>
      <c r="FO211" s="28" t="str">
        <f aca="false">IF(ISBLANK(Values!E210),"",IF(Values!J210, Values!$B$4, Values!$B$5))</f>
        <v/>
      </c>
      <c r="FP211" s="1" t="str">
        <f aca="false">IF(ISBLANK(Values!E210),"","Percent")</f>
        <v/>
      </c>
      <c r="FQ211" s="1" t="str">
        <f aca="false">IF(ISBLANK(Values!E210),"","2")</f>
        <v/>
      </c>
      <c r="FR211" s="1" t="str">
        <f aca="false">IF(ISBLANK(Values!E210),"","3")</f>
        <v/>
      </c>
      <c r="FS211" s="1" t="str">
        <f aca="false">IF(ISBLANK(Values!E210),"","5")</f>
        <v/>
      </c>
      <c r="FT211" s="1" t="str">
        <f aca="false">IF(ISBLANK(Values!E210),"","6")</f>
        <v/>
      </c>
      <c r="FU211" s="1" t="str">
        <f aca="false">IF(ISBLANK(Values!E210),"","10")</f>
        <v/>
      </c>
      <c r="FV211" s="1" t="str">
        <f aca="false">IF(ISBLANK(Values!E210),"","10")</f>
        <v/>
      </c>
    </row>
    <row r="212" customFormat="false" ht="15" hidden="false" customHeight="false" outlineLevel="0" collapsed="false">
      <c r="A212" s="27" t="str">
        <f aca="false">IF(ISBLANK(Values!E211),"",IF(Values!$B$37="EU","computercomponent","computer"))</f>
        <v/>
      </c>
      <c r="B212" s="37" t="str">
        <f aca="false">IF(ISBLANK(Values!E211),"",Values!F211)</f>
        <v/>
      </c>
      <c r="C212" s="32" t="str">
        <f aca="false">IF(ISBLANK(Values!E211),"","TellusRem")</f>
        <v/>
      </c>
      <c r="D212" s="30" t="str">
        <f aca="false">IF(ISBLANK(Values!E211),"",Values!E211)</f>
        <v/>
      </c>
      <c r="E212" s="31" t="str">
        <f aca="false">IF(ISBLANK(Values!E211),"","EAN")</f>
        <v/>
      </c>
      <c r="F212" s="38" t="str">
        <f aca="false">IF(ISBLANK(Values!E211),"",IF(Values!J211,Values!H211 &amp;" "&amp;  Values!$B$1 &amp; " " &amp;Values!$B$3,Values!G211 &amp;" "&amp;  Values!$B$2 &amp; " " &amp;Values!$B$3))</f>
        <v/>
      </c>
      <c r="G212" s="32" t="str">
        <f aca="false">IF(ISBLANK(Values!E211),"","TellusRem")</f>
        <v/>
      </c>
      <c r="H212" s="27" t="str">
        <f aca="false">IF(ISBLANK(Values!E211),"",Values!$B$16)</f>
        <v/>
      </c>
      <c r="I212" s="27" t="str">
        <f aca="false">IF(ISBLANK(Values!E211),"","4730574031")</f>
        <v/>
      </c>
      <c r="J212" s="39" t="str">
        <f aca="false">IF(ISBLANK(Values!E211),"",Values!F211 &amp; " variations")</f>
        <v/>
      </c>
      <c r="K212" s="28" t="str">
        <f aca="false">IF(ISBLANK(Values!E211),"",IF(Values!J211, Values!$B$4, Values!$B$5))</f>
        <v/>
      </c>
      <c r="L212" s="40" t="str">
        <f aca="false">IF(ISBLANK(Values!E211),"",Values!$B$18)</f>
        <v/>
      </c>
      <c r="M212" s="28" t="str">
        <f aca="false">IF(ISBLANK(Values!E211),"",Values!$M211)</f>
        <v/>
      </c>
      <c r="N212" s="28" t="str">
        <f aca="false">IF(ISBLANK(Values!F211),"",Values!$N211)</f>
        <v/>
      </c>
      <c r="O212" s="1" t="str">
        <f aca="false">IF(ISBLANK(Values!F211),"",Values!$O211)</f>
        <v/>
      </c>
      <c r="W212" s="32" t="str">
        <f aca="false">IF(ISBLANK(Values!E211),"","Child")</f>
        <v/>
      </c>
      <c r="X212" s="32" t="str">
        <f aca="false">IF(ISBLANK(Values!E211),"",Values!$B$13)</f>
        <v/>
      </c>
      <c r="Y212" s="39" t="str">
        <f aca="false">IF(ISBLANK(Values!E211),"","Size-Color")</f>
        <v/>
      </c>
      <c r="Z212" s="32" t="str">
        <f aca="false">IF(ISBLANK(Values!E211),"","variation")</f>
        <v/>
      </c>
      <c r="AA212" s="36" t="str">
        <f aca="false">IF(ISBLANK(Values!E211),"",Values!$B$20)</f>
        <v/>
      </c>
      <c r="AB212" s="36" t="str">
        <f aca="false">IF(ISBLANK(Values!E211),"",Values!$B$29)</f>
        <v/>
      </c>
      <c r="AI212" s="41" t="str">
        <f aca="false">IF(ISBLANK(Values!E211),"",IF(Values!I211,Values!$B$23,Values!$B$33))</f>
        <v/>
      </c>
      <c r="AJ212" s="46" t="str">
        <f aca="false">IF(ISBLANK(Values!E211),"","👉 "&amp;Values!H211&amp; " "&amp;Values!$B$24 &amp;" "&amp;Values!$B$3)</f>
        <v/>
      </c>
      <c r="AK212" s="1" t="str">
        <f aca="false">IF(ISBLANK(Values!E211),"",Values!$B$25)</f>
        <v/>
      </c>
      <c r="AL212" s="1" t="str">
        <f aca="false">IF(ISBLANK(Values!E211),"",Values!$B$26)</f>
        <v/>
      </c>
      <c r="AM212" s="1" t="str">
        <f aca="false">IF(ISBLANK(Values!E211),"",Values!$B$27)</f>
        <v/>
      </c>
      <c r="AT212" s="43" t="str">
        <f aca="false">IF(ISBLANK(Values!E211),"",Values!H211)</f>
        <v/>
      </c>
      <c r="AV212" s="28" t="str">
        <f aca="false">IF(ISBLANK(Values!E211),"",Values!H211)</f>
        <v/>
      </c>
      <c r="BE212" s="27" t="str">
        <f aca="false">IF(ISBLANK(Values!E211),"","Professional Audience")</f>
        <v/>
      </c>
      <c r="BF212" s="27" t="str">
        <f aca="false">IF(ISBLANK(Values!E211),"","Consumer Audience")</f>
        <v/>
      </c>
      <c r="BG212" s="27" t="str">
        <f aca="false">IF(ISBLANK(Values!E211),"","Adults")</f>
        <v/>
      </c>
      <c r="BH212" s="27" t="str">
        <f aca="false">IF(ISBLANK(Values!E211),"","People")</f>
        <v/>
      </c>
      <c r="CG212" s="1" t="str">
        <f aca="false">IF(ISBLANK(Values!E211),"",Values!$B$11)</f>
        <v/>
      </c>
      <c r="CH212" s="1" t="str">
        <f aca="false">IF(ISBLANK(Values!E211),"","GR")</f>
        <v/>
      </c>
      <c r="CI212" s="1" t="str">
        <f aca="false">IF(ISBLANK(Values!E211),"",Values!$B$7)</f>
        <v/>
      </c>
      <c r="CJ212" s="1" t="str">
        <f aca="false">IF(ISBLANK(Values!E211),"",Values!$B$8)</f>
        <v/>
      </c>
      <c r="CK212" s="1" t="str">
        <f aca="false">IF(ISBLANK(Values!E211),"",Values!$B$9)</f>
        <v/>
      </c>
      <c r="CL212" s="1" t="str">
        <f aca="false">IF(ISBLANK(Values!E211),"","CM")</f>
        <v/>
      </c>
      <c r="CP212" s="36" t="str">
        <f aca="false">IF(ISBLANK(Values!E211),"",Values!$B$7)</f>
        <v/>
      </c>
      <c r="CQ212" s="36" t="str">
        <f aca="false">IF(ISBLANK(Values!E211),"",Values!$B$8)</f>
        <v/>
      </c>
      <c r="CR212" s="36" t="str">
        <f aca="false">IF(ISBLANK(Values!E211),"",Values!$B$9)</f>
        <v/>
      </c>
      <c r="CS212" s="1" t="str">
        <f aca="false">IF(ISBLANK(Values!E211),"",Values!$B$11)</f>
        <v/>
      </c>
      <c r="CT212" s="1" t="str">
        <f aca="false">IF(ISBLANK(Values!E211),"","GR")</f>
        <v/>
      </c>
      <c r="CU212" s="1" t="str">
        <f aca="false">IF(ISBLANK(Values!E211),"","CM")</f>
        <v/>
      </c>
      <c r="CV212" s="1" t="str">
        <f aca="false">IF(ISBLANK(Values!E211),"",IF(Values!$B$36=options!$F$1,"Denmark", IF(Values!$B$36=options!$F$2, "Danemark",IF(Values!$B$36=options!$F$3, "Dänemark",IF(Values!$B$36=options!$F$4, "Danimarca",IF(Values!$B$36=options!$F$5, "Dinamarca",IF(Values!$B$36=options!$F$6, "Denemarken","" ) ) ) ) )))</f>
        <v/>
      </c>
      <c r="CZ212" s="1" t="str">
        <f aca="false">IF(ISBLANK(Values!E211),"","No")</f>
        <v/>
      </c>
      <c r="DA212" s="1" t="str">
        <f aca="false">IF(ISBLANK(Values!E211),"","No")</f>
        <v/>
      </c>
      <c r="DO212" s="27" t="str">
        <f aca="false">IF(ISBLANK(Values!E211),"","Parts")</f>
        <v/>
      </c>
      <c r="DP212" s="27" t="str">
        <f aca="false">IF(ISBLANK(Values!E211),"",Values!$B$31)</f>
        <v/>
      </c>
      <c r="DS212" s="31"/>
      <c r="DY212" s="31"/>
      <c r="DZ212" s="31"/>
      <c r="EA212" s="31"/>
      <c r="EB212" s="31"/>
      <c r="EC212" s="31"/>
      <c r="EI212" s="1" t="str">
        <f aca="false">IF(ISBLANK(Values!E211),"",Values!$B$31)</f>
        <v/>
      </c>
      <c r="ES212" s="1" t="str">
        <f aca="false">IF(ISBLANK(Values!E211),"","Amazon Tellus UPS")</f>
        <v/>
      </c>
      <c r="EV212" s="1" t="str">
        <f aca="false">IF(ISBLANK(Values!E211),"","New")</f>
        <v/>
      </c>
      <c r="FE212" s="1" t="str">
        <f aca="false">IF(ISBLANK(Values!E211),"","3")</f>
        <v/>
      </c>
      <c r="FH212" s="1" t="str">
        <f aca="false">IF(ISBLANK(Values!E211),"","FALSE")</f>
        <v/>
      </c>
      <c r="FI212" s="36" t="str">
        <f aca="false">IF(ISBLANK(Values!E211),"","FALSE")</f>
        <v/>
      </c>
      <c r="FJ212" s="36" t="str">
        <f aca="false">IF(ISBLANK(Values!E211),"","FALSE")</f>
        <v/>
      </c>
      <c r="FM212" s="1" t="str">
        <f aca="false">IF(ISBLANK(Values!E211),"","1")</f>
        <v/>
      </c>
      <c r="FO212" s="28" t="str">
        <f aca="false">IF(ISBLANK(Values!E211),"",IF(Values!J211, Values!$B$4, Values!$B$5))</f>
        <v/>
      </c>
      <c r="FP212" s="1" t="str">
        <f aca="false">IF(ISBLANK(Values!E211),"","Percent")</f>
        <v/>
      </c>
      <c r="FQ212" s="1" t="str">
        <f aca="false">IF(ISBLANK(Values!E211),"","2")</f>
        <v/>
      </c>
      <c r="FR212" s="1" t="str">
        <f aca="false">IF(ISBLANK(Values!E211),"","3")</f>
        <v/>
      </c>
      <c r="FS212" s="1" t="str">
        <f aca="false">IF(ISBLANK(Values!E211),"","5")</f>
        <v/>
      </c>
      <c r="FT212" s="1" t="str">
        <f aca="false">IF(ISBLANK(Values!E211),"","6")</f>
        <v/>
      </c>
      <c r="FU212" s="1" t="str">
        <f aca="false">IF(ISBLANK(Values!E211),"","10")</f>
        <v/>
      </c>
      <c r="FV212" s="1" t="str">
        <f aca="false">IF(ISBLANK(Values!E211),"","10")</f>
        <v/>
      </c>
    </row>
    <row r="213" customFormat="false" ht="15" hidden="false" customHeight="false" outlineLevel="0" collapsed="false">
      <c r="A213" s="27" t="str">
        <f aca="false">IF(ISBLANK(Values!E212),"",IF(Values!$B$37="EU","computercomponent","computer"))</f>
        <v/>
      </c>
      <c r="B213" s="37" t="str">
        <f aca="false">IF(ISBLANK(Values!E212),"",Values!F212)</f>
        <v/>
      </c>
      <c r="C213" s="32" t="str">
        <f aca="false">IF(ISBLANK(Values!E212),"","TellusRem")</f>
        <v/>
      </c>
      <c r="D213" s="30" t="str">
        <f aca="false">IF(ISBLANK(Values!E212),"",Values!E212)</f>
        <v/>
      </c>
      <c r="E213" s="31" t="str">
        <f aca="false">IF(ISBLANK(Values!E212),"","EAN")</f>
        <v/>
      </c>
      <c r="F213" s="38" t="str">
        <f aca="false">IF(ISBLANK(Values!E212),"",IF(Values!J212,Values!H212 &amp;" "&amp;  Values!$B$1 &amp; " " &amp;Values!$B$3,Values!G212 &amp;" "&amp;  Values!$B$2 &amp; " " &amp;Values!$B$3))</f>
        <v/>
      </c>
      <c r="G213" s="32" t="str">
        <f aca="false">IF(ISBLANK(Values!E212),"","TellusRem")</f>
        <v/>
      </c>
      <c r="H213" s="27" t="str">
        <f aca="false">IF(ISBLANK(Values!E212),"",Values!$B$16)</f>
        <v/>
      </c>
      <c r="I213" s="27" t="str">
        <f aca="false">IF(ISBLANK(Values!E212),"","4730574031")</f>
        <v/>
      </c>
      <c r="J213" s="39" t="str">
        <f aca="false">IF(ISBLANK(Values!E212),"",Values!F212 &amp; " variations")</f>
        <v/>
      </c>
      <c r="K213" s="28" t="str">
        <f aca="false">IF(ISBLANK(Values!E212),"",IF(Values!J212, Values!$B$4, Values!$B$5))</f>
        <v/>
      </c>
      <c r="L213" s="40" t="str">
        <f aca="false">IF(ISBLANK(Values!E212),"",Values!$B$18)</f>
        <v/>
      </c>
      <c r="M213" s="28" t="str">
        <f aca="false">IF(ISBLANK(Values!E212),"",Values!$M212)</f>
        <v/>
      </c>
      <c r="N213" s="28" t="str">
        <f aca="false">IF(ISBLANK(Values!F212),"",Values!$N212)</f>
        <v/>
      </c>
      <c r="O213" s="1" t="str">
        <f aca="false">IF(ISBLANK(Values!F212),"",Values!$O212)</f>
        <v/>
      </c>
      <c r="W213" s="32" t="str">
        <f aca="false">IF(ISBLANK(Values!E212),"","Child")</f>
        <v/>
      </c>
      <c r="X213" s="32" t="str">
        <f aca="false">IF(ISBLANK(Values!E212),"",Values!$B$13)</f>
        <v/>
      </c>
      <c r="Y213" s="39" t="str">
        <f aca="false">IF(ISBLANK(Values!E212),"","Size-Color")</f>
        <v/>
      </c>
      <c r="Z213" s="32" t="str">
        <f aca="false">IF(ISBLANK(Values!E212),"","variation")</f>
        <v/>
      </c>
      <c r="AA213" s="36" t="str">
        <f aca="false">IF(ISBLANK(Values!E212),"",Values!$B$20)</f>
        <v/>
      </c>
      <c r="AB213" s="36" t="str">
        <f aca="false">IF(ISBLANK(Values!E212),"",Values!$B$29)</f>
        <v/>
      </c>
      <c r="AI213" s="41" t="str">
        <f aca="false">IF(ISBLANK(Values!E212),"",IF(Values!I212,Values!$B$23,Values!$B$33))</f>
        <v/>
      </c>
      <c r="AJ213" s="46" t="str">
        <f aca="false">IF(ISBLANK(Values!E212),"","👉 "&amp;Values!H232&amp; " "&amp;Values!$B$24 &amp;" "&amp;Values!$B$3)</f>
        <v/>
      </c>
      <c r="AK213" s="1" t="str">
        <f aca="false">IF(ISBLANK(Values!E212),"",Values!$B$25)</f>
        <v/>
      </c>
      <c r="AL213" s="1" t="str">
        <f aca="false">IF(ISBLANK(Values!E212),"",Values!$B$26)</f>
        <v/>
      </c>
      <c r="AM213" s="1" t="str">
        <f aca="false">IF(ISBLANK(Values!E212),"",Values!$B$27)</f>
        <v/>
      </c>
      <c r="AT213" s="43" t="str">
        <f aca="false">IF(ISBLANK(Values!E212),"",Values!H212)</f>
        <v/>
      </c>
      <c r="AV213" s="28" t="str">
        <f aca="false">IF(ISBLANK(Values!E212),"",Values!H212)</f>
        <v/>
      </c>
      <c r="BE213" s="27" t="str">
        <f aca="false">IF(ISBLANK(Values!E212),"","Professional Audience")</f>
        <v/>
      </c>
      <c r="BF213" s="27" t="str">
        <f aca="false">IF(ISBLANK(Values!E212),"","Consumer Audience")</f>
        <v/>
      </c>
      <c r="BG213" s="27" t="str">
        <f aca="false">IF(ISBLANK(Values!E212),"","Adults")</f>
        <v/>
      </c>
      <c r="BH213" s="27" t="str">
        <f aca="false">IF(ISBLANK(Values!E212),"","People")</f>
        <v/>
      </c>
      <c r="CG213" s="1" t="str">
        <f aca="false">IF(ISBLANK(Values!E212),"",Values!$B$11)</f>
        <v/>
      </c>
      <c r="CH213" s="1" t="str">
        <f aca="false">IF(ISBLANK(Values!E212),"","GR")</f>
        <v/>
      </c>
      <c r="CI213" s="1" t="str">
        <f aca="false">IF(ISBLANK(Values!E212),"",Values!$B$7)</f>
        <v/>
      </c>
      <c r="CJ213" s="1" t="str">
        <f aca="false">IF(ISBLANK(Values!E212),"",Values!$B$8)</f>
        <v/>
      </c>
      <c r="CK213" s="1" t="str">
        <f aca="false">IF(ISBLANK(Values!E212),"",Values!$B$9)</f>
        <v/>
      </c>
      <c r="CL213" s="1" t="str">
        <f aca="false">IF(ISBLANK(Values!E212),"","CM")</f>
        <v/>
      </c>
      <c r="CP213" s="36" t="str">
        <f aca="false">IF(ISBLANK(Values!E212),"",Values!$B$7)</f>
        <v/>
      </c>
      <c r="CQ213" s="36" t="str">
        <f aca="false">IF(ISBLANK(Values!E212),"",Values!$B$8)</f>
        <v/>
      </c>
      <c r="CR213" s="36" t="str">
        <f aca="false">IF(ISBLANK(Values!E212),"",Values!$B$9)</f>
        <v/>
      </c>
      <c r="CS213" s="1" t="str">
        <f aca="false">IF(ISBLANK(Values!E212),"",Values!$B$11)</f>
        <v/>
      </c>
      <c r="CT213" s="1" t="str">
        <f aca="false">IF(ISBLANK(Values!E212),"","GR")</f>
        <v/>
      </c>
      <c r="CU213" s="1" t="str">
        <f aca="false">IF(ISBLANK(Values!E212),"","CM")</f>
        <v/>
      </c>
      <c r="CV213" s="1" t="str">
        <f aca="false">IF(ISBLANK(Values!E212),"",IF(Values!$B$36=options!$F$1,"Denmark", IF(Values!$B$36=options!$F$2, "Danemark",IF(Values!$B$36=options!$F$3, "Dänemark",IF(Values!$B$36=options!$F$4, "Danimarca",IF(Values!$B$36=options!$F$5, "Dinamarca",IF(Values!$B$36=options!$F$6, "Denemarken","" ) ) ) ) )))</f>
        <v/>
      </c>
      <c r="CZ213" s="1" t="str">
        <f aca="false">IF(ISBLANK(Values!E212),"","No")</f>
        <v/>
      </c>
      <c r="DA213" s="1" t="str">
        <f aca="false">IF(ISBLANK(Values!E212),"","No")</f>
        <v/>
      </c>
      <c r="DO213" s="27" t="str">
        <f aca="false">IF(ISBLANK(Values!E212),"","Parts")</f>
        <v/>
      </c>
      <c r="DP213" s="27" t="str">
        <f aca="false">IF(ISBLANK(Values!E212),"",Values!$B$31)</f>
        <v/>
      </c>
      <c r="DS213" s="31"/>
      <c r="DY213" s="31"/>
      <c r="DZ213" s="31"/>
      <c r="EA213" s="31"/>
      <c r="EB213" s="31"/>
      <c r="EC213" s="31"/>
      <c r="EI213" s="1" t="str">
        <f aca="false">IF(ISBLANK(Values!E212),"",Values!$B$31)</f>
        <v/>
      </c>
      <c r="ES213" s="1" t="str">
        <f aca="false">IF(ISBLANK(Values!E212),"","Amazon Tellus UPS")</f>
        <v/>
      </c>
      <c r="EV213" s="1" t="str">
        <f aca="false">IF(ISBLANK(Values!E212),"","New")</f>
        <v/>
      </c>
      <c r="FE213" s="1" t="str">
        <f aca="false">IF(ISBLANK(Values!E212),"","3")</f>
        <v/>
      </c>
      <c r="FH213" s="1" t="str">
        <f aca="false">IF(ISBLANK(Values!E212),"","FALSE")</f>
        <v/>
      </c>
      <c r="FI213" s="36" t="str">
        <f aca="false">IF(ISBLANK(Values!E212),"","FALSE")</f>
        <v/>
      </c>
      <c r="FJ213" s="36" t="str">
        <f aca="false">IF(ISBLANK(Values!E212),"","FALSE")</f>
        <v/>
      </c>
      <c r="FM213" s="1" t="str">
        <f aca="false">IF(ISBLANK(Values!E212),"","1")</f>
        <v/>
      </c>
      <c r="FO213" s="28" t="str">
        <f aca="false">IF(ISBLANK(Values!E212),"",IF(Values!J212, Values!$B$4, Values!$B$5))</f>
        <v/>
      </c>
      <c r="FP213" s="1" t="str">
        <f aca="false">IF(ISBLANK(Values!E212),"","Percent")</f>
        <v/>
      </c>
      <c r="FQ213" s="1" t="str">
        <f aca="false">IF(ISBLANK(Values!E212),"","2")</f>
        <v/>
      </c>
      <c r="FR213" s="1" t="str">
        <f aca="false">IF(ISBLANK(Values!E212),"","3")</f>
        <v/>
      </c>
      <c r="FS213" s="1" t="str">
        <f aca="false">IF(ISBLANK(Values!E212),"","5")</f>
        <v/>
      </c>
      <c r="FT213" s="1" t="str">
        <f aca="false">IF(ISBLANK(Values!E212),"","6")</f>
        <v/>
      </c>
      <c r="FU213" s="1" t="str">
        <f aca="false">IF(ISBLANK(Values!E212),"","10")</f>
        <v/>
      </c>
      <c r="FV213" s="1" t="str">
        <f aca="false">IF(ISBLANK(Values!E212),"","10")</f>
        <v/>
      </c>
    </row>
    <row r="214" customFormat="false" ht="15" hidden="false" customHeight="false" outlineLevel="0" collapsed="false">
      <c r="A214" s="27" t="str">
        <f aca="false">IF(ISBLANK(Values!E213),"",IF(Values!$B$37="EU","computercomponent","computer"))</f>
        <v/>
      </c>
      <c r="B214" s="37" t="str">
        <f aca="false">IF(ISBLANK(Values!E213),"",Values!F213)</f>
        <v/>
      </c>
      <c r="C214" s="32" t="str">
        <f aca="false">IF(ISBLANK(Values!E213),"","TellusRem")</f>
        <v/>
      </c>
      <c r="D214" s="30" t="str">
        <f aca="false">IF(ISBLANK(Values!E213),"",Values!E213)</f>
        <v/>
      </c>
      <c r="E214" s="31" t="str">
        <f aca="false">IF(ISBLANK(Values!E213),"","EAN")</f>
        <v/>
      </c>
      <c r="F214" s="38" t="str">
        <f aca="false">IF(ISBLANK(Values!E213),"",IF(Values!J213,Values!H213 &amp;" "&amp;  Values!$B$1 &amp; " " &amp;Values!$B$3,Values!G213 &amp;" "&amp;  Values!$B$2 &amp; " " &amp;Values!$B$3))</f>
        <v/>
      </c>
      <c r="G214" s="32" t="str">
        <f aca="false">IF(ISBLANK(Values!E213),"","TellusRem")</f>
        <v/>
      </c>
      <c r="H214" s="27" t="str">
        <f aca="false">IF(ISBLANK(Values!E213),"",Values!$B$16)</f>
        <v/>
      </c>
      <c r="I214" s="27" t="str">
        <f aca="false">IF(ISBLANK(Values!E213),"","4730574031")</f>
        <v/>
      </c>
      <c r="J214" s="39" t="str">
        <f aca="false">IF(ISBLANK(Values!E213),"",Values!F213 &amp; " variations")</f>
        <v/>
      </c>
      <c r="K214" s="28" t="str">
        <f aca="false">IF(ISBLANK(Values!E213),"",IF(Values!J213, Values!$B$4, Values!$B$5))</f>
        <v/>
      </c>
      <c r="L214" s="40" t="str">
        <f aca="false">IF(ISBLANK(Values!E213),"",Values!$B$18)</f>
        <v/>
      </c>
      <c r="M214" s="28" t="str">
        <f aca="false">IF(ISBLANK(Values!E213),"",Values!$M213)</f>
        <v/>
      </c>
      <c r="N214" s="28" t="str">
        <f aca="false">IF(ISBLANK(Values!F213),"",Values!$N213)</f>
        <v/>
      </c>
      <c r="O214" s="1" t="str">
        <f aca="false">IF(ISBLANK(Values!F213),"",Values!$O213)</f>
        <v/>
      </c>
      <c r="W214" s="32" t="str">
        <f aca="false">IF(ISBLANK(Values!E213),"","Child")</f>
        <v/>
      </c>
      <c r="X214" s="32" t="str">
        <f aca="false">IF(ISBLANK(Values!E213),"",Values!$B$13)</f>
        <v/>
      </c>
      <c r="Y214" s="39" t="str">
        <f aca="false">IF(ISBLANK(Values!E213),"","Size-Color")</f>
        <v/>
      </c>
      <c r="Z214" s="32" t="str">
        <f aca="false">IF(ISBLANK(Values!E213),"","variation")</f>
        <v/>
      </c>
      <c r="AA214" s="36" t="str">
        <f aca="false">IF(ISBLANK(Values!E213),"",Values!$B$20)</f>
        <v/>
      </c>
      <c r="AB214" s="36" t="str">
        <f aca="false">IF(ISBLANK(Values!E213),"",Values!$B$29)</f>
        <v/>
      </c>
      <c r="AI214" s="41" t="str">
        <f aca="false">IF(ISBLANK(Values!E213),"",IF(Values!I213,Values!$B$23,Values!$B$33))</f>
        <v/>
      </c>
      <c r="AJ214" s="46" t="str">
        <f aca="false">IF(ISBLANK(Values!E213),"","👉 "&amp;Values!H233&amp; " "&amp;Values!$B$24 &amp;" "&amp;Values!$B$3)</f>
        <v/>
      </c>
      <c r="AK214" s="1" t="str">
        <f aca="false">IF(ISBLANK(Values!E213),"",Values!$B$25)</f>
        <v/>
      </c>
      <c r="AL214" s="1" t="str">
        <f aca="false">IF(ISBLANK(Values!E213),"",Values!$B$26)</f>
        <v/>
      </c>
      <c r="AM214" s="1" t="str">
        <f aca="false">IF(ISBLANK(Values!E213),"",Values!$B$27)</f>
        <v/>
      </c>
      <c r="AT214" s="43" t="str">
        <f aca="false">IF(ISBLANK(Values!E213),"",Values!H213)</f>
        <v/>
      </c>
      <c r="AV214" s="28" t="str">
        <f aca="false">IF(ISBLANK(Values!E213),"",Values!H213)</f>
        <v/>
      </c>
      <c r="BE214" s="27" t="str">
        <f aca="false">IF(ISBLANK(Values!E213),"","Professional Audience")</f>
        <v/>
      </c>
      <c r="BF214" s="27" t="str">
        <f aca="false">IF(ISBLANK(Values!E213),"","Consumer Audience")</f>
        <v/>
      </c>
      <c r="BG214" s="27" t="str">
        <f aca="false">IF(ISBLANK(Values!E213),"","Adults")</f>
        <v/>
      </c>
      <c r="BH214" s="27" t="str">
        <f aca="false">IF(ISBLANK(Values!E213),"","People")</f>
        <v/>
      </c>
      <c r="CG214" s="1" t="str">
        <f aca="false">IF(ISBLANK(Values!E213),"",Values!$B$11)</f>
        <v/>
      </c>
      <c r="CH214" s="1" t="str">
        <f aca="false">IF(ISBLANK(Values!E213),"","GR")</f>
        <v/>
      </c>
      <c r="CI214" s="1" t="str">
        <f aca="false">IF(ISBLANK(Values!E213),"",Values!$B$7)</f>
        <v/>
      </c>
      <c r="CJ214" s="1" t="str">
        <f aca="false">IF(ISBLANK(Values!E213),"",Values!$B$8)</f>
        <v/>
      </c>
      <c r="CK214" s="1" t="str">
        <f aca="false">IF(ISBLANK(Values!E213),"",Values!$B$9)</f>
        <v/>
      </c>
      <c r="CL214" s="1" t="str">
        <f aca="false">IF(ISBLANK(Values!E213),"","CM")</f>
        <v/>
      </c>
      <c r="CP214" s="36" t="str">
        <f aca="false">IF(ISBLANK(Values!E213),"",Values!$B$7)</f>
        <v/>
      </c>
      <c r="CQ214" s="36" t="str">
        <f aca="false">IF(ISBLANK(Values!E213),"",Values!$B$8)</f>
        <v/>
      </c>
      <c r="CR214" s="36" t="str">
        <f aca="false">IF(ISBLANK(Values!E213),"",Values!$B$9)</f>
        <v/>
      </c>
      <c r="CS214" s="1" t="str">
        <f aca="false">IF(ISBLANK(Values!E213),"",Values!$B$11)</f>
        <v/>
      </c>
      <c r="CT214" s="1" t="str">
        <f aca="false">IF(ISBLANK(Values!E213),"","GR")</f>
        <v/>
      </c>
      <c r="CU214" s="1" t="str">
        <f aca="false">IF(ISBLANK(Values!E213),"","CM")</f>
        <v/>
      </c>
      <c r="CV214" s="1" t="str">
        <f aca="false">IF(ISBLANK(Values!E213),"",IF(Values!$B$36=options!$F$1,"Denmark", IF(Values!$B$36=options!$F$2, "Danemark",IF(Values!$B$36=options!$F$3, "Dänemark",IF(Values!$B$36=options!$F$4, "Danimarca",IF(Values!$B$36=options!$F$5, "Dinamarca",IF(Values!$B$36=options!$F$6, "Denemarken","" ) ) ) ) )))</f>
        <v/>
      </c>
      <c r="CZ214" s="1" t="str">
        <f aca="false">IF(ISBLANK(Values!E213),"","No")</f>
        <v/>
      </c>
      <c r="DA214" s="1" t="str">
        <f aca="false">IF(ISBLANK(Values!E213),"","No")</f>
        <v/>
      </c>
      <c r="DO214" s="27" t="str">
        <f aca="false">IF(ISBLANK(Values!E213),"","Parts")</f>
        <v/>
      </c>
      <c r="DP214" s="27" t="str">
        <f aca="false">IF(ISBLANK(Values!E213),"",Values!$B$31)</f>
        <v/>
      </c>
      <c r="DS214" s="31"/>
      <c r="DY214" s="31"/>
      <c r="DZ214" s="31"/>
      <c r="EA214" s="31"/>
      <c r="EB214" s="31"/>
      <c r="EC214" s="31"/>
      <c r="EI214" s="1" t="str">
        <f aca="false">IF(ISBLANK(Values!E213),"",Values!$B$31)</f>
        <v/>
      </c>
      <c r="ES214" s="1" t="str">
        <f aca="false">IF(ISBLANK(Values!E213),"","Amazon Tellus UPS")</f>
        <v/>
      </c>
      <c r="EV214" s="1" t="str">
        <f aca="false">IF(ISBLANK(Values!E213),"","New")</f>
        <v/>
      </c>
      <c r="FE214" s="1" t="str">
        <f aca="false">IF(ISBLANK(Values!E213),"","3")</f>
        <v/>
      </c>
      <c r="FH214" s="1" t="str">
        <f aca="false">IF(ISBLANK(Values!E213),"","FALSE")</f>
        <v/>
      </c>
      <c r="FI214" s="36" t="str">
        <f aca="false">IF(ISBLANK(Values!E213),"","FALSE")</f>
        <v/>
      </c>
      <c r="FJ214" s="36" t="str">
        <f aca="false">IF(ISBLANK(Values!E213),"","FALSE")</f>
        <v/>
      </c>
      <c r="FM214" s="1" t="str">
        <f aca="false">IF(ISBLANK(Values!E213),"","1")</f>
        <v/>
      </c>
      <c r="FO214" s="28" t="str">
        <f aca="false">IF(ISBLANK(Values!E213),"",IF(Values!J213, Values!$B$4, Values!$B$5))</f>
        <v/>
      </c>
      <c r="FP214" s="1" t="str">
        <f aca="false">IF(ISBLANK(Values!E213),"","Percent")</f>
        <v/>
      </c>
      <c r="FQ214" s="1" t="str">
        <f aca="false">IF(ISBLANK(Values!E213),"","2")</f>
        <v/>
      </c>
      <c r="FR214" s="1" t="str">
        <f aca="false">IF(ISBLANK(Values!E213),"","3")</f>
        <v/>
      </c>
      <c r="FS214" s="1" t="str">
        <f aca="false">IF(ISBLANK(Values!E213),"","5")</f>
        <v/>
      </c>
      <c r="FT214" s="1" t="str">
        <f aca="false">IF(ISBLANK(Values!E213),"","6")</f>
        <v/>
      </c>
      <c r="FU214" s="1" t="str">
        <f aca="false">IF(ISBLANK(Values!E213),"","10")</f>
        <v/>
      </c>
      <c r="FV214" s="1" t="str">
        <f aca="false">IF(ISBLANK(Values!E213),"","10")</f>
        <v/>
      </c>
    </row>
    <row r="215" customFormat="false" ht="15" hidden="false" customHeight="false" outlineLevel="0" collapsed="false">
      <c r="A215" s="27" t="str">
        <f aca="false">IF(ISBLANK(Values!E214),"",IF(Values!$B$37="EU","computercomponent","computer"))</f>
        <v/>
      </c>
      <c r="B215" s="37" t="str">
        <f aca="false">IF(ISBLANK(Values!E214),"",Values!F214)</f>
        <v/>
      </c>
      <c r="C215" s="32" t="str">
        <f aca="false">IF(ISBLANK(Values!E214),"","TellusRem")</f>
        <v/>
      </c>
      <c r="D215" s="30" t="str">
        <f aca="false">IF(ISBLANK(Values!E214),"",Values!E214)</f>
        <v/>
      </c>
      <c r="E215" s="31" t="str">
        <f aca="false">IF(ISBLANK(Values!E214),"","EAN")</f>
        <v/>
      </c>
      <c r="F215" s="38" t="str">
        <f aca="false">IF(ISBLANK(Values!E214),"",IF(Values!J214,Values!H214 &amp;" "&amp;  Values!$B$1 &amp; " " &amp;Values!$B$3,Values!G214 &amp;" "&amp;  Values!$B$2 &amp; " " &amp;Values!$B$3))</f>
        <v/>
      </c>
      <c r="G215" s="32" t="str">
        <f aca="false">IF(ISBLANK(Values!E214),"","TellusRem")</f>
        <v/>
      </c>
      <c r="H215" s="27" t="str">
        <f aca="false">IF(ISBLANK(Values!E214),"",Values!$B$16)</f>
        <v/>
      </c>
      <c r="I215" s="27" t="str">
        <f aca="false">IF(ISBLANK(Values!E214),"","4730574031")</f>
        <v/>
      </c>
      <c r="J215" s="39" t="str">
        <f aca="false">IF(ISBLANK(Values!E214),"",Values!F214 &amp; " variations")</f>
        <v/>
      </c>
      <c r="K215" s="28" t="str">
        <f aca="false">IF(ISBLANK(Values!E214),"",IF(Values!J214, Values!$B$4, Values!$B$5))</f>
        <v/>
      </c>
      <c r="L215" s="40" t="str">
        <f aca="false">IF(ISBLANK(Values!E214),"",Values!$B$18)</f>
        <v/>
      </c>
      <c r="M215" s="28" t="str">
        <f aca="false">IF(ISBLANK(Values!E214),"",Values!$M214)</f>
        <v/>
      </c>
      <c r="N215" s="28" t="str">
        <f aca="false">IF(ISBLANK(Values!F214),"",Values!$N214)</f>
        <v/>
      </c>
      <c r="O215" s="1" t="str">
        <f aca="false">IF(ISBLANK(Values!F214),"",Values!$O214)</f>
        <v/>
      </c>
      <c r="W215" s="32" t="str">
        <f aca="false">IF(ISBLANK(Values!E214),"","Child")</f>
        <v/>
      </c>
      <c r="X215" s="32" t="str">
        <f aca="false">IF(ISBLANK(Values!E214),"",Values!$B$13)</f>
        <v/>
      </c>
      <c r="Y215" s="39" t="str">
        <f aca="false">IF(ISBLANK(Values!E214),"","Size-Color")</f>
        <v/>
      </c>
      <c r="Z215" s="32" t="str">
        <f aca="false">IF(ISBLANK(Values!E214),"","variation")</f>
        <v/>
      </c>
      <c r="AA215" s="36" t="str">
        <f aca="false">IF(ISBLANK(Values!E214),"",Values!$B$20)</f>
        <v/>
      </c>
      <c r="AB215" s="36" t="str">
        <f aca="false">IF(ISBLANK(Values!E214),"",Values!$B$29)</f>
        <v/>
      </c>
      <c r="AI215" s="41" t="str">
        <f aca="false">IF(ISBLANK(Values!E214),"",IF(Values!I214,Values!$B$23,Values!$B$33))</f>
        <v/>
      </c>
      <c r="AJ215" s="46" t="str">
        <f aca="false">IF(ISBLANK(Values!E214),"","👉 "&amp;Values!H234&amp; " "&amp;Values!$B$24 &amp;" "&amp;Values!$B$3)</f>
        <v/>
      </c>
      <c r="AK215" s="1" t="str">
        <f aca="false">IF(ISBLANK(Values!E214),"",Values!$B$25)</f>
        <v/>
      </c>
      <c r="AL215" s="1" t="str">
        <f aca="false">IF(ISBLANK(Values!E214),"",Values!$B$26)</f>
        <v/>
      </c>
      <c r="AM215" s="1" t="str">
        <f aca="false">IF(ISBLANK(Values!E214),"",Values!$B$27)</f>
        <v/>
      </c>
      <c r="AT215" s="43" t="str">
        <f aca="false">IF(ISBLANK(Values!E214),"",Values!H214)</f>
        <v/>
      </c>
      <c r="AV215" s="28" t="str">
        <f aca="false">IF(ISBLANK(Values!E214),"",Values!H214)</f>
        <v/>
      </c>
      <c r="BE215" s="27" t="str">
        <f aca="false">IF(ISBLANK(Values!E214),"","Professional Audience")</f>
        <v/>
      </c>
      <c r="BF215" s="27" t="str">
        <f aca="false">IF(ISBLANK(Values!E214),"","Consumer Audience")</f>
        <v/>
      </c>
      <c r="BG215" s="27" t="str">
        <f aca="false">IF(ISBLANK(Values!E214),"","Adults")</f>
        <v/>
      </c>
      <c r="BH215" s="27" t="str">
        <f aca="false">IF(ISBLANK(Values!E214),"","People")</f>
        <v/>
      </c>
      <c r="CG215" s="1" t="str">
        <f aca="false">IF(ISBLANK(Values!E214),"",Values!$B$11)</f>
        <v/>
      </c>
      <c r="CH215" s="1" t="str">
        <f aca="false">IF(ISBLANK(Values!E214),"","GR")</f>
        <v/>
      </c>
      <c r="CI215" s="1" t="str">
        <f aca="false">IF(ISBLANK(Values!E214),"",Values!$B$7)</f>
        <v/>
      </c>
      <c r="CJ215" s="1" t="str">
        <f aca="false">IF(ISBLANK(Values!E214),"",Values!$B$8)</f>
        <v/>
      </c>
      <c r="CK215" s="1" t="str">
        <f aca="false">IF(ISBLANK(Values!E214),"",Values!$B$9)</f>
        <v/>
      </c>
      <c r="CL215" s="1" t="str">
        <f aca="false">IF(ISBLANK(Values!E214),"","CM")</f>
        <v/>
      </c>
      <c r="CP215" s="36" t="str">
        <f aca="false">IF(ISBLANK(Values!E214),"",Values!$B$7)</f>
        <v/>
      </c>
      <c r="CQ215" s="36" t="str">
        <f aca="false">IF(ISBLANK(Values!E214),"",Values!$B$8)</f>
        <v/>
      </c>
      <c r="CR215" s="36" t="str">
        <f aca="false">IF(ISBLANK(Values!E214),"",Values!$B$9)</f>
        <v/>
      </c>
      <c r="CS215" s="1" t="str">
        <f aca="false">IF(ISBLANK(Values!E214),"",Values!$B$11)</f>
        <v/>
      </c>
      <c r="CT215" s="1" t="str">
        <f aca="false">IF(ISBLANK(Values!E214),"","GR")</f>
        <v/>
      </c>
      <c r="CU215" s="1" t="str">
        <f aca="false">IF(ISBLANK(Values!E214),"","CM")</f>
        <v/>
      </c>
      <c r="CV215" s="1" t="str">
        <f aca="false">IF(ISBLANK(Values!E214),"",IF(Values!$B$36=options!$F$1,"Denmark", IF(Values!$B$36=options!$F$2, "Danemark",IF(Values!$B$36=options!$F$3, "Dänemark",IF(Values!$B$36=options!$F$4, "Danimarca",IF(Values!$B$36=options!$F$5, "Dinamarca",IF(Values!$B$36=options!$F$6, "Denemarken","" ) ) ) ) )))</f>
        <v/>
      </c>
      <c r="CZ215" s="1" t="str">
        <f aca="false">IF(ISBLANK(Values!E214),"","No")</f>
        <v/>
      </c>
      <c r="DA215" s="1" t="str">
        <f aca="false">IF(ISBLANK(Values!E214),"","No")</f>
        <v/>
      </c>
      <c r="DO215" s="27" t="str">
        <f aca="false">IF(ISBLANK(Values!E214),"","Parts")</f>
        <v/>
      </c>
      <c r="DP215" s="27" t="str">
        <f aca="false">IF(ISBLANK(Values!E214),"",Values!$B$31)</f>
        <v/>
      </c>
      <c r="DS215" s="31"/>
      <c r="DY215" s="31"/>
      <c r="DZ215" s="31"/>
      <c r="EA215" s="31"/>
      <c r="EB215" s="31"/>
      <c r="EC215" s="31"/>
      <c r="EI215" s="1" t="str">
        <f aca="false">IF(ISBLANK(Values!E214),"",Values!$B$31)</f>
        <v/>
      </c>
      <c r="ES215" s="1" t="str">
        <f aca="false">IF(ISBLANK(Values!E214),"","Amazon Tellus UPS")</f>
        <v/>
      </c>
      <c r="EV215" s="1" t="str">
        <f aca="false">IF(ISBLANK(Values!E214),"","New")</f>
        <v/>
      </c>
      <c r="FE215" s="1" t="str">
        <f aca="false">IF(ISBLANK(Values!E214),"","3")</f>
        <v/>
      </c>
      <c r="FH215" s="1" t="str">
        <f aca="false">IF(ISBLANK(Values!E214),"","FALSE")</f>
        <v/>
      </c>
      <c r="FI215" s="36" t="str">
        <f aca="false">IF(ISBLANK(Values!E214),"","FALSE")</f>
        <v/>
      </c>
      <c r="FJ215" s="36" t="str">
        <f aca="false">IF(ISBLANK(Values!E214),"","FALSE")</f>
        <v/>
      </c>
      <c r="FM215" s="1" t="str">
        <f aca="false">IF(ISBLANK(Values!E214),"","1")</f>
        <v/>
      </c>
      <c r="FO215" s="28" t="str">
        <f aca="false">IF(ISBLANK(Values!E214),"",IF(Values!J214, Values!$B$4, Values!$B$5))</f>
        <v/>
      </c>
      <c r="FP215" s="1" t="str">
        <f aca="false">IF(ISBLANK(Values!E214),"","Percent")</f>
        <v/>
      </c>
      <c r="FQ215" s="1" t="str">
        <f aca="false">IF(ISBLANK(Values!E214),"","2")</f>
        <v/>
      </c>
      <c r="FR215" s="1" t="str">
        <f aca="false">IF(ISBLANK(Values!E214),"","3")</f>
        <v/>
      </c>
      <c r="FS215" s="1" t="str">
        <f aca="false">IF(ISBLANK(Values!E214),"","5")</f>
        <v/>
      </c>
      <c r="FT215" s="1" t="str">
        <f aca="false">IF(ISBLANK(Values!E214),"","6")</f>
        <v/>
      </c>
      <c r="FU215" s="1" t="str">
        <f aca="false">IF(ISBLANK(Values!E214),"","10")</f>
        <v/>
      </c>
      <c r="FV215" s="1" t="str">
        <f aca="false">IF(ISBLANK(Values!E214),"","10")</f>
        <v/>
      </c>
    </row>
    <row r="216" customFormat="false" ht="15" hidden="false" customHeight="false" outlineLevel="0" collapsed="false">
      <c r="A216" s="27" t="str">
        <f aca="false">IF(ISBLANK(Values!E215),"",IF(Values!$B$37="EU","computercomponent","computer"))</f>
        <v/>
      </c>
      <c r="B216" s="37" t="str">
        <f aca="false">IF(ISBLANK(Values!E215),"",Values!F215)</f>
        <v/>
      </c>
      <c r="C216" s="32" t="str">
        <f aca="false">IF(ISBLANK(Values!E215),"","TellusRem")</f>
        <v/>
      </c>
      <c r="D216" s="30" t="str">
        <f aca="false">IF(ISBLANK(Values!E215),"",Values!E215)</f>
        <v/>
      </c>
      <c r="E216" s="31" t="str">
        <f aca="false">IF(ISBLANK(Values!E215),"","EAN")</f>
        <v/>
      </c>
      <c r="F216" s="38" t="str">
        <f aca="false">IF(ISBLANK(Values!E215),"",IF(Values!J215,Values!H215 &amp;" "&amp;  Values!$B$1 &amp; " " &amp;Values!$B$3,Values!G215 &amp;" "&amp;  Values!$B$2 &amp; " " &amp;Values!$B$3))</f>
        <v/>
      </c>
      <c r="G216" s="32" t="str">
        <f aca="false">IF(ISBLANK(Values!E215),"","TellusRem")</f>
        <v/>
      </c>
      <c r="H216" s="27" t="str">
        <f aca="false">IF(ISBLANK(Values!E215),"",Values!$B$16)</f>
        <v/>
      </c>
      <c r="I216" s="27" t="str">
        <f aca="false">IF(ISBLANK(Values!E215),"","4730574031")</f>
        <v/>
      </c>
      <c r="J216" s="39" t="str">
        <f aca="false">IF(ISBLANK(Values!E215),"",Values!F215 &amp; " variations")</f>
        <v/>
      </c>
      <c r="K216" s="28" t="str">
        <f aca="false">IF(ISBLANK(Values!E215),"",IF(Values!J215, Values!$B$4, Values!$B$5))</f>
        <v/>
      </c>
      <c r="L216" s="40" t="str">
        <f aca="false">IF(ISBLANK(Values!E215),"",Values!$B$18)</f>
        <v/>
      </c>
      <c r="M216" s="28" t="str">
        <f aca="false">IF(ISBLANK(Values!E215),"",Values!$M215)</f>
        <v/>
      </c>
      <c r="N216" s="28" t="str">
        <f aca="false">IF(ISBLANK(Values!F215),"",Values!$N215)</f>
        <v/>
      </c>
      <c r="O216" s="1" t="str">
        <f aca="false">IF(ISBLANK(Values!F215),"",Values!$O215)</f>
        <v/>
      </c>
      <c r="W216" s="32" t="str">
        <f aca="false">IF(ISBLANK(Values!E215),"","Child")</f>
        <v/>
      </c>
      <c r="X216" s="32" t="str">
        <f aca="false">IF(ISBLANK(Values!E215),"",Values!$B$13)</f>
        <v/>
      </c>
      <c r="Y216" s="39" t="str">
        <f aca="false">IF(ISBLANK(Values!E215),"","Size-Color")</f>
        <v/>
      </c>
      <c r="Z216" s="32" t="str">
        <f aca="false">IF(ISBLANK(Values!E215),"","variation")</f>
        <v/>
      </c>
      <c r="AA216" s="36" t="str">
        <f aca="false">IF(ISBLANK(Values!E215),"",Values!$B$20)</f>
        <v/>
      </c>
      <c r="AB216" s="36" t="str">
        <f aca="false">IF(ISBLANK(Values!E215),"",Values!$B$29)</f>
        <v/>
      </c>
      <c r="AI216" s="41" t="str">
        <f aca="false">IF(ISBLANK(Values!E215),"",IF(Values!I215,Values!$B$23,Values!$B$33))</f>
        <v/>
      </c>
      <c r="AJ216" s="46" t="str">
        <f aca="false">IF(ISBLANK(Values!E215),"","👉 "&amp;Values!H235&amp; " "&amp;Values!$B$24 &amp;" "&amp;Values!$B$3)</f>
        <v/>
      </c>
      <c r="AK216" s="1" t="str">
        <f aca="false">IF(ISBLANK(Values!E215),"",Values!$B$25)</f>
        <v/>
      </c>
      <c r="AL216" s="1" t="str">
        <f aca="false">IF(ISBLANK(Values!E215),"",Values!$B$26)</f>
        <v/>
      </c>
      <c r="AM216" s="1" t="str">
        <f aca="false">IF(ISBLANK(Values!E215),"",Values!$B$27)</f>
        <v/>
      </c>
      <c r="AT216" s="43" t="str">
        <f aca="false">IF(ISBLANK(Values!E215),"",Values!H215)</f>
        <v/>
      </c>
      <c r="AV216" s="28" t="str">
        <f aca="false">IF(ISBLANK(Values!E215),"",Values!H215)</f>
        <v/>
      </c>
      <c r="BE216" s="27" t="str">
        <f aca="false">IF(ISBLANK(Values!E215),"","Professional Audience")</f>
        <v/>
      </c>
      <c r="BF216" s="27" t="str">
        <f aca="false">IF(ISBLANK(Values!E215),"","Consumer Audience")</f>
        <v/>
      </c>
      <c r="BG216" s="27" t="str">
        <f aca="false">IF(ISBLANK(Values!E215),"","Adults")</f>
        <v/>
      </c>
      <c r="BH216" s="27" t="str">
        <f aca="false">IF(ISBLANK(Values!E215),"","People")</f>
        <v/>
      </c>
      <c r="CG216" s="1" t="str">
        <f aca="false">IF(ISBLANK(Values!E215),"",Values!$B$11)</f>
        <v/>
      </c>
      <c r="CH216" s="1" t="str">
        <f aca="false">IF(ISBLANK(Values!E215),"","GR")</f>
        <v/>
      </c>
      <c r="CI216" s="1" t="str">
        <f aca="false">IF(ISBLANK(Values!E215),"",Values!$B$7)</f>
        <v/>
      </c>
      <c r="CJ216" s="1" t="str">
        <f aca="false">IF(ISBLANK(Values!E215),"",Values!$B$8)</f>
        <v/>
      </c>
      <c r="CK216" s="1" t="str">
        <f aca="false">IF(ISBLANK(Values!E215),"",Values!$B$9)</f>
        <v/>
      </c>
      <c r="CL216" s="1" t="str">
        <f aca="false">IF(ISBLANK(Values!E215),"","CM")</f>
        <v/>
      </c>
      <c r="CP216" s="36" t="str">
        <f aca="false">IF(ISBLANK(Values!E215),"",Values!$B$7)</f>
        <v/>
      </c>
      <c r="CQ216" s="36" t="str">
        <f aca="false">IF(ISBLANK(Values!E215),"",Values!$B$8)</f>
        <v/>
      </c>
      <c r="CR216" s="36" t="str">
        <f aca="false">IF(ISBLANK(Values!E215),"",Values!$B$9)</f>
        <v/>
      </c>
      <c r="CS216" s="1" t="str">
        <f aca="false">IF(ISBLANK(Values!E215),"",Values!$B$11)</f>
        <v/>
      </c>
      <c r="CT216" s="1" t="str">
        <f aca="false">IF(ISBLANK(Values!E215),"","GR")</f>
        <v/>
      </c>
      <c r="CU216" s="1" t="str">
        <f aca="false">IF(ISBLANK(Values!E215),"","CM")</f>
        <v/>
      </c>
      <c r="CV216" s="1" t="str">
        <f aca="false">IF(ISBLANK(Values!E215),"",IF(Values!$B$36=options!$F$1,"Denmark", IF(Values!$B$36=options!$F$2, "Danemark",IF(Values!$B$36=options!$F$3, "Dänemark",IF(Values!$B$36=options!$F$4, "Danimarca",IF(Values!$B$36=options!$F$5, "Dinamarca",IF(Values!$B$36=options!$F$6, "Denemarken","" ) ) ) ) )))</f>
        <v/>
      </c>
      <c r="CZ216" s="1" t="str">
        <f aca="false">IF(ISBLANK(Values!E215),"","No")</f>
        <v/>
      </c>
      <c r="DA216" s="1" t="str">
        <f aca="false">IF(ISBLANK(Values!E215),"","No")</f>
        <v/>
      </c>
      <c r="DO216" s="27" t="str">
        <f aca="false">IF(ISBLANK(Values!E215),"","Parts")</f>
        <v/>
      </c>
      <c r="DP216" s="27" t="str">
        <f aca="false">IF(ISBLANK(Values!E215),"",Values!$B$31)</f>
        <v/>
      </c>
      <c r="DS216" s="31"/>
      <c r="DY216" s="31"/>
      <c r="DZ216" s="31"/>
      <c r="EA216" s="31"/>
      <c r="EB216" s="31"/>
      <c r="EC216" s="31"/>
      <c r="EI216" s="1" t="str">
        <f aca="false">IF(ISBLANK(Values!E215),"",Values!$B$31)</f>
        <v/>
      </c>
      <c r="ES216" s="1" t="str">
        <f aca="false">IF(ISBLANK(Values!E215),"","Amazon Tellus UPS")</f>
        <v/>
      </c>
      <c r="EV216" s="1" t="str">
        <f aca="false">IF(ISBLANK(Values!E215),"","New")</f>
        <v/>
      </c>
      <c r="FE216" s="1" t="str">
        <f aca="false">IF(ISBLANK(Values!E215),"","3")</f>
        <v/>
      </c>
      <c r="FH216" s="1" t="str">
        <f aca="false">IF(ISBLANK(Values!E215),"","FALSE")</f>
        <v/>
      </c>
      <c r="FI216" s="36" t="str">
        <f aca="false">IF(ISBLANK(Values!E215),"","FALSE")</f>
        <v/>
      </c>
      <c r="FJ216" s="36" t="str">
        <f aca="false">IF(ISBLANK(Values!E215),"","FALSE")</f>
        <v/>
      </c>
      <c r="FM216" s="1" t="str">
        <f aca="false">IF(ISBLANK(Values!E215),"","1")</f>
        <v/>
      </c>
      <c r="FO216" s="28" t="str">
        <f aca="false">IF(ISBLANK(Values!E215),"",IF(Values!J215, Values!$B$4, Values!$B$5))</f>
        <v/>
      </c>
      <c r="FP216" s="1" t="str">
        <f aca="false">IF(ISBLANK(Values!E215),"","Percent")</f>
        <v/>
      </c>
      <c r="FQ216" s="1" t="str">
        <f aca="false">IF(ISBLANK(Values!E215),"","2")</f>
        <v/>
      </c>
      <c r="FR216" s="1" t="str">
        <f aca="false">IF(ISBLANK(Values!E215),"","3")</f>
        <v/>
      </c>
      <c r="FS216" s="1" t="str">
        <f aca="false">IF(ISBLANK(Values!E215),"","5")</f>
        <v/>
      </c>
      <c r="FT216" s="1" t="str">
        <f aca="false">IF(ISBLANK(Values!E215),"","6")</f>
        <v/>
      </c>
      <c r="FU216" s="1" t="str">
        <f aca="false">IF(ISBLANK(Values!E215),"","10")</f>
        <v/>
      </c>
      <c r="FV216" s="1" t="str">
        <f aca="false">IF(ISBLANK(Values!E215),"","10")</f>
        <v/>
      </c>
    </row>
    <row r="217" customFormat="false" ht="15" hidden="false" customHeight="false" outlineLevel="0" collapsed="false">
      <c r="A217" s="27" t="str">
        <f aca="false">IF(ISBLANK(Values!E216),"",IF(Values!$B$37="EU","computercomponent","computer"))</f>
        <v/>
      </c>
      <c r="B217" s="37" t="str">
        <f aca="false">IF(ISBLANK(Values!E216),"",Values!F216)</f>
        <v/>
      </c>
      <c r="C217" s="32" t="str">
        <f aca="false">IF(ISBLANK(Values!E216),"","TellusRem")</f>
        <v/>
      </c>
      <c r="D217" s="30" t="str">
        <f aca="false">IF(ISBLANK(Values!E216),"",Values!E216)</f>
        <v/>
      </c>
      <c r="E217" s="31" t="str">
        <f aca="false">IF(ISBLANK(Values!E216),"","EAN")</f>
        <v/>
      </c>
      <c r="F217" s="38" t="str">
        <f aca="false">IF(ISBLANK(Values!E216),"",IF(Values!J216,Values!H216 &amp;" "&amp;  Values!$B$1 &amp; " " &amp;Values!$B$3,Values!G216 &amp;" "&amp;  Values!$B$2 &amp; " " &amp;Values!$B$3))</f>
        <v/>
      </c>
      <c r="G217" s="32" t="str">
        <f aca="false">IF(ISBLANK(Values!E216),"","TellusRem")</f>
        <v/>
      </c>
      <c r="H217" s="27" t="str">
        <f aca="false">IF(ISBLANK(Values!E216),"",Values!$B$16)</f>
        <v/>
      </c>
      <c r="I217" s="27" t="str">
        <f aca="false">IF(ISBLANK(Values!E216),"","4730574031")</f>
        <v/>
      </c>
      <c r="J217" s="39" t="str">
        <f aca="false">IF(ISBLANK(Values!E216),"",Values!F216 &amp; " variations")</f>
        <v/>
      </c>
      <c r="K217" s="28" t="str">
        <f aca="false">IF(ISBLANK(Values!E216),"",IF(Values!J216, Values!$B$4, Values!$B$5))</f>
        <v/>
      </c>
      <c r="L217" s="40" t="str">
        <f aca="false">IF(ISBLANK(Values!E216),"",Values!$B$18)</f>
        <v/>
      </c>
      <c r="M217" s="28" t="str">
        <f aca="false">IF(ISBLANK(Values!E216),"",Values!$M216)</f>
        <v/>
      </c>
      <c r="N217" s="28" t="str">
        <f aca="false">IF(ISBLANK(Values!F216),"",Values!$N216)</f>
        <v/>
      </c>
      <c r="O217" s="1" t="str">
        <f aca="false">IF(ISBLANK(Values!F216),"",Values!$O216)</f>
        <v/>
      </c>
      <c r="W217" s="32" t="str">
        <f aca="false">IF(ISBLANK(Values!E216),"","Child")</f>
        <v/>
      </c>
      <c r="X217" s="32" t="str">
        <f aca="false">IF(ISBLANK(Values!E216),"",Values!$B$13)</f>
        <v/>
      </c>
      <c r="Y217" s="39" t="str">
        <f aca="false">IF(ISBLANK(Values!E216),"","Size-Color")</f>
        <v/>
      </c>
      <c r="Z217" s="32" t="str">
        <f aca="false">IF(ISBLANK(Values!E216),"","variation")</f>
        <v/>
      </c>
      <c r="AA217" s="36" t="str">
        <f aca="false">IF(ISBLANK(Values!E216),"",Values!$B$20)</f>
        <v/>
      </c>
      <c r="AB217" s="36" t="str">
        <f aca="false">IF(ISBLANK(Values!E216),"",Values!$B$29)</f>
        <v/>
      </c>
      <c r="AI217" s="41" t="str">
        <f aca="false">IF(ISBLANK(Values!E216),"",IF(Values!I216,Values!$B$23,Values!$B$33))</f>
        <v/>
      </c>
      <c r="AJ217" s="46" t="str">
        <f aca="false">IF(ISBLANK(Values!E216),"","👉 "&amp;Values!H236&amp; " "&amp;Values!$B$24 &amp;" "&amp;Values!$B$3)</f>
        <v/>
      </c>
      <c r="AK217" s="1" t="str">
        <f aca="false">IF(ISBLANK(Values!E216),"",Values!$B$25)</f>
        <v/>
      </c>
      <c r="AL217" s="1" t="str">
        <f aca="false">IF(ISBLANK(Values!E216),"",Values!$B$26)</f>
        <v/>
      </c>
      <c r="AM217" s="1" t="str">
        <f aca="false">IF(ISBLANK(Values!E216),"",Values!$B$27)</f>
        <v/>
      </c>
      <c r="AT217" s="43" t="str">
        <f aca="false">IF(ISBLANK(Values!E216),"",Values!H216)</f>
        <v/>
      </c>
      <c r="AV217" s="28" t="str">
        <f aca="false">IF(ISBLANK(Values!E216),"",Values!H216)</f>
        <v/>
      </c>
      <c r="BE217" s="27" t="str">
        <f aca="false">IF(ISBLANK(Values!E216),"","Professional Audience")</f>
        <v/>
      </c>
      <c r="BF217" s="27" t="str">
        <f aca="false">IF(ISBLANK(Values!E216),"","Consumer Audience")</f>
        <v/>
      </c>
      <c r="BG217" s="27" t="str">
        <f aca="false">IF(ISBLANK(Values!E216),"","Adults")</f>
        <v/>
      </c>
      <c r="BH217" s="27" t="str">
        <f aca="false">IF(ISBLANK(Values!E216),"","People")</f>
        <v/>
      </c>
      <c r="CG217" s="1" t="str">
        <f aca="false">IF(ISBLANK(Values!E216),"",Values!$B$11)</f>
        <v/>
      </c>
      <c r="CH217" s="1" t="str">
        <f aca="false">IF(ISBLANK(Values!E216),"","GR")</f>
        <v/>
      </c>
      <c r="CI217" s="1" t="str">
        <f aca="false">IF(ISBLANK(Values!E216),"",Values!$B$7)</f>
        <v/>
      </c>
      <c r="CJ217" s="1" t="str">
        <f aca="false">IF(ISBLANK(Values!E216),"",Values!$B$8)</f>
        <v/>
      </c>
      <c r="CK217" s="1" t="str">
        <f aca="false">IF(ISBLANK(Values!E216),"",Values!$B$9)</f>
        <v/>
      </c>
      <c r="CL217" s="1" t="str">
        <f aca="false">IF(ISBLANK(Values!E216),"","CM")</f>
        <v/>
      </c>
      <c r="CP217" s="36" t="str">
        <f aca="false">IF(ISBLANK(Values!E216),"",Values!$B$7)</f>
        <v/>
      </c>
      <c r="CQ217" s="36" t="str">
        <f aca="false">IF(ISBLANK(Values!E216),"",Values!$B$8)</f>
        <v/>
      </c>
      <c r="CR217" s="36" t="str">
        <f aca="false">IF(ISBLANK(Values!E216),"",Values!$B$9)</f>
        <v/>
      </c>
      <c r="CS217" s="1" t="str">
        <f aca="false">IF(ISBLANK(Values!E216),"",Values!$B$11)</f>
        <v/>
      </c>
      <c r="CT217" s="1" t="str">
        <f aca="false">IF(ISBLANK(Values!E216),"","GR")</f>
        <v/>
      </c>
      <c r="CU217" s="1" t="str">
        <f aca="false">IF(ISBLANK(Values!E216),"","CM")</f>
        <v/>
      </c>
      <c r="CV217" s="1" t="str">
        <f aca="false">IF(ISBLANK(Values!E216),"",IF(Values!$B$36=options!$F$1,"Denmark", IF(Values!$B$36=options!$F$2, "Danemark",IF(Values!$B$36=options!$F$3, "Dänemark",IF(Values!$B$36=options!$F$4, "Danimarca",IF(Values!$B$36=options!$F$5, "Dinamarca",IF(Values!$B$36=options!$F$6, "Denemarken","" ) ) ) ) )))</f>
        <v/>
      </c>
      <c r="CZ217" s="1" t="str">
        <f aca="false">IF(ISBLANK(Values!E216),"","No")</f>
        <v/>
      </c>
      <c r="DA217" s="1" t="str">
        <f aca="false">IF(ISBLANK(Values!E216),"","No")</f>
        <v/>
      </c>
      <c r="DO217" s="27" t="str">
        <f aca="false">IF(ISBLANK(Values!E216),"","Parts")</f>
        <v/>
      </c>
      <c r="DP217" s="27" t="str">
        <f aca="false">IF(ISBLANK(Values!E216),"",Values!$B$31)</f>
        <v/>
      </c>
      <c r="DS217" s="31"/>
      <c r="DY217" s="31"/>
      <c r="DZ217" s="31"/>
      <c r="EA217" s="31"/>
      <c r="EB217" s="31"/>
      <c r="EC217" s="31"/>
      <c r="EI217" s="1" t="str">
        <f aca="false">IF(ISBLANK(Values!E216),"",Values!$B$31)</f>
        <v/>
      </c>
      <c r="ES217" s="1" t="str">
        <f aca="false">IF(ISBLANK(Values!E216),"","Amazon Tellus UPS")</f>
        <v/>
      </c>
      <c r="EV217" s="1" t="str">
        <f aca="false">IF(ISBLANK(Values!E216),"","New")</f>
        <v/>
      </c>
      <c r="FE217" s="1" t="str">
        <f aca="false">IF(ISBLANK(Values!E216),"","3")</f>
        <v/>
      </c>
      <c r="FH217" s="1" t="str">
        <f aca="false">IF(ISBLANK(Values!E216),"","FALSE")</f>
        <v/>
      </c>
      <c r="FI217" s="36" t="str">
        <f aca="false">IF(ISBLANK(Values!E216),"","FALSE")</f>
        <v/>
      </c>
      <c r="FJ217" s="36" t="str">
        <f aca="false">IF(ISBLANK(Values!E216),"","FALSE")</f>
        <v/>
      </c>
      <c r="FM217" s="1" t="str">
        <f aca="false">IF(ISBLANK(Values!E216),"","1")</f>
        <v/>
      </c>
      <c r="FO217" s="28" t="str">
        <f aca="false">IF(ISBLANK(Values!E216),"",IF(Values!J216, Values!$B$4, Values!$B$5))</f>
        <v/>
      </c>
      <c r="FP217" s="1" t="str">
        <f aca="false">IF(ISBLANK(Values!E216),"","Percent")</f>
        <v/>
      </c>
      <c r="FQ217" s="1" t="str">
        <f aca="false">IF(ISBLANK(Values!E216),"","2")</f>
        <v/>
      </c>
      <c r="FR217" s="1" t="str">
        <f aca="false">IF(ISBLANK(Values!E216),"","3")</f>
        <v/>
      </c>
      <c r="FS217" s="1" t="str">
        <f aca="false">IF(ISBLANK(Values!E216),"","5")</f>
        <v/>
      </c>
      <c r="FT217" s="1" t="str">
        <f aca="false">IF(ISBLANK(Values!E216),"","6")</f>
        <v/>
      </c>
      <c r="FU217" s="1" t="str">
        <f aca="false">IF(ISBLANK(Values!E216),"","10")</f>
        <v/>
      </c>
      <c r="FV217" s="1" t="str">
        <f aca="false">IF(ISBLANK(Values!E216),"","10")</f>
        <v/>
      </c>
    </row>
    <row r="218" customFormat="false" ht="15" hidden="false" customHeight="false" outlineLevel="0" collapsed="false">
      <c r="A218" s="27" t="str">
        <f aca="false">IF(ISBLANK(Values!E217),"",IF(Values!$B$37="EU","computercomponent","computer"))</f>
        <v/>
      </c>
      <c r="B218" s="37" t="str">
        <f aca="false">IF(ISBLANK(Values!E217),"",Values!F217)</f>
        <v/>
      </c>
      <c r="C218" s="32" t="str">
        <f aca="false">IF(ISBLANK(Values!E217),"","TellusRem")</f>
        <v/>
      </c>
      <c r="D218" s="30" t="str">
        <f aca="false">IF(ISBLANK(Values!E217),"",Values!E217)</f>
        <v/>
      </c>
      <c r="E218" s="31" t="str">
        <f aca="false">IF(ISBLANK(Values!E217),"","EAN")</f>
        <v/>
      </c>
      <c r="F218" s="38" t="str">
        <f aca="false">IF(ISBLANK(Values!E217),"",IF(Values!J217,Values!H217 &amp;" "&amp;  Values!$B$1 &amp; " " &amp;Values!$B$3,Values!G217 &amp;" "&amp;  Values!$B$2 &amp; " " &amp;Values!$B$3))</f>
        <v/>
      </c>
      <c r="G218" s="32" t="str">
        <f aca="false">IF(ISBLANK(Values!E217),"","TellusRem")</f>
        <v/>
      </c>
      <c r="H218" s="27" t="str">
        <f aca="false">IF(ISBLANK(Values!E217),"",Values!$B$16)</f>
        <v/>
      </c>
      <c r="I218" s="27" t="str">
        <f aca="false">IF(ISBLANK(Values!E217),"","4730574031")</f>
        <v/>
      </c>
      <c r="J218" s="39" t="str">
        <f aca="false">IF(ISBLANK(Values!E217),"",Values!F217 &amp; " variations")</f>
        <v/>
      </c>
      <c r="K218" s="28" t="str">
        <f aca="false">IF(ISBLANK(Values!E217),"",IF(Values!J217, Values!$B$4, Values!$B$5))</f>
        <v/>
      </c>
      <c r="L218" s="40" t="str">
        <f aca="false">IF(ISBLANK(Values!E217),"",Values!$B$18)</f>
        <v/>
      </c>
      <c r="M218" s="28" t="str">
        <f aca="false">IF(ISBLANK(Values!E217),"",Values!$M217)</f>
        <v/>
      </c>
      <c r="N218" s="28" t="str">
        <f aca="false">IF(ISBLANK(Values!F217),"",Values!$N217)</f>
        <v/>
      </c>
      <c r="O218" s="1" t="str">
        <f aca="false">IF(ISBLANK(Values!F217),"",Values!$O217)</f>
        <v/>
      </c>
      <c r="W218" s="32" t="str">
        <f aca="false">IF(ISBLANK(Values!E217),"","Child")</f>
        <v/>
      </c>
      <c r="X218" s="32" t="str">
        <f aca="false">IF(ISBLANK(Values!E217),"",Values!$B$13)</f>
        <v/>
      </c>
      <c r="Y218" s="39" t="str">
        <f aca="false">IF(ISBLANK(Values!E217),"","Size-Color")</f>
        <v/>
      </c>
      <c r="Z218" s="32" t="str">
        <f aca="false">IF(ISBLANK(Values!E217),"","variation")</f>
        <v/>
      </c>
      <c r="AA218" s="36" t="str">
        <f aca="false">IF(ISBLANK(Values!E217),"",Values!$B$20)</f>
        <v/>
      </c>
      <c r="AB218" s="36" t="str">
        <f aca="false">IF(ISBLANK(Values!E217),"",Values!$B$29)</f>
        <v/>
      </c>
      <c r="AI218" s="41" t="str">
        <f aca="false">IF(ISBLANK(Values!E217),"",IF(Values!I217,Values!$B$23,Values!$B$33))</f>
        <v/>
      </c>
      <c r="AJ218" s="46" t="str">
        <f aca="false">IF(ISBLANK(Values!E217),"","👉 "&amp;Values!H237&amp; " "&amp;Values!$B$24 &amp;" "&amp;Values!$B$3)</f>
        <v/>
      </c>
      <c r="AK218" s="1" t="str">
        <f aca="false">IF(ISBLANK(Values!E217),"",Values!$B$25)</f>
        <v/>
      </c>
      <c r="AL218" s="1" t="str">
        <f aca="false">IF(ISBLANK(Values!E217),"",Values!$B$26)</f>
        <v/>
      </c>
      <c r="AM218" s="1" t="str">
        <f aca="false">IF(ISBLANK(Values!E217),"",Values!$B$27)</f>
        <v/>
      </c>
      <c r="AT218" s="43" t="str">
        <f aca="false">IF(ISBLANK(Values!E217),"",Values!H217)</f>
        <v/>
      </c>
      <c r="AV218" s="28" t="str">
        <f aca="false">IF(ISBLANK(Values!E217),"",Values!H217)</f>
        <v/>
      </c>
      <c r="BE218" s="27" t="str">
        <f aca="false">IF(ISBLANK(Values!E217),"","Professional Audience")</f>
        <v/>
      </c>
      <c r="BF218" s="27" t="str">
        <f aca="false">IF(ISBLANK(Values!E217),"","Consumer Audience")</f>
        <v/>
      </c>
      <c r="BG218" s="27" t="str">
        <f aca="false">IF(ISBLANK(Values!E217),"","Adults")</f>
        <v/>
      </c>
      <c r="BH218" s="27" t="str">
        <f aca="false">IF(ISBLANK(Values!E217),"","People")</f>
        <v/>
      </c>
      <c r="CG218" s="1" t="str">
        <f aca="false">IF(ISBLANK(Values!E217),"",Values!$B$11)</f>
        <v/>
      </c>
      <c r="CH218" s="1" t="str">
        <f aca="false">IF(ISBLANK(Values!E217),"","GR")</f>
        <v/>
      </c>
      <c r="CI218" s="1" t="str">
        <f aca="false">IF(ISBLANK(Values!E217),"",Values!$B$7)</f>
        <v/>
      </c>
      <c r="CJ218" s="1" t="str">
        <f aca="false">IF(ISBLANK(Values!E217),"",Values!$B$8)</f>
        <v/>
      </c>
      <c r="CK218" s="1" t="str">
        <f aca="false">IF(ISBLANK(Values!E217),"",Values!$B$9)</f>
        <v/>
      </c>
      <c r="CL218" s="1" t="str">
        <f aca="false">IF(ISBLANK(Values!E217),"","CM")</f>
        <v/>
      </c>
      <c r="CP218" s="36" t="str">
        <f aca="false">IF(ISBLANK(Values!E217),"",Values!$B$7)</f>
        <v/>
      </c>
      <c r="CQ218" s="36" t="str">
        <f aca="false">IF(ISBLANK(Values!E217),"",Values!$B$8)</f>
        <v/>
      </c>
      <c r="CR218" s="36" t="str">
        <f aca="false">IF(ISBLANK(Values!E217),"",Values!$B$9)</f>
        <v/>
      </c>
      <c r="CS218" s="1" t="str">
        <f aca="false">IF(ISBLANK(Values!E217),"",Values!$B$11)</f>
        <v/>
      </c>
      <c r="CT218" s="1" t="str">
        <f aca="false">IF(ISBLANK(Values!E217),"","GR")</f>
        <v/>
      </c>
      <c r="CU218" s="1" t="str">
        <f aca="false">IF(ISBLANK(Values!E217),"","CM")</f>
        <v/>
      </c>
      <c r="CV218" s="1" t="str">
        <f aca="false">IF(ISBLANK(Values!E217),"",IF(Values!$B$36=options!$F$1,"Denmark", IF(Values!$B$36=options!$F$2, "Danemark",IF(Values!$B$36=options!$F$3, "Dänemark",IF(Values!$B$36=options!$F$4, "Danimarca",IF(Values!$B$36=options!$F$5, "Dinamarca",IF(Values!$B$36=options!$F$6, "Denemarken","" ) ) ) ) )))</f>
        <v/>
      </c>
      <c r="CZ218" s="1" t="str">
        <f aca="false">IF(ISBLANK(Values!E217),"","No")</f>
        <v/>
      </c>
      <c r="DA218" s="1" t="str">
        <f aca="false">IF(ISBLANK(Values!E217),"","No")</f>
        <v/>
      </c>
      <c r="DO218" s="27" t="str">
        <f aca="false">IF(ISBLANK(Values!E217),"","Parts")</f>
        <v/>
      </c>
      <c r="DP218" s="27" t="str">
        <f aca="false">IF(ISBLANK(Values!E217),"",Values!$B$31)</f>
        <v/>
      </c>
      <c r="DS218" s="31"/>
      <c r="DY218" s="31"/>
      <c r="DZ218" s="31"/>
      <c r="EA218" s="31"/>
      <c r="EB218" s="31"/>
      <c r="EC218" s="31"/>
      <c r="EI218" s="1" t="str">
        <f aca="false">IF(ISBLANK(Values!E217),"",Values!$B$31)</f>
        <v/>
      </c>
      <c r="ES218" s="1" t="str">
        <f aca="false">IF(ISBLANK(Values!E217),"","Amazon Tellus UPS")</f>
        <v/>
      </c>
      <c r="EV218" s="1" t="str">
        <f aca="false">IF(ISBLANK(Values!E217),"","New")</f>
        <v/>
      </c>
      <c r="FE218" s="1" t="str">
        <f aca="false">IF(ISBLANK(Values!E217),"","3")</f>
        <v/>
      </c>
      <c r="FH218" s="1" t="str">
        <f aca="false">IF(ISBLANK(Values!E217),"","FALSE")</f>
        <v/>
      </c>
      <c r="FI218" s="36" t="str">
        <f aca="false">IF(ISBLANK(Values!E217),"","FALSE")</f>
        <v/>
      </c>
      <c r="FJ218" s="36" t="str">
        <f aca="false">IF(ISBLANK(Values!E217),"","FALSE")</f>
        <v/>
      </c>
      <c r="FM218" s="1" t="str">
        <f aca="false">IF(ISBLANK(Values!E217),"","1")</f>
        <v/>
      </c>
      <c r="FO218" s="28" t="str">
        <f aca="false">IF(ISBLANK(Values!E217),"",IF(Values!J217, Values!$B$4, Values!$B$5))</f>
        <v/>
      </c>
      <c r="FP218" s="1" t="str">
        <f aca="false">IF(ISBLANK(Values!E217),"","Percent")</f>
        <v/>
      </c>
      <c r="FQ218" s="1" t="str">
        <f aca="false">IF(ISBLANK(Values!E217),"","2")</f>
        <v/>
      </c>
      <c r="FR218" s="1" t="str">
        <f aca="false">IF(ISBLANK(Values!E217),"","3")</f>
        <v/>
      </c>
      <c r="FS218" s="1" t="str">
        <f aca="false">IF(ISBLANK(Values!E217),"","5")</f>
        <v/>
      </c>
      <c r="FT218" s="1" t="str">
        <f aca="false">IF(ISBLANK(Values!E217),"","6")</f>
        <v/>
      </c>
      <c r="FU218" s="1" t="str">
        <f aca="false">IF(ISBLANK(Values!E217),"","10")</f>
        <v/>
      </c>
      <c r="FV218" s="1" t="str">
        <f aca="false">IF(ISBLANK(Values!E217),"","10")</f>
        <v/>
      </c>
    </row>
    <row r="219" customFormat="false" ht="15" hidden="false" customHeight="false" outlineLevel="0" collapsed="false">
      <c r="A219" s="27" t="str">
        <f aca="false">IF(ISBLANK(Values!E218),"",IF(Values!$B$37="EU","computercomponent","computer"))</f>
        <v/>
      </c>
      <c r="B219" s="37" t="str">
        <f aca="false">IF(ISBLANK(Values!E218),"",Values!F218)</f>
        <v/>
      </c>
      <c r="C219" s="32" t="str">
        <f aca="false">IF(ISBLANK(Values!E218),"","TellusRem")</f>
        <v/>
      </c>
      <c r="D219" s="30" t="str">
        <f aca="false">IF(ISBLANK(Values!E218),"",Values!E218)</f>
        <v/>
      </c>
      <c r="E219" s="31" t="str">
        <f aca="false">IF(ISBLANK(Values!E218),"","EAN")</f>
        <v/>
      </c>
      <c r="F219" s="38" t="str">
        <f aca="false">IF(ISBLANK(Values!E218),"",IF(Values!J218,Values!H218 &amp;" "&amp;  Values!$B$1 &amp; " " &amp;Values!$B$3,Values!G218 &amp;" "&amp;  Values!$B$2 &amp; " " &amp;Values!$B$3))</f>
        <v/>
      </c>
      <c r="G219" s="32" t="str">
        <f aca="false">IF(ISBLANK(Values!E218),"","TellusRem")</f>
        <v/>
      </c>
      <c r="H219" s="27" t="str">
        <f aca="false">IF(ISBLANK(Values!E218),"",Values!$B$16)</f>
        <v/>
      </c>
      <c r="I219" s="27" t="str">
        <f aca="false">IF(ISBLANK(Values!E218),"","4730574031")</f>
        <v/>
      </c>
      <c r="J219" s="39" t="str">
        <f aca="false">IF(ISBLANK(Values!E218),"",Values!F218 &amp; " variations")</f>
        <v/>
      </c>
      <c r="K219" s="28" t="str">
        <f aca="false">IF(ISBLANK(Values!E218),"",IF(Values!J218, Values!$B$4, Values!$B$5))</f>
        <v/>
      </c>
      <c r="L219" s="40" t="str">
        <f aca="false">IF(ISBLANK(Values!E218),"",Values!$B$18)</f>
        <v/>
      </c>
      <c r="M219" s="28" t="str">
        <f aca="false">IF(ISBLANK(Values!E218),"",Values!$M218)</f>
        <v/>
      </c>
      <c r="N219" s="28" t="str">
        <f aca="false">IF(ISBLANK(Values!F218),"",Values!$N218)</f>
        <v/>
      </c>
      <c r="O219" s="1" t="str">
        <f aca="false">IF(ISBLANK(Values!F218),"",Values!$O218)</f>
        <v/>
      </c>
      <c r="W219" s="32" t="str">
        <f aca="false">IF(ISBLANK(Values!E218),"","Child")</f>
        <v/>
      </c>
      <c r="X219" s="32" t="str">
        <f aca="false">IF(ISBLANK(Values!E218),"",Values!$B$13)</f>
        <v/>
      </c>
      <c r="Y219" s="39" t="str">
        <f aca="false">IF(ISBLANK(Values!E218),"","Size-Color")</f>
        <v/>
      </c>
      <c r="Z219" s="32" t="str">
        <f aca="false">IF(ISBLANK(Values!E218),"","variation")</f>
        <v/>
      </c>
      <c r="AA219" s="36" t="str">
        <f aca="false">IF(ISBLANK(Values!E218),"",Values!$B$20)</f>
        <v/>
      </c>
      <c r="AB219" s="36" t="str">
        <f aca="false">IF(ISBLANK(Values!E218),"",Values!$B$29)</f>
        <v/>
      </c>
      <c r="AI219" s="41" t="str">
        <f aca="false">IF(ISBLANK(Values!E218),"",IF(Values!I218,Values!$B$23,Values!$B$33))</f>
        <v/>
      </c>
      <c r="AJ219" s="46" t="str">
        <f aca="false">IF(ISBLANK(Values!E218),"","👉 "&amp;Values!H238&amp; " "&amp;Values!$B$24 &amp;" "&amp;Values!$B$3)</f>
        <v/>
      </c>
      <c r="AK219" s="1" t="str">
        <f aca="false">IF(ISBLANK(Values!E218),"",Values!$B$25)</f>
        <v/>
      </c>
      <c r="AL219" s="1" t="str">
        <f aca="false">IF(ISBLANK(Values!E218),"",Values!$B$26)</f>
        <v/>
      </c>
      <c r="AM219" s="1" t="str">
        <f aca="false">IF(ISBLANK(Values!E218),"",Values!$B$27)</f>
        <v/>
      </c>
      <c r="AT219" s="43" t="str">
        <f aca="false">IF(ISBLANK(Values!E218),"",Values!H218)</f>
        <v/>
      </c>
      <c r="AV219" s="28" t="str">
        <f aca="false">IF(ISBLANK(Values!E218),"",Values!H218)</f>
        <v/>
      </c>
      <c r="BE219" s="27" t="str">
        <f aca="false">IF(ISBLANK(Values!E218),"","Professional Audience")</f>
        <v/>
      </c>
      <c r="BF219" s="27" t="str">
        <f aca="false">IF(ISBLANK(Values!E218),"","Consumer Audience")</f>
        <v/>
      </c>
      <c r="BG219" s="27" t="str">
        <f aca="false">IF(ISBLANK(Values!E218),"","Adults")</f>
        <v/>
      </c>
      <c r="BH219" s="27" t="str">
        <f aca="false">IF(ISBLANK(Values!E218),"","People")</f>
        <v/>
      </c>
      <c r="CG219" s="1" t="str">
        <f aca="false">IF(ISBLANK(Values!E218),"",Values!$B$11)</f>
        <v/>
      </c>
      <c r="CH219" s="1" t="str">
        <f aca="false">IF(ISBLANK(Values!E218),"","GR")</f>
        <v/>
      </c>
      <c r="CI219" s="1" t="str">
        <f aca="false">IF(ISBLANK(Values!E218),"",Values!$B$7)</f>
        <v/>
      </c>
      <c r="CJ219" s="1" t="str">
        <f aca="false">IF(ISBLANK(Values!E218),"",Values!$B$8)</f>
        <v/>
      </c>
      <c r="CK219" s="1" t="str">
        <f aca="false">IF(ISBLANK(Values!E218),"",Values!$B$9)</f>
        <v/>
      </c>
      <c r="CL219" s="1" t="str">
        <f aca="false">IF(ISBLANK(Values!E218),"","CM")</f>
        <v/>
      </c>
      <c r="CP219" s="36" t="str">
        <f aca="false">IF(ISBLANK(Values!E218),"",Values!$B$7)</f>
        <v/>
      </c>
      <c r="CQ219" s="36" t="str">
        <f aca="false">IF(ISBLANK(Values!E218),"",Values!$B$8)</f>
        <v/>
      </c>
      <c r="CR219" s="36" t="str">
        <f aca="false">IF(ISBLANK(Values!E218),"",Values!$B$9)</f>
        <v/>
      </c>
      <c r="CS219" s="1" t="str">
        <f aca="false">IF(ISBLANK(Values!E218),"",Values!$B$11)</f>
        <v/>
      </c>
      <c r="CT219" s="1" t="str">
        <f aca="false">IF(ISBLANK(Values!E218),"","GR")</f>
        <v/>
      </c>
      <c r="CU219" s="1" t="str">
        <f aca="false">IF(ISBLANK(Values!E218),"","CM")</f>
        <v/>
      </c>
      <c r="CV219" s="1" t="str">
        <f aca="false">IF(ISBLANK(Values!E218),"",IF(Values!$B$36=options!$F$1,"Denmark", IF(Values!$B$36=options!$F$2, "Danemark",IF(Values!$B$36=options!$F$3, "Dänemark",IF(Values!$B$36=options!$F$4, "Danimarca",IF(Values!$B$36=options!$F$5, "Dinamarca",IF(Values!$B$36=options!$F$6, "Denemarken","" ) ) ) ) )))</f>
        <v/>
      </c>
      <c r="CZ219" s="1" t="str">
        <f aca="false">IF(ISBLANK(Values!E218),"","No")</f>
        <v/>
      </c>
      <c r="DA219" s="1" t="str">
        <f aca="false">IF(ISBLANK(Values!E218),"","No")</f>
        <v/>
      </c>
      <c r="DO219" s="27" t="str">
        <f aca="false">IF(ISBLANK(Values!E218),"","Parts")</f>
        <v/>
      </c>
      <c r="DP219" s="27" t="str">
        <f aca="false">IF(ISBLANK(Values!E218),"",Values!$B$31)</f>
        <v/>
      </c>
      <c r="DS219" s="31"/>
      <c r="DY219" s="31"/>
      <c r="DZ219" s="31"/>
      <c r="EA219" s="31"/>
      <c r="EB219" s="31"/>
      <c r="EC219" s="31"/>
      <c r="EI219" s="1" t="str">
        <f aca="false">IF(ISBLANK(Values!E218),"",Values!$B$31)</f>
        <v/>
      </c>
      <c r="ES219" s="1" t="str">
        <f aca="false">IF(ISBLANK(Values!E218),"","Amazon Tellus UPS")</f>
        <v/>
      </c>
      <c r="EV219" s="1" t="str">
        <f aca="false">IF(ISBLANK(Values!E218),"","New")</f>
        <v/>
      </c>
      <c r="FE219" s="1" t="str">
        <f aca="false">IF(ISBLANK(Values!E218),"","3")</f>
        <v/>
      </c>
      <c r="FH219" s="1" t="str">
        <f aca="false">IF(ISBLANK(Values!E218),"","FALSE")</f>
        <v/>
      </c>
      <c r="FI219" s="36" t="str">
        <f aca="false">IF(ISBLANK(Values!E218),"","FALSE")</f>
        <v/>
      </c>
      <c r="FJ219" s="36" t="str">
        <f aca="false">IF(ISBLANK(Values!E218),"","FALSE")</f>
        <v/>
      </c>
      <c r="FM219" s="1" t="str">
        <f aca="false">IF(ISBLANK(Values!E218),"","1")</f>
        <v/>
      </c>
      <c r="FO219" s="28" t="str">
        <f aca="false">IF(ISBLANK(Values!E218),"",IF(Values!J218, Values!$B$4, Values!$B$5))</f>
        <v/>
      </c>
      <c r="FP219" s="1" t="str">
        <f aca="false">IF(ISBLANK(Values!E218),"","Percent")</f>
        <v/>
      </c>
      <c r="FQ219" s="1" t="str">
        <f aca="false">IF(ISBLANK(Values!E218),"","2")</f>
        <v/>
      </c>
      <c r="FR219" s="1" t="str">
        <f aca="false">IF(ISBLANK(Values!E218),"","3")</f>
        <v/>
      </c>
      <c r="FS219" s="1" t="str">
        <f aca="false">IF(ISBLANK(Values!E218),"","5")</f>
        <v/>
      </c>
      <c r="FT219" s="1" t="str">
        <f aca="false">IF(ISBLANK(Values!E218),"","6")</f>
        <v/>
      </c>
      <c r="FU219" s="1" t="str">
        <f aca="false">IF(ISBLANK(Values!E218),"","10")</f>
        <v/>
      </c>
      <c r="FV219" s="1" t="str">
        <f aca="false">IF(ISBLANK(Values!E218),"","10")</f>
        <v/>
      </c>
    </row>
    <row r="220" customFormat="false" ht="15" hidden="false" customHeight="false" outlineLevel="0" collapsed="false">
      <c r="A220" s="27" t="str">
        <f aca="false">IF(ISBLANK(Values!E219),"",IF(Values!$B$37="EU","computercomponent","computer"))</f>
        <v/>
      </c>
      <c r="B220" s="37" t="str">
        <f aca="false">IF(ISBLANK(Values!E219),"",Values!F219)</f>
        <v/>
      </c>
      <c r="C220" s="32" t="str">
        <f aca="false">IF(ISBLANK(Values!E219),"","TellusRem")</f>
        <v/>
      </c>
      <c r="D220" s="30" t="str">
        <f aca="false">IF(ISBLANK(Values!E219),"",Values!E219)</f>
        <v/>
      </c>
      <c r="E220" s="31" t="str">
        <f aca="false">IF(ISBLANK(Values!E219),"","EAN")</f>
        <v/>
      </c>
      <c r="F220" s="38" t="str">
        <f aca="false">IF(ISBLANK(Values!E219),"",IF(Values!J219,Values!H219 &amp;" "&amp;  Values!$B$1 &amp; " " &amp;Values!$B$3,Values!G219 &amp;" "&amp;  Values!$B$2 &amp; " " &amp;Values!$B$3))</f>
        <v/>
      </c>
      <c r="G220" s="32" t="str">
        <f aca="false">IF(ISBLANK(Values!E219),"","TellusRem")</f>
        <v/>
      </c>
      <c r="H220" s="27" t="str">
        <f aca="false">IF(ISBLANK(Values!E219),"",Values!$B$16)</f>
        <v/>
      </c>
      <c r="I220" s="27" t="str">
        <f aca="false">IF(ISBLANK(Values!E219),"","4730574031")</f>
        <v/>
      </c>
      <c r="J220" s="39" t="str">
        <f aca="false">IF(ISBLANK(Values!E219),"",Values!F219 &amp; " variations")</f>
        <v/>
      </c>
      <c r="K220" s="28" t="str">
        <f aca="false">IF(ISBLANK(Values!E219),"",IF(Values!J219, Values!$B$4, Values!$B$5))</f>
        <v/>
      </c>
      <c r="L220" s="40" t="str">
        <f aca="false">IF(ISBLANK(Values!E219),"",Values!$B$18)</f>
        <v/>
      </c>
      <c r="M220" s="28" t="str">
        <f aca="false">IF(ISBLANK(Values!E219),"",Values!$M219)</f>
        <v/>
      </c>
      <c r="N220" s="28" t="str">
        <f aca="false">IF(ISBLANK(Values!F219),"",Values!$N219)</f>
        <v/>
      </c>
      <c r="O220" s="1" t="str">
        <f aca="false">IF(ISBLANK(Values!F219),"",Values!$O219)</f>
        <v/>
      </c>
      <c r="W220" s="32" t="str">
        <f aca="false">IF(ISBLANK(Values!E219),"","Child")</f>
        <v/>
      </c>
      <c r="X220" s="32" t="str">
        <f aca="false">IF(ISBLANK(Values!E219),"",Values!$B$13)</f>
        <v/>
      </c>
      <c r="Y220" s="39" t="str">
        <f aca="false">IF(ISBLANK(Values!E219),"","Size-Color")</f>
        <v/>
      </c>
      <c r="Z220" s="32" t="str">
        <f aca="false">IF(ISBLANK(Values!E219),"","variation")</f>
        <v/>
      </c>
      <c r="AA220" s="36" t="str">
        <f aca="false">IF(ISBLANK(Values!E219),"",Values!$B$20)</f>
        <v/>
      </c>
      <c r="AB220" s="36" t="str">
        <f aca="false">IF(ISBLANK(Values!E219),"",Values!$B$29)</f>
        <v/>
      </c>
      <c r="AI220" s="41" t="str">
        <f aca="false">IF(ISBLANK(Values!E219),"",IF(Values!I219,Values!$B$23,Values!$B$33))</f>
        <v/>
      </c>
      <c r="AJ220" s="46" t="str">
        <f aca="false">IF(ISBLANK(Values!E219),"","👉 "&amp;Values!H239&amp; " "&amp;Values!$B$24 &amp;" "&amp;Values!$B$3)</f>
        <v/>
      </c>
      <c r="AK220" s="1" t="str">
        <f aca="false">IF(ISBLANK(Values!E219),"",Values!$B$25)</f>
        <v/>
      </c>
      <c r="AL220" s="1" t="str">
        <f aca="false">IF(ISBLANK(Values!E219),"",Values!$B$26)</f>
        <v/>
      </c>
      <c r="AM220" s="1" t="str">
        <f aca="false">IF(ISBLANK(Values!E219),"",Values!$B$27)</f>
        <v/>
      </c>
      <c r="AT220" s="43" t="str">
        <f aca="false">IF(ISBLANK(Values!E219),"",Values!H219)</f>
        <v/>
      </c>
      <c r="AV220" s="28" t="str">
        <f aca="false">IF(ISBLANK(Values!E219),"",Values!H219)</f>
        <v/>
      </c>
      <c r="BE220" s="27" t="str">
        <f aca="false">IF(ISBLANK(Values!E219),"","Professional Audience")</f>
        <v/>
      </c>
      <c r="BF220" s="27" t="str">
        <f aca="false">IF(ISBLANK(Values!E219),"","Consumer Audience")</f>
        <v/>
      </c>
      <c r="BG220" s="27" t="str">
        <f aca="false">IF(ISBLANK(Values!E219),"","Adults")</f>
        <v/>
      </c>
      <c r="BH220" s="27" t="str">
        <f aca="false">IF(ISBLANK(Values!E219),"","People")</f>
        <v/>
      </c>
      <c r="CG220" s="1" t="str">
        <f aca="false">IF(ISBLANK(Values!E219),"",Values!$B$11)</f>
        <v/>
      </c>
      <c r="CH220" s="1" t="str">
        <f aca="false">IF(ISBLANK(Values!E219),"","GR")</f>
        <v/>
      </c>
      <c r="CI220" s="1" t="str">
        <f aca="false">IF(ISBLANK(Values!E219),"",Values!$B$7)</f>
        <v/>
      </c>
      <c r="CJ220" s="1" t="str">
        <f aca="false">IF(ISBLANK(Values!E219),"",Values!$B$8)</f>
        <v/>
      </c>
      <c r="CK220" s="1" t="str">
        <f aca="false">IF(ISBLANK(Values!E219),"",Values!$B$9)</f>
        <v/>
      </c>
      <c r="CL220" s="1" t="str">
        <f aca="false">IF(ISBLANK(Values!E219),"","CM")</f>
        <v/>
      </c>
      <c r="CP220" s="36" t="str">
        <f aca="false">IF(ISBLANK(Values!E219),"",Values!$B$7)</f>
        <v/>
      </c>
      <c r="CQ220" s="36" t="str">
        <f aca="false">IF(ISBLANK(Values!E219),"",Values!$B$8)</f>
        <v/>
      </c>
      <c r="CR220" s="36" t="str">
        <f aca="false">IF(ISBLANK(Values!E219),"",Values!$B$9)</f>
        <v/>
      </c>
      <c r="CS220" s="1" t="str">
        <f aca="false">IF(ISBLANK(Values!E219),"",Values!$B$11)</f>
        <v/>
      </c>
      <c r="CT220" s="1" t="str">
        <f aca="false">IF(ISBLANK(Values!E219),"","GR")</f>
        <v/>
      </c>
      <c r="CU220" s="1" t="str">
        <f aca="false">IF(ISBLANK(Values!E219),"","CM")</f>
        <v/>
      </c>
      <c r="CV220" s="1" t="str">
        <f aca="false">IF(ISBLANK(Values!E219),"",IF(Values!$B$36=options!$F$1,"Denmark", IF(Values!$B$36=options!$F$2, "Danemark",IF(Values!$B$36=options!$F$3, "Dänemark",IF(Values!$B$36=options!$F$4, "Danimarca",IF(Values!$B$36=options!$F$5, "Dinamarca",IF(Values!$B$36=options!$F$6, "Denemarken","" ) ) ) ) )))</f>
        <v/>
      </c>
      <c r="CZ220" s="1" t="str">
        <f aca="false">IF(ISBLANK(Values!E219),"","No")</f>
        <v/>
      </c>
      <c r="DA220" s="1" t="str">
        <f aca="false">IF(ISBLANK(Values!E219),"","No")</f>
        <v/>
      </c>
      <c r="DO220" s="27" t="str">
        <f aca="false">IF(ISBLANK(Values!E219),"","Parts")</f>
        <v/>
      </c>
      <c r="DP220" s="27" t="str">
        <f aca="false">IF(ISBLANK(Values!E219),"",Values!$B$31)</f>
        <v/>
      </c>
      <c r="DS220" s="31"/>
      <c r="DY220" s="31"/>
      <c r="DZ220" s="31"/>
      <c r="EA220" s="31"/>
      <c r="EB220" s="31"/>
      <c r="EC220" s="31"/>
      <c r="EI220" s="1" t="str">
        <f aca="false">IF(ISBLANK(Values!E219),"",Values!$B$31)</f>
        <v/>
      </c>
      <c r="ES220" s="1" t="str">
        <f aca="false">IF(ISBLANK(Values!E219),"","Amazon Tellus UPS")</f>
        <v/>
      </c>
      <c r="EV220" s="1" t="str">
        <f aca="false">IF(ISBLANK(Values!E219),"","New")</f>
        <v/>
      </c>
      <c r="FE220" s="1" t="str">
        <f aca="false">IF(ISBLANK(Values!E219),"","3")</f>
        <v/>
      </c>
      <c r="FH220" s="1" t="str">
        <f aca="false">IF(ISBLANK(Values!E219),"","FALSE")</f>
        <v/>
      </c>
      <c r="FI220" s="36" t="str">
        <f aca="false">IF(ISBLANK(Values!E219),"","FALSE")</f>
        <v/>
      </c>
      <c r="FJ220" s="36" t="str">
        <f aca="false">IF(ISBLANK(Values!E219),"","FALSE")</f>
        <v/>
      </c>
      <c r="FM220" s="1" t="str">
        <f aca="false">IF(ISBLANK(Values!E219),"","1")</f>
        <v/>
      </c>
      <c r="FO220" s="28" t="str">
        <f aca="false">IF(ISBLANK(Values!E219),"",IF(Values!J219, Values!$B$4, Values!$B$5))</f>
        <v/>
      </c>
      <c r="FP220" s="1" t="str">
        <f aca="false">IF(ISBLANK(Values!E219),"","Percent")</f>
        <v/>
      </c>
      <c r="FQ220" s="1" t="str">
        <f aca="false">IF(ISBLANK(Values!E219),"","2")</f>
        <v/>
      </c>
      <c r="FR220" s="1" t="str">
        <f aca="false">IF(ISBLANK(Values!E219),"","3")</f>
        <v/>
      </c>
      <c r="FS220" s="1" t="str">
        <f aca="false">IF(ISBLANK(Values!E219),"","5")</f>
        <v/>
      </c>
      <c r="FT220" s="1" t="str">
        <f aca="false">IF(ISBLANK(Values!E219),"","6")</f>
        <v/>
      </c>
      <c r="FU220" s="1" t="str">
        <f aca="false">IF(ISBLANK(Values!E219),"","10")</f>
        <v/>
      </c>
      <c r="FV220" s="1" t="str">
        <f aca="false">IF(ISBLANK(Values!E219),"","10")</f>
        <v/>
      </c>
    </row>
    <row r="221" customFormat="false" ht="15" hidden="false" customHeight="false" outlineLevel="0" collapsed="false">
      <c r="A221" s="27" t="str">
        <f aca="false">IF(ISBLANK(Values!E220),"",IF(Values!$B$37="EU","computercomponent","computer"))</f>
        <v/>
      </c>
      <c r="B221" s="37" t="str">
        <f aca="false">IF(ISBLANK(Values!E220),"",Values!F220)</f>
        <v/>
      </c>
      <c r="C221" s="32" t="str">
        <f aca="false">IF(ISBLANK(Values!E220),"","TellusRem")</f>
        <v/>
      </c>
      <c r="D221" s="30" t="str">
        <f aca="false">IF(ISBLANK(Values!E220),"",Values!E220)</f>
        <v/>
      </c>
      <c r="E221" s="31" t="str">
        <f aca="false">IF(ISBLANK(Values!E220),"","EAN")</f>
        <v/>
      </c>
      <c r="F221" s="38" t="str">
        <f aca="false">IF(ISBLANK(Values!E220),"",IF(Values!J220,Values!H220 &amp;" "&amp;  Values!$B$1 &amp; " " &amp;Values!$B$3,Values!G220 &amp;" "&amp;  Values!$B$2 &amp; " " &amp;Values!$B$3))</f>
        <v/>
      </c>
      <c r="G221" s="32" t="str">
        <f aca="false">IF(ISBLANK(Values!E220),"","TellusRem")</f>
        <v/>
      </c>
      <c r="H221" s="27" t="str">
        <f aca="false">IF(ISBLANK(Values!E220),"",Values!$B$16)</f>
        <v/>
      </c>
      <c r="I221" s="27" t="str">
        <f aca="false">IF(ISBLANK(Values!E220),"","4730574031")</f>
        <v/>
      </c>
      <c r="J221" s="39" t="str">
        <f aca="false">IF(ISBLANK(Values!E220),"",Values!F220 &amp; " variations")</f>
        <v/>
      </c>
      <c r="K221" s="28" t="str">
        <f aca="false">IF(ISBLANK(Values!E220),"",IF(Values!J220, Values!$B$4, Values!$B$5))</f>
        <v/>
      </c>
      <c r="L221" s="40" t="str">
        <f aca="false">IF(ISBLANK(Values!E220),"",Values!$B$18)</f>
        <v/>
      </c>
      <c r="M221" s="28" t="str">
        <f aca="false">IF(ISBLANK(Values!E220),"",Values!$M220)</f>
        <v/>
      </c>
      <c r="N221" s="28" t="str">
        <f aca="false">IF(ISBLANK(Values!F220),"",Values!$N220)</f>
        <v/>
      </c>
      <c r="O221" s="1" t="str">
        <f aca="false">IF(ISBLANK(Values!F220),"",Values!$O220)</f>
        <v/>
      </c>
      <c r="W221" s="32" t="str">
        <f aca="false">IF(ISBLANK(Values!E220),"","Child")</f>
        <v/>
      </c>
      <c r="X221" s="32" t="str">
        <f aca="false">IF(ISBLANK(Values!E220),"",Values!$B$13)</f>
        <v/>
      </c>
      <c r="Y221" s="39" t="str">
        <f aca="false">IF(ISBLANK(Values!E220),"","Size-Color")</f>
        <v/>
      </c>
      <c r="Z221" s="32" t="str">
        <f aca="false">IF(ISBLANK(Values!E220),"","variation")</f>
        <v/>
      </c>
      <c r="AA221" s="36" t="str">
        <f aca="false">IF(ISBLANK(Values!E220),"",Values!$B$20)</f>
        <v/>
      </c>
      <c r="AB221" s="36" t="str">
        <f aca="false">IF(ISBLANK(Values!E220),"",Values!$B$29)</f>
        <v/>
      </c>
      <c r="AI221" s="41" t="str">
        <f aca="false">IF(ISBLANK(Values!E220),"",IF(Values!I220,Values!$B$23,Values!$B$33))</f>
        <v/>
      </c>
      <c r="AJ221" s="46" t="str">
        <f aca="false">IF(ISBLANK(Values!E220),"","👉 "&amp;Values!H240&amp; " "&amp;Values!$B$24 &amp;" "&amp;Values!$B$3)</f>
        <v/>
      </c>
      <c r="AK221" s="1" t="str">
        <f aca="false">IF(ISBLANK(Values!E220),"",Values!$B$25)</f>
        <v/>
      </c>
      <c r="AL221" s="1" t="str">
        <f aca="false">IF(ISBLANK(Values!E220),"",Values!$B$26)</f>
        <v/>
      </c>
      <c r="AM221" s="1" t="str">
        <f aca="false">IF(ISBLANK(Values!E220),"",Values!$B$27)</f>
        <v/>
      </c>
      <c r="AT221" s="43" t="str">
        <f aca="false">IF(ISBLANK(Values!E220),"",Values!H220)</f>
        <v/>
      </c>
      <c r="AV221" s="28" t="str">
        <f aca="false">IF(ISBLANK(Values!E220),"",Values!H220)</f>
        <v/>
      </c>
      <c r="BE221" s="27" t="str">
        <f aca="false">IF(ISBLANK(Values!E220),"","Professional Audience")</f>
        <v/>
      </c>
      <c r="BF221" s="27" t="str">
        <f aca="false">IF(ISBLANK(Values!E220),"","Consumer Audience")</f>
        <v/>
      </c>
      <c r="BG221" s="27" t="str">
        <f aca="false">IF(ISBLANK(Values!E220),"","Adults")</f>
        <v/>
      </c>
      <c r="BH221" s="27" t="str">
        <f aca="false">IF(ISBLANK(Values!E220),"","People")</f>
        <v/>
      </c>
      <c r="CG221" s="1" t="str">
        <f aca="false">IF(ISBLANK(Values!E220),"",Values!$B$11)</f>
        <v/>
      </c>
      <c r="CH221" s="1" t="str">
        <f aca="false">IF(ISBLANK(Values!E220),"","GR")</f>
        <v/>
      </c>
      <c r="CI221" s="1" t="str">
        <f aca="false">IF(ISBLANK(Values!E220),"",Values!$B$7)</f>
        <v/>
      </c>
      <c r="CJ221" s="1" t="str">
        <f aca="false">IF(ISBLANK(Values!E220),"",Values!$B$8)</f>
        <v/>
      </c>
      <c r="CK221" s="1" t="str">
        <f aca="false">IF(ISBLANK(Values!E220),"",Values!$B$9)</f>
        <v/>
      </c>
      <c r="CL221" s="1" t="str">
        <f aca="false">IF(ISBLANK(Values!E220),"","CM")</f>
        <v/>
      </c>
      <c r="CP221" s="36" t="str">
        <f aca="false">IF(ISBLANK(Values!E220),"",Values!$B$7)</f>
        <v/>
      </c>
      <c r="CQ221" s="36" t="str">
        <f aca="false">IF(ISBLANK(Values!E220),"",Values!$B$8)</f>
        <v/>
      </c>
      <c r="CR221" s="36" t="str">
        <f aca="false">IF(ISBLANK(Values!E220),"",Values!$B$9)</f>
        <v/>
      </c>
      <c r="CS221" s="1" t="str">
        <f aca="false">IF(ISBLANK(Values!E220),"",Values!$B$11)</f>
        <v/>
      </c>
      <c r="CT221" s="1" t="str">
        <f aca="false">IF(ISBLANK(Values!E220),"","GR")</f>
        <v/>
      </c>
      <c r="CU221" s="1" t="str">
        <f aca="false">IF(ISBLANK(Values!E220),"","CM")</f>
        <v/>
      </c>
      <c r="CV221" s="1" t="str">
        <f aca="false">IF(ISBLANK(Values!E220),"",IF(Values!$B$36=options!$F$1,"Denmark", IF(Values!$B$36=options!$F$2, "Danemark",IF(Values!$B$36=options!$F$3, "Dänemark",IF(Values!$B$36=options!$F$4, "Danimarca",IF(Values!$B$36=options!$F$5, "Dinamarca",IF(Values!$B$36=options!$F$6, "Denemarken","" ) ) ) ) )))</f>
        <v/>
      </c>
      <c r="CZ221" s="1" t="str">
        <f aca="false">IF(ISBLANK(Values!E220),"","No")</f>
        <v/>
      </c>
      <c r="DA221" s="1" t="str">
        <f aca="false">IF(ISBLANK(Values!E220),"","No")</f>
        <v/>
      </c>
      <c r="DO221" s="27" t="str">
        <f aca="false">IF(ISBLANK(Values!E220),"","Parts")</f>
        <v/>
      </c>
      <c r="DP221" s="27" t="str">
        <f aca="false">IF(ISBLANK(Values!E220),"",Values!$B$31)</f>
        <v/>
      </c>
      <c r="DS221" s="31"/>
      <c r="DY221" s="31"/>
      <c r="DZ221" s="31"/>
      <c r="EA221" s="31"/>
      <c r="EB221" s="31"/>
      <c r="EC221" s="31"/>
      <c r="EI221" s="1" t="str">
        <f aca="false">IF(ISBLANK(Values!E220),"",Values!$B$31)</f>
        <v/>
      </c>
      <c r="ES221" s="1" t="str">
        <f aca="false">IF(ISBLANK(Values!E220),"","Amazon Tellus UPS")</f>
        <v/>
      </c>
      <c r="EV221" s="1" t="str">
        <f aca="false">IF(ISBLANK(Values!E220),"","New")</f>
        <v/>
      </c>
      <c r="FE221" s="1" t="str">
        <f aca="false">IF(ISBLANK(Values!E220),"","3")</f>
        <v/>
      </c>
      <c r="FH221" s="1" t="str">
        <f aca="false">IF(ISBLANK(Values!E220),"","FALSE")</f>
        <v/>
      </c>
      <c r="FI221" s="36" t="str">
        <f aca="false">IF(ISBLANK(Values!E220),"","FALSE")</f>
        <v/>
      </c>
      <c r="FJ221" s="36" t="str">
        <f aca="false">IF(ISBLANK(Values!E220),"","FALSE")</f>
        <v/>
      </c>
      <c r="FM221" s="1" t="str">
        <f aca="false">IF(ISBLANK(Values!E220),"","1")</f>
        <v/>
      </c>
      <c r="FO221" s="28" t="str">
        <f aca="false">IF(ISBLANK(Values!E220),"",IF(Values!J220, Values!$B$4, Values!$B$5))</f>
        <v/>
      </c>
      <c r="FP221" s="1" t="str">
        <f aca="false">IF(ISBLANK(Values!E220),"","Percent")</f>
        <v/>
      </c>
      <c r="FQ221" s="1" t="str">
        <f aca="false">IF(ISBLANK(Values!E220),"","2")</f>
        <v/>
      </c>
      <c r="FR221" s="1" t="str">
        <f aca="false">IF(ISBLANK(Values!E220),"","3")</f>
        <v/>
      </c>
      <c r="FS221" s="1" t="str">
        <f aca="false">IF(ISBLANK(Values!E220),"","5")</f>
        <v/>
      </c>
      <c r="FT221" s="1" t="str">
        <f aca="false">IF(ISBLANK(Values!E220),"","6")</f>
        <v/>
      </c>
      <c r="FU221" s="1" t="str">
        <f aca="false">IF(ISBLANK(Values!E220),"","10")</f>
        <v/>
      </c>
      <c r="FV221" s="1" t="str">
        <f aca="false">IF(ISBLANK(Values!E220),"","10")</f>
        <v/>
      </c>
    </row>
    <row r="222" customFormat="false" ht="15" hidden="false" customHeight="false" outlineLevel="0" collapsed="false">
      <c r="A222" s="27" t="str">
        <f aca="false">IF(ISBLANK(Values!E221),"",IF(Values!$B$37="EU","computercomponent","computer"))</f>
        <v/>
      </c>
      <c r="B222" s="37" t="str">
        <f aca="false">IF(ISBLANK(Values!E221),"",Values!F221)</f>
        <v/>
      </c>
      <c r="C222" s="32" t="str">
        <f aca="false">IF(ISBLANK(Values!E221),"","TellusRem")</f>
        <v/>
      </c>
      <c r="D222" s="30" t="str">
        <f aca="false">IF(ISBLANK(Values!E221),"",Values!E221)</f>
        <v/>
      </c>
      <c r="E222" s="31" t="str">
        <f aca="false">IF(ISBLANK(Values!E221),"","EAN")</f>
        <v/>
      </c>
      <c r="F222" s="38" t="str">
        <f aca="false">IF(ISBLANK(Values!E221),"",IF(Values!J221,Values!H221 &amp;" "&amp;  Values!$B$1 &amp; " " &amp;Values!$B$3,Values!G221 &amp;" "&amp;  Values!$B$2 &amp; " " &amp;Values!$B$3))</f>
        <v/>
      </c>
      <c r="G222" s="32" t="str">
        <f aca="false">IF(ISBLANK(Values!E221),"","TellusRem")</f>
        <v/>
      </c>
      <c r="H222" s="27" t="str">
        <f aca="false">IF(ISBLANK(Values!E221),"",Values!$B$16)</f>
        <v/>
      </c>
      <c r="I222" s="27" t="str">
        <f aca="false">IF(ISBLANK(Values!E221),"","4730574031")</f>
        <v/>
      </c>
      <c r="J222" s="39" t="str">
        <f aca="false">IF(ISBLANK(Values!E221),"",Values!F221 &amp; " variations")</f>
        <v/>
      </c>
      <c r="K222" s="28" t="str">
        <f aca="false">IF(ISBLANK(Values!E221),"",IF(Values!J221, Values!$B$4, Values!$B$5))</f>
        <v/>
      </c>
      <c r="L222" s="40" t="str">
        <f aca="false">IF(ISBLANK(Values!E221),"",Values!$B$18)</f>
        <v/>
      </c>
      <c r="M222" s="28" t="str">
        <f aca="false">IF(ISBLANK(Values!E221),"",Values!$M221)</f>
        <v/>
      </c>
      <c r="N222" s="28" t="str">
        <f aca="false">IF(ISBLANK(Values!F221),"",Values!$N221)</f>
        <v/>
      </c>
      <c r="O222" s="1" t="str">
        <f aca="false">IF(ISBLANK(Values!F221),"",Values!$O221)</f>
        <v/>
      </c>
      <c r="W222" s="32" t="str">
        <f aca="false">IF(ISBLANK(Values!E221),"","Child")</f>
        <v/>
      </c>
      <c r="X222" s="32" t="str">
        <f aca="false">IF(ISBLANK(Values!E221),"",Values!$B$13)</f>
        <v/>
      </c>
      <c r="Y222" s="39" t="str">
        <f aca="false">IF(ISBLANK(Values!E221),"","Size-Color")</f>
        <v/>
      </c>
      <c r="Z222" s="32" t="str">
        <f aca="false">IF(ISBLANK(Values!E221),"","variation")</f>
        <v/>
      </c>
      <c r="AA222" s="36" t="str">
        <f aca="false">IF(ISBLANK(Values!E221),"",Values!$B$20)</f>
        <v/>
      </c>
      <c r="AB222" s="36" t="str">
        <f aca="false">IF(ISBLANK(Values!E221),"",Values!$B$29)</f>
        <v/>
      </c>
      <c r="AI222" s="41" t="str">
        <f aca="false">IF(ISBLANK(Values!E221),"",IF(Values!I221,Values!$B$23,Values!$B$33))</f>
        <v/>
      </c>
      <c r="AJ222" s="46" t="str">
        <f aca="false">IF(ISBLANK(Values!E221),"","👉 "&amp;Values!H241&amp; " "&amp;Values!$B$24 &amp;" "&amp;Values!$B$3)</f>
        <v/>
      </c>
      <c r="AK222" s="1" t="str">
        <f aca="false">IF(ISBLANK(Values!E221),"",Values!$B$25)</f>
        <v/>
      </c>
      <c r="AL222" s="1" t="str">
        <f aca="false">IF(ISBLANK(Values!E221),"",Values!$B$26)</f>
        <v/>
      </c>
      <c r="AM222" s="1" t="str">
        <f aca="false">IF(ISBLANK(Values!E221),"",Values!$B$27)</f>
        <v/>
      </c>
      <c r="AT222" s="43" t="str">
        <f aca="false">IF(ISBLANK(Values!E221),"",Values!H221)</f>
        <v/>
      </c>
      <c r="AV222" s="28" t="str">
        <f aca="false">IF(ISBLANK(Values!E221),"",Values!H221)</f>
        <v/>
      </c>
      <c r="BE222" s="27" t="str">
        <f aca="false">IF(ISBLANK(Values!E221),"","Professional Audience")</f>
        <v/>
      </c>
      <c r="BF222" s="27" t="str">
        <f aca="false">IF(ISBLANK(Values!E221),"","Consumer Audience")</f>
        <v/>
      </c>
      <c r="BG222" s="27" t="str">
        <f aca="false">IF(ISBLANK(Values!E221),"","Adults")</f>
        <v/>
      </c>
      <c r="BH222" s="27" t="str">
        <f aca="false">IF(ISBLANK(Values!E221),"","People")</f>
        <v/>
      </c>
      <c r="CG222" s="1" t="str">
        <f aca="false">IF(ISBLANK(Values!E221),"",Values!$B$11)</f>
        <v/>
      </c>
      <c r="CH222" s="1" t="str">
        <f aca="false">IF(ISBLANK(Values!E221),"","GR")</f>
        <v/>
      </c>
      <c r="CI222" s="1" t="str">
        <f aca="false">IF(ISBLANK(Values!E221),"",Values!$B$7)</f>
        <v/>
      </c>
      <c r="CJ222" s="1" t="str">
        <f aca="false">IF(ISBLANK(Values!E221),"",Values!$B$8)</f>
        <v/>
      </c>
      <c r="CK222" s="1" t="str">
        <f aca="false">IF(ISBLANK(Values!E221),"",Values!$B$9)</f>
        <v/>
      </c>
      <c r="CL222" s="1" t="str">
        <f aca="false">IF(ISBLANK(Values!E221),"","CM")</f>
        <v/>
      </c>
      <c r="CP222" s="36" t="str">
        <f aca="false">IF(ISBLANK(Values!E221),"",Values!$B$7)</f>
        <v/>
      </c>
      <c r="CQ222" s="36" t="str">
        <f aca="false">IF(ISBLANK(Values!E221),"",Values!$B$8)</f>
        <v/>
      </c>
      <c r="CR222" s="36" t="str">
        <f aca="false">IF(ISBLANK(Values!E221),"",Values!$B$9)</f>
        <v/>
      </c>
      <c r="CS222" s="1" t="str">
        <f aca="false">IF(ISBLANK(Values!E221),"",Values!$B$11)</f>
        <v/>
      </c>
      <c r="CT222" s="1" t="str">
        <f aca="false">IF(ISBLANK(Values!E221),"","GR")</f>
        <v/>
      </c>
      <c r="CU222" s="1" t="str">
        <f aca="false">IF(ISBLANK(Values!E221),"","CM")</f>
        <v/>
      </c>
      <c r="CV222" s="1" t="str">
        <f aca="false">IF(ISBLANK(Values!E221),"",IF(Values!$B$36=options!$F$1,"Denmark", IF(Values!$B$36=options!$F$2, "Danemark",IF(Values!$B$36=options!$F$3, "Dänemark",IF(Values!$B$36=options!$F$4, "Danimarca",IF(Values!$B$36=options!$F$5, "Dinamarca",IF(Values!$B$36=options!$F$6, "Denemarken","" ) ) ) ) )))</f>
        <v/>
      </c>
      <c r="CZ222" s="1" t="str">
        <f aca="false">IF(ISBLANK(Values!E221),"","No")</f>
        <v/>
      </c>
      <c r="DA222" s="1" t="str">
        <f aca="false">IF(ISBLANK(Values!E221),"","No")</f>
        <v/>
      </c>
      <c r="DO222" s="27" t="str">
        <f aca="false">IF(ISBLANK(Values!E221),"","Parts")</f>
        <v/>
      </c>
      <c r="DP222" s="27" t="str">
        <f aca="false">IF(ISBLANK(Values!E221),"",Values!$B$31)</f>
        <v/>
      </c>
      <c r="DS222" s="31"/>
      <c r="DY222" s="31"/>
      <c r="DZ222" s="31"/>
      <c r="EA222" s="31"/>
      <c r="EB222" s="31"/>
      <c r="EC222" s="31"/>
      <c r="EI222" s="1" t="str">
        <f aca="false">IF(ISBLANK(Values!E221),"",Values!$B$31)</f>
        <v/>
      </c>
      <c r="ES222" s="1" t="str">
        <f aca="false">IF(ISBLANK(Values!E221),"","Amazon Tellus UPS")</f>
        <v/>
      </c>
      <c r="EV222" s="1" t="str">
        <f aca="false">IF(ISBLANK(Values!E221),"","New")</f>
        <v/>
      </c>
      <c r="FE222" s="1" t="str">
        <f aca="false">IF(ISBLANK(Values!E221),"","3")</f>
        <v/>
      </c>
      <c r="FH222" s="1" t="str">
        <f aca="false">IF(ISBLANK(Values!E221),"","FALSE")</f>
        <v/>
      </c>
      <c r="FI222" s="36" t="str">
        <f aca="false">IF(ISBLANK(Values!E221),"","FALSE")</f>
        <v/>
      </c>
      <c r="FJ222" s="36" t="str">
        <f aca="false">IF(ISBLANK(Values!E221),"","FALSE")</f>
        <v/>
      </c>
      <c r="FM222" s="1" t="str">
        <f aca="false">IF(ISBLANK(Values!E221),"","1")</f>
        <v/>
      </c>
      <c r="FO222" s="28" t="str">
        <f aca="false">IF(ISBLANK(Values!E221),"",IF(Values!J221, Values!$B$4, Values!$B$5))</f>
        <v/>
      </c>
      <c r="FP222" s="1" t="str">
        <f aca="false">IF(ISBLANK(Values!E221),"","Percent")</f>
        <v/>
      </c>
      <c r="FQ222" s="1" t="str">
        <f aca="false">IF(ISBLANK(Values!E221),"","2")</f>
        <v/>
      </c>
      <c r="FR222" s="1" t="str">
        <f aca="false">IF(ISBLANK(Values!E221),"","3")</f>
        <v/>
      </c>
      <c r="FS222" s="1" t="str">
        <f aca="false">IF(ISBLANK(Values!E221),"","5")</f>
        <v/>
      </c>
      <c r="FT222" s="1" t="str">
        <f aca="false">IF(ISBLANK(Values!E221),"","6")</f>
        <v/>
      </c>
      <c r="FU222" s="1" t="str">
        <f aca="false">IF(ISBLANK(Values!E221),"","10")</f>
        <v/>
      </c>
      <c r="FV222" s="1" t="str">
        <f aca="false">IF(ISBLANK(Values!E221),"","10")</f>
        <v/>
      </c>
    </row>
    <row r="223" customFormat="false" ht="15" hidden="false" customHeight="false" outlineLevel="0" collapsed="false">
      <c r="A223" s="27" t="str">
        <f aca="false">IF(ISBLANK(Values!E222),"",IF(Values!$B$37="EU","computercomponent","computer"))</f>
        <v/>
      </c>
      <c r="B223" s="37" t="str">
        <f aca="false">IF(ISBLANK(Values!E222),"",Values!F222)</f>
        <v/>
      </c>
      <c r="C223" s="32" t="str">
        <f aca="false">IF(ISBLANK(Values!E222),"","TellusRem")</f>
        <v/>
      </c>
      <c r="D223" s="30" t="str">
        <f aca="false">IF(ISBLANK(Values!E222),"",Values!E222)</f>
        <v/>
      </c>
      <c r="E223" s="31" t="str">
        <f aca="false">IF(ISBLANK(Values!E222),"","EAN")</f>
        <v/>
      </c>
      <c r="F223" s="38" t="str">
        <f aca="false">IF(ISBLANK(Values!E222),"",IF(Values!J222,Values!H222 &amp;" "&amp;  Values!$B$1 &amp; " " &amp;Values!$B$3,Values!G222 &amp;" "&amp;  Values!$B$2 &amp; " " &amp;Values!$B$3))</f>
        <v/>
      </c>
      <c r="G223" s="32" t="str">
        <f aca="false">IF(ISBLANK(Values!E222),"","TellusRem")</f>
        <v/>
      </c>
      <c r="H223" s="27" t="str">
        <f aca="false">IF(ISBLANK(Values!E222),"",Values!$B$16)</f>
        <v/>
      </c>
      <c r="I223" s="27" t="str">
        <f aca="false">IF(ISBLANK(Values!E222),"","4730574031")</f>
        <v/>
      </c>
      <c r="J223" s="39" t="str">
        <f aca="false">IF(ISBLANK(Values!E222),"",Values!F222 &amp; " variations")</f>
        <v/>
      </c>
      <c r="K223" s="28" t="str">
        <f aca="false">IF(ISBLANK(Values!E222),"",IF(Values!J222, Values!$B$4, Values!$B$5))</f>
        <v/>
      </c>
      <c r="L223" s="40" t="str">
        <f aca="false">IF(ISBLANK(Values!E222),"",Values!$B$18)</f>
        <v/>
      </c>
      <c r="M223" s="28" t="str">
        <f aca="false">IF(ISBLANK(Values!E222),"",Values!$M222)</f>
        <v/>
      </c>
      <c r="N223" s="28" t="str">
        <f aca="false">IF(ISBLANK(Values!F222),"",Values!$N222)</f>
        <v/>
      </c>
      <c r="O223" s="1" t="str">
        <f aca="false">IF(ISBLANK(Values!F222),"",Values!$O222)</f>
        <v/>
      </c>
      <c r="W223" s="32" t="str">
        <f aca="false">IF(ISBLANK(Values!E222),"","Child")</f>
        <v/>
      </c>
      <c r="X223" s="32" t="str">
        <f aca="false">IF(ISBLANK(Values!E222),"",Values!$B$13)</f>
        <v/>
      </c>
      <c r="Y223" s="39" t="str">
        <f aca="false">IF(ISBLANK(Values!E222),"","Size-Color")</f>
        <v/>
      </c>
      <c r="Z223" s="32" t="str">
        <f aca="false">IF(ISBLANK(Values!E222),"","variation")</f>
        <v/>
      </c>
      <c r="AA223" s="36" t="str">
        <f aca="false">IF(ISBLANK(Values!E222),"",Values!$B$20)</f>
        <v/>
      </c>
      <c r="AB223" s="36" t="str">
        <f aca="false">IF(ISBLANK(Values!E222),"",Values!$B$29)</f>
        <v/>
      </c>
      <c r="AI223" s="41" t="str">
        <f aca="false">IF(ISBLANK(Values!E222),"",IF(Values!I222,Values!$B$23,Values!$B$33))</f>
        <v/>
      </c>
      <c r="AJ223" s="46" t="str">
        <f aca="false">IF(ISBLANK(Values!E222),"","👉 "&amp;Values!H242&amp; " "&amp;Values!$B$24 &amp;" "&amp;Values!$B$3)</f>
        <v/>
      </c>
      <c r="AK223" s="1" t="str">
        <f aca="false">IF(ISBLANK(Values!E222),"",Values!$B$25)</f>
        <v/>
      </c>
      <c r="AL223" s="1" t="str">
        <f aca="false">IF(ISBLANK(Values!E222),"",Values!$B$26)</f>
        <v/>
      </c>
      <c r="AM223" s="1" t="str">
        <f aca="false">IF(ISBLANK(Values!E222),"",Values!$B$27)</f>
        <v/>
      </c>
      <c r="AT223" s="43" t="str">
        <f aca="false">IF(ISBLANK(Values!E222),"",Values!H222)</f>
        <v/>
      </c>
      <c r="AV223" s="28" t="str">
        <f aca="false">IF(ISBLANK(Values!E222),"",Values!H222)</f>
        <v/>
      </c>
      <c r="BE223" s="27" t="str">
        <f aca="false">IF(ISBLANK(Values!E222),"","Professional Audience")</f>
        <v/>
      </c>
      <c r="BF223" s="27" t="str">
        <f aca="false">IF(ISBLANK(Values!E222),"","Consumer Audience")</f>
        <v/>
      </c>
      <c r="BG223" s="27" t="str">
        <f aca="false">IF(ISBLANK(Values!E222),"","Adults")</f>
        <v/>
      </c>
      <c r="BH223" s="27" t="str">
        <f aca="false">IF(ISBLANK(Values!E222),"","People")</f>
        <v/>
      </c>
      <c r="CG223" s="1" t="str">
        <f aca="false">IF(ISBLANK(Values!E222),"",Values!$B$11)</f>
        <v/>
      </c>
      <c r="CH223" s="1" t="str">
        <f aca="false">IF(ISBLANK(Values!E222),"","GR")</f>
        <v/>
      </c>
      <c r="CI223" s="1" t="str">
        <f aca="false">IF(ISBLANK(Values!E222),"",Values!$B$7)</f>
        <v/>
      </c>
      <c r="CJ223" s="1" t="str">
        <f aca="false">IF(ISBLANK(Values!E222),"",Values!$B$8)</f>
        <v/>
      </c>
      <c r="CK223" s="1" t="str">
        <f aca="false">IF(ISBLANK(Values!E222),"",Values!$B$9)</f>
        <v/>
      </c>
      <c r="CL223" s="1" t="str">
        <f aca="false">IF(ISBLANK(Values!E222),"","CM")</f>
        <v/>
      </c>
      <c r="CP223" s="36" t="str">
        <f aca="false">IF(ISBLANK(Values!E222),"",Values!$B$7)</f>
        <v/>
      </c>
      <c r="CQ223" s="36" t="str">
        <f aca="false">IF(ISBLANK(Values!E222),"",Values!$B$8)</f>
        <v/>
      </c>
      <c r="CR223" s="36" t="str">
        <f aca="false">IF(ISBLANK(Values!E222),"",Values!$B$9)</f>
        <v/>
      </c>
      <c r="CS223" s="1" t="str">
        <f aca="false">IF(ISBLANK(Values!E222),"",Values!$B$11)</f>
        <v/>
      </c>
      <c r="CT223" s="1" t="str">
        <f aca="false">IF(ISBLANK(Values!E222),"","GR")</f>
        <v/>
      </c>
      <c r="CU223" s="1" t="str">
        <f aca="false">IF(ISBLANK(Values!E222),"","CM")</f>
        <v/>
      </c>
      <c r="CV223" s="1" t="str">
        <f aca="false">IF(ISBLANK(Values!E222),"",IF(Values!$B$36=options!$F$1,"Denmark", IF(Values!$B$36=options!$F$2, "Danemark",IF(Values!$B$36=options!$F$3, "Dänemark",IF(Values!$B$36=options!$F$4, "Danimarca",IF(Values!$B$36=options!$F$5, "Dinamarca",IF(Values!$B$36=options!$F$6, "Denemarken","" ) ) ) ) )))</f>
        <v/>
      </c>
      <c r="CZ223" s="1" t="str">
        <f aca="false">IF(ISBLANK(Values!E222),"","No")</f>
        <v/>
      </c>
      <c r="DA223" s="1" t="str">
        <f aca="false">IF(ISBLANK(Values!E222),"","No")</f>
        <v/>
      </c>
      <c r="DO223" s="27" t="str">
        <f aca="false">IF(ISBLANK(Values!E222),"","Parts")</f>
        <v/>
      </c>
      <c r="DP223" s="27" t="str">
        <f aca="false">IF(ISBLANK(Values!E222),"",Values!$B$31)</f>
        <v/>
      </c>
      <c r="DS223" s="31"/>
      <c r="DY223" s="31"/>
      <c r="DZ223" s="31"/>
      <c r="EA223" s="31"/>
      <c r="EB223" s="31"/>
      <c r="EC223" s="31"/>
      <c r="EI223" s="1" t="str">
        <f aca="false">IF(ISBLANK(Values!E222),"",Values!$B$31)</f>
        <v/>
      </c>
      <c r="ES223" s="1" t="str">
        <f aca="false">IF(ISBLANK(Values!E222),"","Amazon Tellus UPS")</f>
        <v/>
      </c>
      <c r="EV223" s="1" t="str">
        <f aca="false">IF(ISBLANK(Values!E222),"","New")</f>
        <v/>
      </c>
      <c r="FE223" s="1" t="str">
        <f aca="false">IF(ISBLANK(Values!E222),"","3")</f>
        <v/>
      </c>
      <c r="FH223" s="1" t="str">
        <f aca="false">IF(ISBLANK(Values!E222),"","FALSE")</f>
        <v/>
      </c>
      <c r="FI223" s="36" t="str">
        <f aca="false">IF(ISBLANK(Values!E222),"","FALSE")</f>
        <v/>
      </c>
      <c r="FJ223" s="36" t="str">
        <f aca="false">IF(ISBLANK(Values!E222),"","FALSE")</f>
        <v/>
      </c>
      <c r="FM223" s="1" t="str">
        <f aca="false">IF(ISBLANK(Values!E222),"","1")</f>
        <v/>
      </c>
      <c r="FO223" s="28" t="str">
        <f aca="false">IF(ISBLANK(Values!E222),"",IF(Values!J222, Values!$B$4, Values!$B$5))</f>
        <v/>
      </c>
      <c r="FP223" s="1" t="str">
        <f aca="false">IF(ISBLANK(Values!E222),"","Percent")</f>
        <v/>
      </c>
      <c r="FQ223" s="1" t="str">
        <f aca="false">IF(ISBLANK(Values!E222),"","2")</f>
        <v/>
      </c>
      <c r="FR223" s="1" t="str">
        <f aca="false">IF(ISBLANK(Values!E222),"","3")</f>
        <v/>
      </c>
      <c r="FS223" s="1" t="str">
        <f aca="false">IF(ISBLANK(Values!E222),"","5")</f>
        <v/>
      </c>
      <c r="FT223" s="1" t="str">
        <f aca="false">IF(ISBLANK(Values!E222),"","6")</f>
        <v/>
      </c>
      <c r="FU223" s="1" t="str">
        <f aca="false">IF(ISBLANK(Values!E222),"","10")</f>
        <v/>
      </c>
      <c r="FV223" s="1" t="str">
        <f aca="false">IF(ISBLANK(Values!E222),"","10")</f>
        <v/>
      </c>
    </row>
    <row r="224" customFormat="false" ht="15" hidden="false" customHeight="false" outlineLevel="0" collapsed="false">
      <c r="A224" s="27" t="str">
        <f aca="false">IF(ISBLANK(Values!E223),"",IF(Values!$B$37="EU","computercomponent","computer"))</f>
        <v/>
      </c>
      <c r="B224" s="37" t="str">
        <f aca="false">IF(ISBLANK(Values!E223),"",Values!F223)</f>
        <v/>
      </c>
      <c r="C224" s="32" t="str">
        <f aca="false">IF(ISBLANK(Values!E223),"","TellusRem")</f>
        <v/>
      </c>
      <c r="D224" s="30" t="str">
        <f aca="false">IF(ISBLANK(Values!E223),"",Values!E223)</f>
        <v/>
      </c>
      <c r="E224" s="31" t="str">
        <f aca="false">IF(ISBLANK(Values!E223),"","EAN")</f>
        <v/>
      </c>
      <c r="F224" s="38" t="str">
        <f aca="false">IF(ISBLANK(Values!E223),"",IF(Values!J223,Values!H223 &amp;" "&amp;  Values!$B$1 &amp; " " &amp;Values!$B$3,Values!G223 &amp;" "&amp;  Values!$B$2 &amp; " " &amp;Values!$B$3))</f>
        <v/>
      </c>
      <c r="G224" s="32" t="str">
        <f aca="false">IF(ISBLANK(Values!E223),"","TellusRem")</f>
        <v/>
      </c>
      <c r="H224" s="27" t="str">
        <f aca="false">IF(ISBLANK(Values!E223),"",Values!$B$16)</f>
        <v/>
      </c>
      <c r="I224" s="27" t="str">
        <f aca="false">IF(ISBLANK(Values!E223),"","4730574031")</f>
        <v/>
      </c>
      <c r="J224" s="39" t="str">
        <f aca="false">IF(ISBLANK(Values!E223),"",Values!F223 &amp; " variations")</f>
        <v/>
      </c>
      <c r="K224" s="28" t="str">
        <f aca="false">IF(ISBLANK(Values!E223),"",IF(Values!J223, Values!$B$4, Values!$B$5))</f>
        <v/>
      </c>
      <c r="L224" s="40" t="str">
        <f aca="false">IF(ISBLANK(Values!E223),"",Values!$B$18)</f>
        <v/>
      </c>
      <c r="M224" s="28" t="str">
        <f aca="false">IF(ISBLANK(Values!E223),"",Values!$M223)</f>
        <v/>
      </c>
      <c r="N224" s="28" t="str">
        <f aca="false">IF(ISBLANK(Values!F223),"",Values!$N223)</f>
        <v/>
      </c>
      <c r="O224" s="1" t="str">
        <f aca="false">IF(ISBLANK(Values!F223),"",Values!$O223)</f>
        <v/>
      </c>
      <c r="W224" s="32" t="str">
        <f aca="false">IF(ISBLANK(Values!E223),"","Child")</f>
        <v/>
      </c>
      <c r="X224" s="32" t="str">
        <f aca="false">IF(ISBLANK(Values!E223),"",Values!$B$13)</f>
        <v/>
      </c>
      <c r="Y224" s="39" t="str">
        <f aca="false">IF(ISBLANK(Values!E223),"","Size-Color")</f>
        <v/>
      </c>
      <c r="Z224" s="32" t="str">
        <f aca="false">IF(ISBLANK(Values!E223),"","variation")</f>
        <v/>
      </c>
      <c r="AA224" s="36" t="str">
        <f aca="false">IF(ISBLANK(Values!E223),"",Values!$B$20)</f>
        <v/>
      </c>
      <c r="AB224" s="36" t="str">
        <f aca="false">IF(ISBLANK(Values!E223),"",Values!$B$29)</f>
        <v/>
      </c>
      <c r="AI224" s="41" t="str">
        <f aca="false">IF(ISBLANK(Values!E223),"",IF(Values!I223,Values!$B$23,Values!$B$33))</f>
        <v/>
      </c>
      <c r="AJ224" s="46" t="str">
        <f aca="false">IF(ISBLANK(Values!E223),"","👉 "&amp;Values!H243&amp; " "&amp;Values!$B$24 &amp;" "&amp;Values!$B$3)</f>
        <v/>
      </c>
      <c r="AK224" s="1" t="str">
        <f aca="false">IF(ISBLANK(Values!E223),"",Values!$B$25)</f>
        <v/>
      </c>
      <c r="AL224" s="1" t="str">
        <f aca="false">IF(ISBLANK(Values!E223),"",Values!$B$26)</f>
        <v/>
      </c>
      <c r="AM224" s="1" t="str">
        <f aca="false">IF(ISBLANK(Values!E223),"",Values!$B$27)</f>
        <v/>
      </c>
      <c r="AT224" s="43" t="str">
        <f aca="false">IF(ISBLANK(Values!E223),"",Values!H223)</f>
        <v/>
      </c>
      <c r="AV224" s="28" t="str">
        <f aca="false">IF(ISBLANK(Values!E223),"",Values!H223)</f>
        <v/>
      </c>
      <c r="BE224" s="27" t="str">
        <f aca="false">IF(ISBLANK(Values!E223),"","Professional Audience")</f>
        <v/>
      </c>
      <c r="BF224" s="27" t="str">
        <f aca="false">IF(ISBLANK(Values!E223),"","Consumer Audience")</f>
        <v/>
      </c>
      <c r="BG224" s="27" t="str">
        <f aca="false">IF(ISBLANK(Values!E223),"","Adults")</f>
        <v/>
      </c>
      <c r="BH224" s="27" t="str">
        <f aca="false">IF(ISBLANK(Values!E223),"","People")</f>
        <v/>
      </c>
      <c r="CG224" s="1" t="str">
        <f aca="false">IF(ISBLANK(Values!E223),"",Values!$B$11)</f>
        <v/>
      </c>
      <c r="CH224" s="1" t="str">
        <f aca="false">IF(ISBLANK(Values!E223),"","GR")</f>
        <v/>
      </c>
      <c r="CI224" s="1" t="str">
        <f aca="false">IF(ISBLANK(Values!E223),"",Values!$B$7)</f>
        <v/>
      </c>
      <c r="CJ224" s="1" t="str">
        <f aca="false">IF(ISBLANK(Values!E223),"",Values!$B$8)</f>
        <v/>
      </c>
      <c r="CK224" s="1" t="str">
        <f aca="false">IF(ISBLANK(Values!E223),"",Values!$B$9)</f>
        <v/>
      </c>
      <c r="CL224" s="1" t="str">
        <f aca="false">IF(ISBLANK(Values!E223),"","CM")</f>
        <v/>
      </c>
      <c r="CP224" s="36" t="str">
        <f aca="false">IF(ISBLANK(Values!E223),"",Values!$B$7)</f>
        <v/>
      </c>
      <c r="CQ224" s="36" t="str">
        <f aca="false">IF(ISBLANK(Values!E223),"",Values!$B$8)</f>
        <v/>
      </c>
      <c r="CR224" s="36" t="str">
        <f aca="false">IF(ISBLANK(Values!E223),"",Values!$B$9)</f>
        <v/>
      </c>
      <c r="CS224" s="1" t="str">
        <f aca="false">IF(ISBLANK(Values!E223),"",Values!$B$11)</f>
        <v/>
      </c>
      <c r="CT224" s="1" t="str">
        <f aca="false">IF(ISBLANK(Values!E223),"","GR")</f>
        <v/>
      </c>
      <c r="CU224" s="1" t="str">
        <f aca="false">IF(ISBLANK(Values!E223),"","CM")</f>
        <v/>
      </c>
      <c r="CV224" s="1" t="str">
        <f aca="false">IF(ISBLANK(Values!E223),"",IF(Values!$B$36=options!$F$1,"Denmark", IF(Values!$B$36=options!$F$2, "Danemark",IF(Values!$B$36=options!$F$3, "Dänemark",IF(Values!$B$36=options!$F$4, "Danimarca",IF(Values!$B$36=options!$F$5, "Dinamarca",IF(Values!$B$36=options!$F$6, "Denemarken","" ) ) ) ) )))</f>
        <v/>
      </c>
      <c r="CZ224" s="1" t="str">
        <f aca="false">IF(ISBLANK(Values!E223),"","No")</f>
        <v/>
      </c>
      <c r="DA224" s="1" t="str">
        <f aca="false">IF(ISBLANK(Values!E223),"","No")</f>
        <v/>
      </c>
      <c r="DO224" s="27" t="str">
        <f aca="false">IF(ISBLANK(Values!E223),"","Parts")</f>
        <v/>
      </c>
      <c r="DP224" s="27" t="str">
        <f aca="false">IF(ISBLANK(Values!E223),"",Values!$B$31)</f>
        <v/>
      </c>
      <c r="DS224" s="31"/>
      <c r="DY224" s="31"/>
      <c r="DZ224" s="31"/>
      <c r="EA224" s="31"/>
      <c r="EB224" s="31"/>
      <c r="EC224" s="31"/>
      <c r="EI224" s="1" t="str">
        <f aca="false">IF(ISBLANK(Values!E223),"",Values!$B$31)</f>
        <v/>
      </c>
      <c r="ES224" s="1" t="str">
        <f aca="false">IF(ISBLANK(Values!E223),"","Amazon Tellus UPS")</f>
        <v/>
      </c>
      <c r="EV224" s="1" t="str">
        <f aca="false">IF(ISBLANK(Values!E223),"","New")</f>
        <v/>
      </c>
      <c r="FE224" s="1" t="str">
        <f aca="false">IF(ISBLANK(Values!E223),"","3")</f>
        <v/>
      </c>
      <c r="FH224" s="1" t="str">
        <f aca="false">IF(ISBLANK(Values!E223),"","FALSE")</f>
        <v/>
      </c>
      <c r="FI224" s="36" t="str">
        <f aca="false">IF(ISBLANK(Values!E223),"","FALSE")</f>
        <v/>
      </c>
      <c r="FJ224" s="36" t="str">
        <f aca="false">IF(ISBLANK(Values!E223),"","FALSE")</f>
        <v/>
      </c>
      <c r="FM224" s="1" t="str">
        <f aca="false">IF(ISBLANK(Values!E223),"","1")</f>
        <v/>
      </c>
      <c r="FO224" s="28" t="str">
        <f aca="false">IF(ISBLANK(Values!E223),"",IF(Values!J223, Values!$B$4, Values!$B$5))</f>
        <v/>
      </c>
      <c r="FP224" s="1" t="str">
        <f aca="false">IF(ISBLANK(Values!E223),"","Percent")</f>
        <v/>
      </c>
      <c r="FQ224" s="1" t="str">
        <f aca="false">IF(ISBLANK(Values!E223),"","2")</f>
        <v/>
      </c>
      <c r="FR224" s="1" t="str">
        <f aca="false">IF(ISBLANK(Values!E223),"","3")</f>
        <v/>
      </c>
      <c r="FS224" s="1" t="str">
        <f aca="false">IF(ISBLANK(Values!E223),"","5")</f>
        <v/>
      </c>
      <c r="FT224" s="1" t="str">
        <f aca="false">IF(ISBLANK(Values!E223),"","6")</f>
        <v/>
      </c>
      <c r="FU224" s="1" t="str">
        <f aca="false">IF(ISBLANK(Values!E223),"","10")</f>
        <v/>
      </c>
      <c r="FV224" s="1" t="str">
        <f aca="false">IF(ISBLANK(Values!E223),"","10")</f>
        <v/>
      </c>
    </row>
    <row r="225" customFormat="false" ht="15" hidden="false" customHeight="false" outlineLevel="0" collapsed="false">
      <c r="A225" s="27" t="str">
        <f aca="false">IF(ISBLANK(Values!E224),"",IF(Values!$B$37="EU","computercomponent","computer"))</f>
        <v/>
      </c>
      <c r="B225" s="37" t="str">
        <f aca="false">IF(ISBLANK(Values!E224),"",Values!F224)</f>
        <v/>
      </c>
      <c r="C225" s="32" t="str">
        <f aca="false">IF(ISBLANK(Values!E224),"","TellusRem")</f>
        <v/>
      </c>
      <c r="D225" s="30" t="str">
        <f aca="false">IF(ISBLANK(Values!E224),"",Values!E224)</f>
        <v/>
      </c>
      <c r="E225" s="31" t="str">
        <f aca="false">IF(ISBLANK(Values!E224),"","EAN")</f>
        <v/>
      </c>
      <c r="F225" s="38" t="str">
        <f aca="false">IF(ISBLANK(Values!E224),"",IF(Values!J224,Values!H224 &amp;" "&amp;  Values!$B$1 &amp; " " &amp;Values!$B$3,Values!G224 &amp;" "&amp;  Values!$B$2 &amp; " " &amp;Values!$B$3))</f>
        <v/>
      </c>
      <c r="G225" s="32" t="str">
        <f aca="false">IF(ISBLANK(Values!E224),"","TellusRem")</f>
        <v/>
      </c>
      <c r="H225" s="27" t="str">
        <f aca="false">IF(ISBLANK(Values!E224),"",Values!$B$16)</f>
        <v/>
      </c>
      <c r="I225" s="27" t="str">
        <f aca="false">IF(ISBLANK(Values!E224),"","4730574031")</f>
        <v/>
      </c>
      <c r="J225" s="39" t="str">
        <f aca="false">IF(ISBLANK(Values!E224),"",Values!F224 &amp; " variations")</f>
        <v/>
      </c>
      <c r="K225" s="28" t="str">
        <f aca="false">IF(ISBLANK(Values!E224),"",IF(Values!J224, Values!$B$4, Values!$B$5))</f>
        <v/>
      </c>
      <c r="L225" s="40" t="str">
        <f aca="false">IF(ISBLANK(Values!E224),"",Values!$B$18)</f>
        <v/>
      </c>
      <c r="M225" s="28" t="str">
        <f aca="false">IF(ISBLANK(Values!E224),"",Values!$M224)</f>
        <v/>
      </c>
      <c r="N225" s="28" t="str">
        <f aca="false">IF(ISBLANK(Values!F224),"",Values!$N224)</f>
        <v/>
      </c>
      <c r="O225" s="1" t="str">
        <f aca="false">IF(ISBLANK(Values!F224),"",Values!$O224)</f>
        <v/>
      </c>
      <c r="W225" s="32" t="str">
        <f aca="false">IF(ISBLANK(Values!E224),"","Child")</f>
        <v/>
      </c>
      <c r="X225" s="32" t="str">
        <f aca="false">IF(ISBLANK(Values!E224),"",Values!$B$13)</f>
        <v/>
      </c>
      <c r="Y225" s="39" t="str">
        <f aca="false">IF(ISBLANK(Values!E224),"","Size-Color")</f>
        <v/>
      </c>
      <c r="Z225" s="32" t="str">
        <f aca="false">IF(ISBLANK(Values!E224),"","variation")</f>
        <v/>
      </c>
      <c r="AA225" s="36" t="str">
        <f aca="false">IF(ISBLANK(Values!E224),"",Values!$B$20)</f>
        <v/>
      </c>
      <c r="AB225" s="36" t="str">
        <f aca="false">IF(ISBLANK(Values!E224),"",Values!$B$29)</f>
        <v/>
      </c>
      <c r="AI225" s="41" t="str">
        <f aca="false">IF(ISBLANK(Values!E224),"",IF(Values!I224,Values!$B$23,Values!$B$33))</f>
        <v/>
      </c>
      <c r="AJ225" s="46" t="str">
        <f aca="false">IF(ISBLANK(Values!E224),"","👉 "&amp;Values!H244&amp; " "&amp;Values!$B$24 &amp;" "&amp;Values!$B$3)</f>
        <v/>
      </c>
      <c r="AK225" s="1" t="str">
        <f aca="false">IF(ISBLANK(Values!E224),"",Values!$B$25)</f>
        <v/>
      </c>
      <c r="AL225" s="1" t="str">
        <f aca="false">IF(ISBLANK(Values!E224),"",Values!$B$26)</f>
        <v/>
      </c>
      <c r="AM225" s="1" t="str">
        <f aca="false">IF(ISBLANK(Values!E224),"",Values!$B$27)</f>
        <v/>
      </c>
      <c r="AT225" s="43" t="str">
        <f aca="false">IF(ISBLANK(Values!E224),"",Values!H224)</f>
        <v/>
      </c>
      <c r="AV225" s="28" t="str">
        <f aca="false">IF(ISBLANK(Values!E224),"",Values!H224)</f>
        <v/>
      </c>
      <c r="BE225" s="27" t="str">
        <f aca="false">IF(ISBLANK(Values!E224),"","Professional Audience")</f>
        <v/>
      </c>
      <c r="BF225" s="27" t="str">
        <f aca="false">IF(ISBLANK(Values!E224),"","Consumer Audience")</f>
        <v/>
      </c>
      <c r="BG225" s="27" t="str">
        <f aca="false">IF(ISBLANK(Values!E224),"","Adults")</f>
        <v/>
      </c>
      <c r="BH225" s="27" t="str">
        <f aca="false">IF(ISBLANK(Values!E224),"","People")</f>
        <v/>
      </c>
      <c r="CG225" s="1" t="str">
        <f aca="false">IF(ISBLANK(Values!E224),"",Values!$B$11)</f>
        <v/>
      </c>
      <c r="CH225" s="1" t="str">
        <f aca="false">IF(ISBLANK(Values!E224),"","GR")</f>
        <v/>
      </c>
      <c r="CI225" s="1" t="str">
        <f aca="false">IF(ISBLANK(Values!E224),"",Values!$B$7)</f>
        <v/>
      </c>
      <c r="CJ225" s="1" t="str">
        <f aca="false">IF(ISBLANK(Values!E224),"",Values!$B$8)</f>
        <v/>
      </c>
      <c r="CK225" s="1" t="str">
        <f aca="false">IF(ISBLANK(Values!E224),"",Values!$B$9)</f>
        <v/>
      </c>
      <c r="CL225" s="1" t="str">
        <f aca="false">IF(ISBLANK(Values!E224),"","CM")</f>
        <v/>
      </c>
      <c r="CP225" s="36" t="str">
        <f aca="false">IF(ISBLANK(Values!E224),"",Values!$B$7)</f>
        <v/>
      </c>
      <c r="CQ225" s="36" t="str">
        <f aca="false">IF(ISBLANK(Values!E224),"",Values!$B$8)</f>
        <v/>
      </c>
      <c r="CR225" s="36" t="str">
        <f aca="false">IF(ISBLANK(Values!E224),"",Values!$B$9)</f>
        <v/>
      </c>
      <c r="CS225" s="1" t="str">
        <f aca="false">IF(ISBLANK(Values!E224),"",Values!$B$11)</f>
        <v/>
      </c>
      <c r="CT225" s="1" t="str">
        <f aca="false">IF(ISBLANK(Values!E224),"","GR")</f>
        <v/>
      </c>
      <c r="CU225" s="1" t="str">
        <f aca="false">IF(ISBLANK(Values!E224),"","CM")</f>
        <v/>
      </c>
      <c r="CV225" s="1" t="str">
        <f aca="false">IF(ISBLANK(Values!E224),"",IF(Values!$B$36=options!$F$1,"Denmark", IF(Values!$B$36=options!$F$2, "Danemark",IF(Values!$B$36=options!$F$3, "Dänemark",IF(Values!$B$36=options!$F$4, "Danimarca",IF(Values!$B$36=options!$F$5, "Dinamarca",IF(Values!$B$36=options!$F$6, "Denemarken","" ) ) ) ) )))</f>
        <v/>
      </c>
      <c r="CZ225" s="1" t="str">
        <f aca="false">IF(ISBLANK(Values!E224),"","No")</f>
        <v/>
      </c>
      <c r="DA225" s="1" t="str">
        <f aca="false">IF(ISBLANK(Values!E224),"","No")</f>
        <v/>
      </c>
      <c r="DO225" s="27" t="str">
        <f aca="false">IF(ISBLANK(Values!E224),"","Parts")</f>
        <v/>
      </c>
      <c r="DP225" s="27" t="str">
        <f aca="false">IF(ISBLANK(Values!E224),"",Values!$B$31)</f>
        <v/>
      </c>
      <c r="DS225" s="31"/>
      <c r="DY225" s="31"/>
      <c r="DZ225" s="31"/>
      <c r="EA225" s="31"/>
      <c r="EB225" s="31"/>
      <c r="EC225" s="31"/>
      <c r="EI225" s="1" t="str">
        <f aca="false">IF(ISBLANK(Values!E224),"",Values!$B$31)</f>
        <v/>
      </c>
      <c r="ES225" s="1" t="str">
        <f aca="false">IF(ISBLANK(Values!E224),"","Amazon Tellus UPS")</f>
        <v/>
      </c>
      <c r="EV225" s="1" t="str">
        <f aca="false">IF(ISBLANK(Values!E224),"","New")</f>
        <v/>
      </c>
      <c r="FE225" s="1" t="str">
        <f aca="false">IF(ISBLANK(Values!E224),"","3")</f>
        <v/>
      </c>
      <c r="FH225" s="1" t="str">
        <f aca="false">IF(ISBLANK(Values!E224),"","FALSE")</f>
        <v/>
      </c>
      <c r="FI225" s="36" t="str">
        <f aca="false">IF(ISBLANK(Values!E224),"","FALSE")</f>
        <v/>
      </c>
      <c r="FJ225" s="36" t="str">
        <f aca="false">IF(ISBLANK(Values!E224),"","FALSE")</f>
        <v/>
      </c>
      <c r="FM225" s="1" t="str">
        <f aca="false">IF(ISBLANK(Values!E224),"","1")</f>
        <v/>
      </c>
      <c r="FO225" s="28" t="str">
        <f aca="false">IF(ISBLANK(Values!E224),"",IF(Values!J224, Values!$B$4, Values!$B$5))</f>
        <v/>
      </c>
      <c r="FP225" s="1" t="str">
        <f aca="false">IF(ISBLANK(Values!E224),"","Percent")</f>
        <v/>
      </c>
      <c r="FQ225" s="1" t="str">
        <f aca="false">IF(ISBLANK(Values!E224),"","2")</f>
        <v/>
      </c>
      <c r="FR225" s="1" t="str">
        <f aca="false">IF(ISBLANK(Values!E224),"","3")</f>
        <v/>
      </c>
      <c r="FS225" s="1" t="str">
        <f aca="false">IF(ISBLANK(Values!E224),"","5")</f>
        <v/>
      </c>
      <c r="FT225" s="1" t="str">
        <f aca="false">IF(ISBLANK(Values!E224),"","6")</f>
        <v/>
      </c>
      <c r="FU225" s="1" t="str">
        <f aca="false">IF(ISBLANK(Values!E224),"","10")</f>
        <v/>
      </c>
      <c r="FV225" s="1" t="str">
        <f aca="false">IF(ISBLANK(Values!E224),"","10")</f>
        <v/>
      </c>
    </row>
    <row r="226" customFormat="false" ht="15" hidden="false" customHeight="false" outlineLevel="0" collapsed="false">
      <c r="A226" s="27" t="str">
        <f aca="false">IF(ISBLANK(Values!E225),"",IF(Values!$B$37="EU","computercomponent","computer"))</f>
        <v/>
      </c>
      <c r="B226" s="37" t="str">
        <f aca="false">IF(ISBLANK(Values!E225),"",Values!F225)</f>
        <v/>
      </c>
      <c r="C226" s="32" t="str">
        <f aca="false">IF(ISBLANK(Values!E225),"","TellusRem")</f>
        <v/>
      </c>
      <c r="D226" s="30" t="str">
        <f aca="false">IF(ISBLANK(Values!E225),"",Values!E225)</f>
        <v/>
      </c>
      <c r="E226" s="31" t="str">
        <f aca="false">IF(ISBLANK(Values!E225),"","EAN")</f>
        <v/>
      </c>
      <c r="F226" s="38" t="str">
        <f aca="false">IF(ISBLANK(Values!E225),"",IF(Values!J225,Values!H225 &amp;" "&amp;  Values!$B$1 &amp; " " &amp;Values!$B$3,Values!G225 &amp;" "&amp;  Values!$B$2 &amp; " " &amp;Values!$B$3))</f>
        <v/>
      </c>
      <c r="G226" s="32" t="str">
        <f aca="false">IF(ISBLANK(Values!E225),"","TellusRem")</f>
        <v/>
      </c>
      <c r="H226" s="27" t="str">
        <f aca="false">IF(ISBLANK(Values!E225),"",Values!$B$16)</f>
        <v/>
      </c>
      <c r="I226" s="27" t="str">
        <f aca="false">IF(ISBLANK(Values!E225),"","4730574031")</f>
        <v/>
      </c>
      <c r="J226" s="39" t="str">
        <f aca="false">IF(ISBLANK(Values!E225),"",Values!F225 &amp; " variations")</f>
        <v/>
      </c>
      <c r="K226" s="28" t="str">
        <f aca="false">IF(ISBLANK(Values!E225),"",IF(Values!J225, Values!$B$4, Values!$B$5))</f>
        <v/>
      </c>
      <c r="L226" s="40" t="str">
        <f aca="false">IF(ISBLANK(Values!E225),"",Values!$B$18)</f>
        <v/>
      </c>
      <c r="M226" s="28" t="str">
        <f aca="false">IF(ISBLANK(Values!E225),"",Values!$M225)</f>
        <v/>
      </c>
      <c r="N226" s="28" t="str">
        <f aca="false">IF(ISBLANK(Values!F225),"",Values!$N225)</f>
        <v/>
      </c>
      <c r="O226" s="1" t="str">
        <f aca="false">IF(ISBLANK(Values!F225),"",Values!$O225)</f>
        <v/>
      </c>
      <c r="W226" s="32" t="str">
        <f aca="false">IF(ISBLANK(Values!E225),"","Child")</f>
        <v/>
      </c>
      <c r="X226" s="32" t="str">
        <f aca="false">IF(ISBLANK(Values!E225),"",Values!$B$13)</f>
        <v/>
      </c>
      <c r="Y226" s="39" t="str">
        <f aca="false">IF(ISBLANK(Values!E225),"","Size-Color")</f>
        <v/>
      </c>
      <c r="Z226" s="32" t="str">
        <f aca="false">IF(ISBLANK(Values!E225),"","variation")</f>
        <v/>
      </c>
      <c r="AA226" s="36" t="str">
        <f aca="false">IF(ISBLANK(Values!E225),"",Values!$B$20)</f>
        <v/>
      </c>
      <c r="AB226" s="36" t="str">
        <f aca="false">IF(ISBLANK(Values!E225),"",Values!$B$29)</f>
        <v/>
      </c>
      <c r="AI226" s="41" t="str">
        <f aca="false">IF(ISBLANK(Values!E225),"",IF(Values!I225,Values!$B$23,Values!$B$33))</f>
        <v/>
      </c>
      <c r="AJ226" s="46" t="str">
        <f aca="false">IF(ISBLANK(Values!E225),"","👉 "&amp;Values!H245&amp; " "&amp;Values!$B$24 &amp;" "&amp;Values!$B$3)</f>
        <v/>
      </c>
      <c r="AK226" s="1" t="str">
        <f aca="false">IF(ISBLANK(Values!E225),"",Values!$B$25)</f>
        <v/>
      </c>
      <c r="AL226" s="1" t="str">
        <f aca="false">IF(ISBLANK(Values!E225),"",Values!$B$26)</f>
        <v/>
      </c>
      <c r="AM226" s="1" t="str">
        <f aca="false">IF(ISBLANK(Values!E225),"",Values!$B$27)</f>
        <v/>
      </c>
      <c r="AT226" s="43" t="str">
        <f aca="false">IF(ISBLANK(Values!E225),"",Values!H225)</f>
        <v/>
      </c>
      <c r="AV226" s="28" t="str">
        <f aca="false">IF(ISBLANK(Values!E225),"",Values!H225)</f>
        <v/>
      </c>
      <c r="BE226" s="27" t="str">
        <f aca="false">IF(ISBLANK(Values!E225),"","Professional Audience")</f>
        <v/>
      </c>
      <c r="BF226" s="27" t="str">
        <f aca="false">IF(ISBLANK(Values!E225),"","Consumer Audience")</f>
        <v/>
      </c>
      <c r="BG226" s="27" t="str">
        <f aca="false">IF(ISBLANK(Values!E225),"","Adults")</f>
        <v/>
      </c>
      <c r="BH226" s="27" t="str">
        <f aca="false">IF(ISBLANK(Values!E225),"","People")</f>
        <v/>
      </c>
      <c r="CG226" s="1" t="str">
        <f aca="false">IF(ISBLANK(Values!E225),"",Values!$B$11)</f>
        <v/>
      </c>
      <c r="CH226" s="1" t="str">
        <f aca="false">IF(ISBLANK(Values!E225),"","GR")</f>
        <v/>
      </c>
      <c r="CI226" s="1" t="str">
        <f aca="false">IF(ISBLANK(Values!E225),"",Values!$B$7)</f>
        <v/>
      </c>
      <c r="CJ226" s="1" t="str">
        <f aca="false">IF(ISBLANK(Values!E225),"",Values!$B$8)</f>
        <v/>
      </c>
      <c r="CK226" s="1" t="str">
        <f aca="false">IF(ISBLANK(Values!E225),"",Values!$B$9)</f>
        <v/>
      </c>
      <c r="CL226" s="1" t="str">
        <f aca="false">IF(ISBLANK(Values!E225),"","CM")</f>
        <v/>
      </c>
      <c r="CP226" s="36" t="str">
        <f aca="false">IF(ISBLANK(Values!E225),"",Values!$B$7)</f>
        <v/>
      </c>
      <c r="CQ226" s="36" t="str">
        <f aca="false">IF(ISBLANK(Values!E225),"",Values!$B$8)</f>
        <v/>
      </c>
      <c r="CR226" s="36" t="str">
        <f aca="false">IF(ISBLANK(Values!E225),"",Values!$B$9)</f>
        <v/>
      </c>
      <c r="CS226" s="1" t="str">
        <f aca="false">IF(ISBLANK(Values!E225),"",Values!$B$11)</f>
        <v/>
      </c>
      <c r="CT226" s="1" t="str">
        <f aca="false">IF(ISBLANK(Values!E225),"","GR")</f>
        <v/>
      </c>
      <c r="CU226" s="1" t="str">
        <f aca="false">IF(ISBLANK(Values!E225),"","CM")</f>
        <v/>
      </c>
      <c r="CV226" s="1" t="str">
        <f aca="false">IF(ISBLANK(Values!E225),"",IF(Values!$B$36=options!$F$1,"Denmark", IF(Values!$B$36=options!$F$2, "Danemark",IF(Values!$B$36=options!$F$3, "Dänemark",IF(Values!$B$36=options!$F$4, "Danimarca",IF(Values!$B$36=options!$F$5, "Dinamarca",IF(Values!$B$36=options!$F$6, "Denemarken","" ) ) ) ) )))</f>
        <v/>
      </c>
      <c r="CZ226" s="1" t="str">
        <f aca="false">IF(ISBLANK(Values!E225),"","No")</f>
        <v/>
      </c>
      <c r="DA226" s="1" t="str">
        <f aca="false">IF(ISBLANK(Values!E225),"","No")</f>
        <v/>
      </c>
      <c r="DO226" s="27" t="str">
        <f aca="false">IF(ISBLANK(Values!E225),"","Parts")</f>
        <v/>
      </c>
      <c r="DP226" s="27" t="str">
        <f aca="false">IF(ISBLANK(Values!E225),"",Values!$B$31)</f>
        <v/>
      </c>
      <c r="DS226" s="31"/>
      <c r="DY226" s="31"/>
      <c r="DZ226" s="31"/>
      <c r="EA226" s="31"/>
      <c r="EB226" s="31"/>
      <c r="EC226" s="31"/>
      <c r="EI226" s="1" t="str">
        <f aca="false">IF(ISBLANK(Values!E225),"",Values!$B$31)</f>
        <v/>
      </c>
      <c r="ES226" s="1" t="str">
        <f aca="false">IF(ISBLANK(Values!E225),"","Amazon Tellus UPS")</f>
        <v/>
      </c>
      <c r="EV226" s="1" t="str">
        <f aca="false">IF(ISBLANK(Values!E225),"","New")</f>
        <v/>
      </c>
      <c r="FE226" s="1" t="str">
        <f aca="false">IF(ISBLANK(Values!E225),"","3")</f>
        <v/>
      </c>
      <c r="FH226" s="1" t="str">
        <f aca="false">IF(ISBLANK(Values!E225),"","FALSE")</f>
        <v/>
      </c>
      <c r="FI226" s="36" t="str">
        <f aca="false">IF(ISBLANK(Values!E225),"","FALSE")</f>
        <v/>
      </c>
      <c r="FJ226" s="36" t="str">
        <f aca="false">IF(ISBLANK(Values!E225),"","FALSE")</f>
        <v/>
      </c>
      <c r="FM226" s="1" t="str">
        <f aca="false">IF(ISBLANK(Values!E225),"","1")</f>
        <v/>
      </c>
      <c r="FO226" s="28" t="str">
        <f aca="false">IF(ISBLANK(Values!E225),"",IF(Values!J225, Values!$B$4, Values!$B$5))</f>
        <v/>
      </c>
      <c r="FP226" s="1" t="str">
        <f aca="false">IF(ISBLANK(Values!E225),"","Percent")</f>
        <v/>
      </c>
      <c r="FQ226" s="1" t="str">
        <f aca="false">IF(ISBLANK(Values!E225),"","2")</f>
        <v/>
      </c>
      <c r="FR226" s="1" t="str">
        <f aca="false">IF(ISBLANK(Values!E225),"","3")</f>
        <v/>
      </c>
      <c r="FS226" s="1" t="str">
        <f aca="false">IF(ISBLANK(Values!E225),"","5")</f>
        <v/>
      </c>
      <c r="FT226" s="1" t="str">
        <f aca="false">IF(ISBLANK(Values!E225),"","6")</f>
        <v/>
      </c>
      <c r="FU226" s="1" t="str">
        <f aca="false">IF(ISBLANK(Values!E225),"","10")</f>
        <v/>
      </c>
      <c r="FV226" s="1" t="str">
        <f aca="false">IF(ISBLANK(Values!E225),"","10")</f>
        <v/>
      </c>
    </row>
    <row r="227" customFormat="false" ht="15" hidden="false" customHeight="false" outlineLevel="0" collapsed="false">
      <c r="A227" s="27" t="str">
        <f aca="false">IF(ISBLANK(Values!E226),"",IF(Values!$B$37="EU","computercomponent","computer"))</f>
        <v/>
      </c>
      <c r="B227" s="37" t="str">
        <f aca="false">IF(ISBLANK(Values!E226),"",Values!F226)</f>
        <v/>
      </c>
      <c r="C227" s="32" t="str">
        <f aca="false">IF(ISBLANK(Values!E226),"","TellusRem")</f>
        <v/>
      </c>
      <c r="D227" s="30" t="str">
        <f aca="false">IF(ISBLANK(Values!E226),"",Values!E226)</f>
        <v/>
      </c>
      <c r="E227" s="31" t="str">
        <f aca="false">IF(ISBLANK(Values!E226),"","EAN")</f>
        <v/>
      </c>
      <c r="F227" s="38" t="str">
        <f aca="false">IF(ISBLANK(Values!E226),"",IF(Values!J226,Values!H226 &amp;" "&amp;  Values!$B$1 &amp; " " &amp;Values!$B$3,Values!G226 &amp;" "&amp;  Values!$B$2 &amp; " " &amp;Values!$B$3))</f>
        <v/>
      </c>
      <c r="G227" s="32" t="str">
        <f aca="false">IF(ISBLANK(Values!E226),"","TellusRem")</f>
        <v/>
      </c>
      <c r="H227" s="27" t="str">
        <f aca="false">IF(ISBLANK(Values!E226),"",Values!$B$16)</f>
        <v/>
      </c>
      <c r="I227" s="27" t="str">
        <f aca="false">IF(ISBLANK(Values!E226),"","4730574031")</f>
        <v/>
      </c>
      <c r="J227" s="39" t="str">
        <f aca="false">IF(ISBLANK(Values!E226),"",Values!F226 &amp; " variations")</f>
        <v/>
      </c>
      <c r="K227" s="28" t="str">
        <f aca="false">IF(ISBLANK(Values!E226),"",IF(Values!J226, Values!$B$4, Values!$B$5))</f>
        <v/>
      </c>
      <c r="L227" s="40" t="str">
        <f aca="false">IF(ISBLANK(Values!E226),"",Values!$B$18)</f>
        <v/>
      </c>
      <c r="M227" s="28" t="str">
        <f aca="false">IF(ISBLANK(Values!E226),"",Values!$M226)</f>
        <v/>
      </c>
      <c r="N227" s="28" t="str">
        <f aca="false">IF(ISBLANK(Values!F226),"",Values!$N226)</f>
        <v/>
      </c>
      <c r="O227" s="1" t="str">
        <f aca="false">IF(ISBLANK(Values!F226),"",Values!$O226)</f>
        <v/>
      </c>
      <c r="W227" s="32" t="str">
        <f aca="false">IF(ISBLANK(Values!E226),"","Child")</f>
        <v/>
      </c>
      <c r="X227" s="32" t="str">
        <f aca="false">IF(ISBLANK(Values!E226),"",Values!$B$13)</f>
        <v/>
      </c>
      <c r="Y227" s="39" t="str">
        <f aca="false">IF(ISBLANK(Values!E226),"","Size-Color")</f>
        <v/>
      </c>
      <c r="Z227" s="32" t="str">
        <f aca="false">IF(ISBLANK(Values!E226),"","variation")</f>
        <v/>
      </c>
      <c r="AA227" s="36" t="str">
        <f aca="false">IF(ISBLANK(Values!E226),"",Values!$B$20)</f>
        <v/>
      </c>
      <c r="AB227" s="36" t="str">
        <f aca="false">IF(ISBLANK(Values!E226),"",Values!$B$29)</f>
        <v/>
      </c>
      <c r="AI227" s="41" t="str">
        <f aca="false">IF(ISBLANK(Values!E226),"",IF(Values!I226,Values!$B$23,Values!$B$33))</f>
        <v/>
      </c>
      <c r="AJ227" s="46" t="str">
        <f aca="false">IF(ISBLANK(Values!E226),"","👉 "&amp;Values!H246&amp; " "&amp;Values!$B$24 &amp;" "&amp;Values!$B$3)</f>
        <v/>
      </c>
      <c r="AK227" s="1" t="str">
        <f aca="false">IF(ISBLANK(Values!E226),"",Values!$B$25)</f>
        <v/>
      </c>
      <c r="AL227" s="1" t="str">
        <f aca="false">IF(ISBLANK(Values!E226),"",Values!$B$26)</f>
        <v/>
      </c>
      <c r="AM227" s="1" t="str">
        <f aca="false">IF(ISBLANK(Values!E226),"",Values!$B$27)</f>
        <v/>
      </c>
      <c r="AT227" s="43" t="str">
        <f aca="false">IF(ISBLANK(Values!E226),"",Values!H226)</f>
        <v/>
      </c>
      <c r="AV227" s="28" t="str">
        <f aca="false">IF(ISBLANK(Values!E226),"",Values!H226)</f>
        <v/>
      </c>
      <c r="BE227" s="27" t="str">
        <f aca="false">IF(ISBLANK(Values!E226),"","Professional Audience")</f>
        <v/>
      </c>
      <c r="BF227" s="27" t="str">
        <f aca="false">IF(ISBLANK(Values!E226),"","Consumer Audience")</f>
        <v/>
      </c>
      <c r="BG227" s="27" t="str">
        <f aca="false">IF(ISBLANK(Values!E226),"","Adults")</f>
        <v/>
      </c>
      <c r="BH227" s="27" t="str">
        <f aca="false">IF(ISBLANK(Values!E226),"","People")</f>
        <v/>
      </c>
      <c r="CG227" s="1" t="str">
        <f aca="false">IF(ISBLANK(Values!E226),"",Values!$B$11)</f>
        <v/>
      </c>
      <c r="CH227" s="1" t="str">
        <f aca="false">IF(ISBLANK(Values!E226),"","GR")</f>
        <v/>
      </c>
      <c r="CI227" s="1" t="str">
        <f aca="false">IF(ISBLANK(Values!E226),"",Values!$B$7)</f>
        <v/>
      </c>
      <c r="CJ227" s="1" t="str">
        <f aca="false">IF(ISBLANK(Values!E226),"",Values!$B$8)</f>
        <v/>
      </c>
      <c r="CK227" s="1" t="str">
        <f aca="false">IF(ISBLANK(Values!E226),"",Values!$B$9)</f>
        <v/>
      </c>
      <c r="CL227" s="1" t="str">
        <f aca="false">IF(ISBLANK(Values!E226),"","CM")</f>
        <v/>
      </c>
      <c r="CP227" s="36" t="str">
        <f aca="false">IF(ISBLANK(Values!E226),"",Values!$B$7)</f>
        <v/>
      </c>
      <c r="CQ227" s="36" t="str">
        <f aca="false">IF(ISBLANK(Values!E226),"",Values!$B$8)</f>
        <v/>
      </c>
      <c r="CR227" s="36" t="str">
        <f aca="false">IF(ISBLANK(Values!E226),"",Values!$B$9)</f>
        <v/>
      </c>
      <c r="CS227" s="1" t="str">
        <f aca="false">IF(ISBLANK(Values!E226),"",Values!$B$11)</f>
        <v/>
      </c>
      <c r="CT227" s="1" t="str">
        <f aca="false">IF(ISBLANK(Values!E226),"","GR")</f>
        <v/>
      </c>
      <c r="CU227" s="1" t="str">
        <f aca="false">IF(ISBLANK(Values!E226),"","CM")</f>
        <v/>
      </c>
      <c r="CV227" s="1" t="str">
        <f aca="false">IF(ISBLANK(Values!E226),"",IF(Values!$B$36=options!$F$1,"Denmark", IF(Values!$B$36=options!$F$2, "Danemark",IF(Values!$B$36=options!$F$3, "Dänemark",IF(Values!$B$36=options!$F$4, "Danimarca",IF(Values!$B$36=options!$F$5, "Dinamarca",IF(Values!$B$36=options!$F$6, "Denemarken","" ) ) ) ) )))</f>
        <v/>
      </c>
      <c r="CZ227" s="1" t="str">
        <f aca="false">IF(ISBLANK(Values!E226),"","No")</f>
        <v/>
      </c>
      <c r="DA227" s="1" t="str">
        <f aca="false">IF(ISBLANK(Values!E226),"","No")</f>
        <v/>
      </c>
      <c r="DO227" s="27" t="str">
        <f aca="false">IF(ISBLANK(Values!E226),"","Parts")</f>
        <v/>
      </c>
      <c r="DP227" s="27" t="str">
        <f aca="false">IF(ISBLANK(Values!E226),"",Values!$B$31)</f>
        <v/>
      </c>
      <c r="DS227" s="31"/>
      <c r="DY227" s="31"/>
      <c r="DZ227" s="31"/>
      <c r="EA227" s="31"/>
      <c r="EB227" s="31"/>
      <c r="EC227" s="31"/>
      <c r="EI227" s="1" t="str">
        <f aca="false">IF(ISBLANK(Values!E226),"",Values!$B$31)</f>
        <v/>
      </c>
      <c r="ES227" s="1" t="str">
        <f aca="false">IF(ISBLANK(Values!E226),"","Amazon Tellus UPS")</f>
        <v/>
      </c>
      <c r="EV227" s="1" t="str">
        <f aca="false">IF(ISBLANK(Values!E226),"","New")</f>
        <v/>
      </c>
      <c r="FE227" s="1" t="str">
        <f aca="false">IF(ISBLANK(Values!E226),"","3")</f>
        <v/>
      </c>
      <c r="FH227" s="1" t="str">
        <f aca="false">IF(ISBLANK(Values!E226),"","FALSE")</f>
        <v/>
      </c>
      <c r="FI227" s="36" t="str">
        <f aca="false">IF(ISBLANK(Values!E226),"","FALSE")</f>
        <v/>
      </c>
      <c r="FJ227" s="36" t="str">
        <f aca="false">IF(ISBLANK(Values!E226),"","FALSE")</f>
        <v/>
      </c>
      <c r="FM227" s="1" t="str">
        <f aca="false">IF(ISBLANK(Values!E226),"","1")</f>
        <v/>
      </c>
      <c r="FO227" s="28" t="str">
        <f aca="false">IF(ISBLANK(Values!E226),"",IF(Values!J226, Values!$B$4, Values!$B$5))</f>
        <v/>
      </c>
      <c r="FP227" s="1" t="str">
        <f aca="false">IF(ISBLANK(Values!E226),"","Percent")</f>
        <v/>
      </c>
      <c r="FQ227" s="1" t="str">
        <f aca="false">IF(ISBLANK(Values!E226),"","2")</f>
        <v/>
      </c>
      <c r="FR227" s="1" t="str">
        <f aca="false">IF(ISBLANK(Values!E226),"","3")</f>
        <v/>
      </c>
      <c r="FS227" s="1" t="str">
        <f aca="false">IF(ISBLANK(Values!E226),"","5")</f>
        <v/>
      </c>
      <c r="FT227" s="1" t="str">
        <f aca="false">IF(ISBLANK(Values!E226),"","6")</f>
        <v/>
      </c>
      <c r="FU227" s="1" t="str">
        <f aca="false">IF(ISBLANK(Values!E226),"","10")</f>
        <v/>
      </c>
      <c r="FV227" s="1" t="str">
        <f aca="false">IF(ISBLANK(Values!E226),"","10")</f>
        <v/>
      </c>
    </row>
    <row r="228" customFormat="false" ht="15" hidden="false" customHeight="false" outlineLevel="0" collapsed="false">
      <c r="A228" s="27" t="str">
        <f aca="false">IF(ISBLANK(Values!E227),"",IF(Values!$B$37="EU","computercomponent","computer"))</f>
        <v/>
      </c>
      <c r="B228" s="37" t="str">
        <f aca="false">IF(ISBLANK(Values!E227),"",Values!F227)</f>
        <v/>
      </c>
      <c r="C228" s="32" t="str">
        <f aca="false">IF(ISBLANK(Values!E227),"","TellusRem")</f>
        <v/>
      </c>
      <c r="D228" s="30" t="str">
        <f aca="false">IF(ISBLANK(Values!E227),"",Values!E227)</f>
        <v/>
      </c>
      <c r="E228" s="31" t="str">
        <f aca="false">IF(ISBLANK(Values!E227),"","EAN")</f>
        <v/>
      </c>
      <c r="F228" s="38" t="str">
        <f aca="false">IF(ISBLANK(Values!E227),"",IF(Values!J227,Values!H227 &amp;" "&amp;  Values!$B$1 &amp; " " &amp;Values!$B$3,Values!G227 &amp;" "&amp;  Values!$B$2 &amp; " " &amp;Values!$B$3))</f>
        <v/>
      </c>
      <c r="G228" s="32" t="str">
        <f aca="false">IF(ISBLANK(Values!E227),"","TellusRem")</f>
        <v/>
      </c>
      <c r="H228" s="27" t="str">
        <f aca="false">IF(ISBLANK(Values!E227),"",Values!$B$16)</f>
        <v/>
      </c>
      <c r="I228" s="27" t="str">
        <f aca="false">IF(ISBLANK(Values!E227),"","4730574031")</f>
        <v/>
      </c>
      <c r="J228" s="39" t="str">
        <f aca="false">IF(ISBLANK(Values!E227),"",Values!F227 &amp; " variations")</f>
        <v/>
      </c>
      <c r="K228" s="28" t="str">
        <f aca="false">IF(ISBLANK(Values!E227),"",IF(Values!J227, Values!$B$4, Values!$B$5))</f>
        <v/>
      </c>
      <c r="L228" s="40" t="str">
        <f aca="false">IF(ISBLANK(Values!E227),"",Values!$B$18)</f>
        <v/>
      </c>
      <c r="M228" s="28" t="str">
        <f aca="false">IF(ISBLANK(Values!E227),"",Values!$M227)</f>
        <v/>
      </c>
      <c r="N228" s="28" t="str">
        <f aca="false">IF(ISBLANK(Values!F227),"",Values!$N227)</f>
        <v/>
      </c>
      <c r="O228" s="1" t="str">
        <f aca="false">IF(ISBLANK(Values!F227),"",Values!$O227)</f>
        <v/>
      </c>
      <c r="W228" s="32" t="str">
        <f aca="false">IF(ISBLANK(Values!E227),"","Child")</f>
        <v/>
      </c>
      <c r="X228" s="32" t="str">
        <f aca="false">IF(ISBLANK(Values!E227),"",Values!$B$13)</f>
        <v/>
      </c>
      <c r="Y228" s="39" t="str">
        <f aca="false">IF(ISBLANK(Values!E227),"","Size-Color")</f>
        <v/>
      </c>
      <c r="Z228" s="32" t="str">
        <f aca="false">IF(ISBLANK(Values!E227),"","variation")</f>
        <v/>
      </c>
      <c r="AA228" s="36" t="str">
        <f aca="false">IF(ISBLANK(Values!E227),"",Values!$B$20)</f>
        <v/>
      </c>
      <c r="AB228" s="36" t="str">
        <f aca="false">IF(ISBLANK(Values!E227),"",Values!$B$29)</f>
        <v/>
      </c>
      <c r="AI228" s="41" t="str">
        <f aca="false">IF(ISBLANK(Values!E227),"",IF(Values!I227,Values!$B$23,Values!$B$33))</f>
        <v/>
      </c>
      <c r="AJ228" s="46" t="str">
        <f aca="false">IF(ISBLANK(Values!E227),"","👉 "&amp;Values!H247&amp; " "&amp;Values!$B$24 &amp;" "&amp;Values!$B$3)</f>
        <v/>
      </c>
      <c r="AK228" s="1" t="str">
        <f aca="false">IF(ISBLANK(Values!E227),"",Values!$B$25)</f>
        <v/>
      </c>
      <c r="AL228" s="1" t="str">
        <f aca="false">IF(ISBLANK(Values!E227),"",Values!$B$26)</f>
        <v/>
      </c>
      <c r="AM228" s="1" t="str">
        <f aca="false">IF(ISBLANK(Values!E227),"",Values!$B$27)</f>
        <v/>
      </c>
      <c r="AT228" s="43" t="str">
        <f aca="false">IF(ISBLANK(Values!E227),"",Values!H227)</f>
        <v/>
      </c>
      <c r="AV228" s="28" t="str">
        <f aca="false">IF(ISBLANK(Values!E227),"",Values!H227)</f>
        <v/>
      </c>
      <c r="BE228" s="27" t="str">
        <f aca="false">IF(ISBLANK(Values!E227),"","Professional Audience")</f>
        <v/>
      </c>
      <c r="BF228" s="27" t="str">
        <f aca="false">IF(ISBLANK(Values!E227),"","Consumer Audience")</f>
        <v/>
      </c>
      <c r="BG228" s="27" t="str">
        <f aca="false">IF(ISBLANK(Values!E227),"","Adults")</f>
        <v/>
      </c>
      <c r="BH228" s="27" t="str">
        <f aca="false">IF(ISBLANK(Values!E227),"","People")</f>
        <v/>
      </c>
      <c r="CG228" s="1" t="str">
        <f aca="false">IF(ISBLANK(Values!E227),"",Values!$B$11)</f>
        <v/>
      </c>
      <c r="CH228" s="1" t="str">
        <f aca="false">IF(ISBLANK(Values!E227),"","GR")</f>
        <v/>
      </c>
      <c r="CI228" s="1" t="str">
        <f aca="false">IF(ISBLANK(Values!E227),"",Values!$B$7)</f>
        <v/>
      </c>
      <c r="CJ228" s="1" t="str">
        <f aca="false">IF(ISBLANK(Values!E227),"",Values!$B$8)</f>
        <v/>
      </c>
      <c r="CK228" s="1" t="str">
        <f aca="false">IF(ISBLANK(Values!E227),"",Values!$B$9)</f>
        <v/>
      </c>
      <c r="CL228" s="1" t="str">
        <f aca="false">IF(ISBLANK(Values!E227),"","CM")</f>
        <v/>
      </c>
      <c r="CP228" s="36" t="str">
        <f aca="false">IF(ISBLANK(Values!E227),"",Values!$B$7)</f>
        <v/>
      </c>
      <c r="CQ228" s="36" t="str">
        <f aca="false">IF(ISBLANK(Values!E227),"",Values!$B$8)</f>
        <v/>
      </c>
      <c r="CR228" s="36" t="str">
        <f aca="false">IF(ISBLANK(Values!E227),"",Values!$B$9)</f>
        <v/>
      </c>
      <c r="CS228" s="1" t="str">
        <f aca="false">IF(ISBLANK(Values!E227),"",Values!$B$11)</f>
        <v/>
      </c>
      <c r="CT228" s="1" t="str">
        <f aca="false">IF(ISBLANK(Values!E227),"","GR")</f>
        <v/>
      </c>
      <c r="CU228" s="1" t="str">
        <f aca="false">IF(ISBLANK(Values!E227),"","CM")</f>
        <v/>
      </c>
      <c r="CV228" s="1" t="str">
        <f aca="false">IF(ISBLANK(Values!E227),"",IF(Values!$B$36=options!$F$1,"Denmark", IF(Values!$B$36=options!$F$2, "Danemark",IF(Values!$B$36=options!$F$3, "Dänemark",IF(Values!$B$36=options!$F$4, "Danimarca",IF(Values!$B$36=options!$F$5, "Dinamarca",IF(Values!$B$36=options!$F$6, "Denemarken","" ) ) ) ) )))</f>
        <v/>
      </c>
      <c r="CZ228" s="1" t="str">
        <f aca="false">IF(ISBLANK(Values!E227),"","No")</f>
        <v/>
      </c>
      <c r="DA228" s="1" t="str">
        <f aca="false">IF(ISBLANK(Values!E227),"","No")</f>
        <v/>
      </c>
      <c r="DO228" s="27" t="str">
        <f aca="false">IF(ISBLANK(Values!E227),"","Parts")</f>
        <v/>
      </c>
      <c r="DP228" s="27" t="str">
        <f aca="false">IF(ISBLANK(Values!E227),"",Values!$B$31)</f>
        <v/>
      </c>
      <c r="DS228" s="31"/>
      <c r="DY228" s="31"/>
      <c r="DZ228" s="31"/>
      <c r="EA228" s="31"/>
      <c r="EB228" s="31"/>
      <c r="EC228" s="31"/>
      <c r="EI228" s="1" t="str">
        <f aca="false">IF(ISBLANK(Values!E227),"",Values!$B$31)</f>
        <v/>
      </c>
      <c r="ES228" s="1" t="str">
        <f aca="false">IF(ISBLANK(Values!E227),"","Amazon Tellus UPS")</f>
        <v/>
      </c>
      <c r="EV228" s="1" t="str">
        <f aca="false">IF(ISBLANK(Values!E227),"","New")</f>
        <v/>
      </c>
      <c r="FE228" s="1" t="str">
        <f aca="false">IF(ISBLANK(Values!E227),"","3")</f>
        <v/>
      </c>
      <c r="FH228" s="1" t="str">
        <f aca="false">IF(ISBLANK(Values!E227),"","FALSE")</f>
        <v/>
      </c>
      <c r="FI228" s="36" t="str">
        <f aca="false">IF(ISBLANK(Values!E227),"","FALSE")</f>
        <v/>
      </c>
      <c r="FJ228" s="36" t="str">
        <f aca="false">IF(ISBLANK(Values!E227),"","FALSE")</f>
        <v/>
      </c>
      <c r="FM228" s="1" t="str">
        <f aca="false">IF(ISBLANK(Values!E227),"","1")</f>
        <v/>
      </c>
      <c r="FO228" s="28" t="str">
        <f aca="false">IF(ISBLANK(Values!E227),"",IF(Values!J227, Values!$B$4, Values!$B$5))</f>
        <v/>
      </c>
      <c r="FP228" s="1" t="str">
        <f aca="false">IF(ISBLANK(Values!E227),"","Percent")</f>
        <v/>
      </c>
      <c r="FQ228" s="1" t="str">
        <f aca="false">IF(ISBLANK(Values!E227),"","2")</f>
        <v/>
      </c>
      <c r="FR228" s="1" t="str">
        <f aca="false">IF(ISBLANK(Values!E227),"","3")</f>
        <v/>
      </c>
      <c r="FS228" s="1" t="str">
        <f aca="false">IF(ISBLANK(Values!E227),"","5")</f>
        <v/>
      </c>
      <c r="FT228" s="1" t="str">
        <f aca="false">IF(ISBLANK(Values!E227),"","6")</f>
        <v/>
      </c>
      <c r="FU228" s="1" t="str">
        <f aca="false">IF(ISBLANK(Values!E227),"","10")</f>
        <v/>
      </c>
      <c r="FV228" s="1" t="str">
        <f aca="false">IF(ISBLANK(Values!E227),"","10")</f>
        <v/>
      </c>
    </row>
    <row r="229" customFormat="false" ht="15" hidden="false" customHeight="false" outlineLevel="0" collapsed="false">
      <c r="A229" s="27" t="str">
        <f aca="false">IF(ISBLANK(Values!E228),"",IF(Values!$B$37="EU","computercomponent","computer"))</f>
        <v/>
      </c>
      <c r="B229" s="37" t="str">
        <f aca="false">IF(ISBLANK(Values!E228),"",Values!F228)</f>
        <v/>
      </c>
      <c r="C229" s="32" t="str">
        <f aca="false">IF(ISBLANK(Values!E228),"","TellusRem")</f>
        <v/>
      </c>
      <c r="D229" s="30" t="str">
        <f aca="false">IF(ISBLANK(Values!E228),"",Values!E228)</f>
        <v/>
      </c>
      <c r="E229" s="31" t="str">
        <f aca="false">IF(ISBLANK(Values!E228),"","EAN")</f>
        <v/>
      </c>
      <c r="F229" s="38" t="str">
        <f aca="false">IF(ISBLANK(Values!E228),"",IF(Values!J228,Values!H228 &amp;" "&amp;  Values!$B$1 &amp; " " &amp;Values!$B$3,Values!G228 &amp;" "&amp;  Values!$B$2 &amp; " " &amp;Values!$B$3))</f>
        <v/>
      </c>
      <c r="G229" s="32" t="str">
        <f aca="false">IF(ISBLANK(Values!E228),"","TellusRem")</f>
        <v/>
      </c>
      <c r="H229" s="27" t="str">
        <f aca="false">IF(ISBLANK(Values!E228),"",Values!$B$16)</f>
        <v/>
      </c>
      <c r="I229" s="27" t="str">
        <f aca="false">IF(ISBLANK(Values!E228),"","4730574031")</f>
        <v/>
      </c>
      <c r="J229" s="39" t="str">
        <f aca="false">IF(ISBLANK(Values!E228),"",Values!F228 &amp; " variations")</f>
        <v/>
      </c>
      <c r="K229" s="28" t="str">
        <f aca="false">IF(ISBLANK(Values!E228),"",IF(Values!J228, Values!$B$4, Values!$B$5))</f>
        <v/>
      </c>
      <c r="L229" s="40" t="str">
        <f aca="false">IF(ISBLANK(Values!E228),"",Values!$B$18)</f>
        <v/>
      </c>
      <c r="M229" s="28" t="str">
        <f aca="false">IF(ISBLANK(Values!E228),"",Values!$M228)</f>
        <v/>
      </c>
      <c r="N229" s="28" t="str">
        <f aca="false">IF(ISBLANK(Values!F228),"",Values!$N228)</f>
        <v/>
      </c>
      <c r="O229" s="1" t="str">
        <f aca="false">IF(ISBLANK(Values!F228),"",Values!$O228)</f>
        <v/>
      </c>
      <c r="W229" s="32" t="str">
        <f aca="false">IF(ISBLANK(Values!E228),"","Child")</f>
        <v/>
      </c>
      <c r="X229" s="32" t="str">
        <f aca="false">IF(ISBLANK(Values!E228),"",Values!$B$13)</f>
        <v/>
      </c>
      <c r="Y229" s="39" t="str">
        <f aca="false">IF(ISBLANK(Values!E228),"","Size-Color")</f>
        <v/>
      </c>
      <c r="Z229" s="32" t="str">
        <f aca="false">IF(ISBLANK(Values!E228),"","variation")</f>
        <v/>
      </c>
      <c r="AA229" s="36" t="str">
        <f aca="false">IF(ISBLANK(Values!E228),"",Values!$B$20)</f>
        <v/>
      </c>
      <c r="AB229" s="36" t="str">
        <f aca="false">IF(ISBLANK(Values!E228),"",Values!$B$29)</f>
        <v/>
      </c>
      <c r="AI229" s="41" t="str">
        <f aca="false">IF(ISBLANK(Values!E228),"",IF(Values!I228,Values!$B$23,Values!$B$33))</f>
        <v/>
      </c>
      <c r="AJ229" s="46" t="str">
        <f aca="false">IF(ISBLANK(Values!E228),"","👉 "&amp;Values!H248&amp; " "&amp;Values!$B$24 &amp;" "&amp;Values!$B$3)</f>
        <v/>
      </c>
      <c r="AK229" s="1" t="str">
        <f aca="false">IF(ISBLANK(Values!E228),"",Values!$B$25)</f>
        <v/>
      </c>
      <c r="AL229" s="1" t="str">
        <f aca="false">IF(ISBLANK(Values!E228),"",Values!$B$26)</f>
        <v/>
      </c>
      <c r="AM229" s="1" t="str">
        <f aca="false">IF(ISBLANK(Values!E228),"",Values!$B$27)</f>
        <v/>
      </c>
      <c r="AT229" s="43" t="str">
        <f aca="false">IF(ISBLANK(Values!E228),"",Values!H228)</f>
        <v/>
      </c>
      <c r="AV229" s="28" t="str">
        <f aca="false">IF(ISBLANK(Values!E228),"",Values!H228)</f>
        <v/>
      </c>
      <c r="BE229" s="27" t="str">
        <f aca="false">IF(ISBLANK(Values!E228),"","Professional Audience")</f>
        <v/>
      </c>
      <c r="BF229" s="27" t="str">
        <f aca="false">IF(ISBLANK(Values!E228),"","Consumer Audience")</f>
        <v/>
      </c>
      <c r="BG229" s="27" t="str">
        <f aca="false">IF(ISBLANK(Values!E228),"","Adults")</f>
        <v/>
      </c>
      <c r="BH229" s="27" t="str">
        <f aca="false">IF(ISBLANK(Values!E228),"","People")</f>
        <v/>
      </c>
      <c r="CG229" s="1" t="str">
        <f aca="false">IF(ISBLANK(Values!E228),"",Values!$B$11)</f>
        <v/>
      </c>
      <c r="CH229" s="1" t="str">
        <f aca="false">IF(ISBLANK(Values!E228),"","GR")</f>
        <v/>
      </c>
      <c r="CI229" s="1" t="str">
        <f aca="false">IF(ISBLANK(Values!E228),"",Values!$B$7)</f>
        <v/>
      </c>
      <c r="CJ229" s="1" t="str">
        <f aca="false">IF(ISBLANK(Values!E228),"",Values!$B$8)</f>
        <v/>
      </c>
      <c r="CK229" s="1" t="str">
        <f aca="false">IF(ISBLANK(Values!E228),"",Values!$B$9)</f>
        <v/>
      </c>
      <c r="CL229" s="1" t="str">
        <f aca="false">IF(ISBLANK(Values!E228),"","CM")</f>
        <v/>
      </c>
      <c r="CP229" s="36" t="str">
        <f aca="false">IF(ISBLANK(Values!E228),"",Values!$B$7)</f>
        <v/>
      </c>
      <c r="CQ229" s="36" t="str">
        <f aca="false">IF(ISBLANK(Values!E228),"",Values!$B$8)</f>
        <v/>
      </c>
      <c r="CR229" s="36" t="str">
        <f aca="false">IF(ISBLANK(Values!E228),"",Values!$B$9)</f>
        <v/>
      </c>
      <c r="CS229" s="1" t="str">
        <f aca="false">IF(ISBLANK(Values!E228),"",Values!$B$11)</f>
        <v/>
      </c>
      <c r="CT229" s="1" t="str">
        <f aca="false">IF(ISBLANK(Values!E228),"","GR")</f>
        <v/>
      </c>
      <c r="CU229" s="1" t="str">
        <f aca="false">IF(ISBLANK(Values!E228),"","CM")</f>
        <v/>
      </c>
      <c r="CV229" s="1" t="str">
        <f aca="false">IF(ISBLANK(Values!E228),"",IF(Values!$B$36=options!$F$1,"Denmark", IF(Values!$B$36=options!$F$2, "Danemark",IF(Values!$B$36=options!$F$3, "Dänemark",IF(Values!$B$36=options!$F$4, "Danimarca",IF(Values!$B$36=options!$F$5, "Dinamarca",IF(Values!$B$36=options!$F$6, "Denemarken","" ) ) ) ) )))</f>
        <v/>
      </c>
      <c r="CZ229" s="1" t="str">
        <f aca="false">IF(ISBLANK(Values!E228),"","No")</f>
        <v/>
      </c>
      <c r="DA229" s="1" t="str">
        <f aca="false">IF(ISBLANK(Values!E228),"","No")</f>
        <v/>
      </c>
      <c r="DO229" s="27" t="str">
        <f aca="false">IF(ISBLANK(Values!E228),"","Parts")</f>
        <v/>
      </c>
      <c r="DP229" s="27" t="str">
        <f aca="false">IF(ISBLANK(Values!E228),"",Values!$B$31)</f>
        <v/>
      </c>
      <c r="DS229" s="31"/>
      <c r="DY229" s="31"/>
      <c r="DZ229" s="31"/>
      <c r="EA229" s="31"/>
      <c r="EB229" s="31"/>
      <c r="EC229" s="31"/>
      <c r="EI229" s="1" t="str">
        <f aca="false">IF(ISBLANK(Values!E228),"",Values!$B$31)</f>
        <v/>
      </c>
      <c r="ES229" s="1" t="str">
        <f aca="false">IF(ISBLANK(Values!E228),"","Amazon Tellus UPS")</f>
        <v/>
      </c>
      <c r="EV229" s="1" t="str">
        <f aca="false">IF(ISBLANK(Values!E228),"","New")</f>
        <v/>
      </c>
      <c r="FE229" s="1" t="str">
        <f aca="false">IF(ISBLANK(Values!E228),"","3")</f>
        <v/>
      </c>
      <c r="FH229" s="1" t="str">
        <f aca="false">IF(ISBLANK(Values!E228),"","FALSE")</f>
        <v/>
      </c>
      <c r="FI229" s="36" t="str">
        <f aca="false">IF(ISBLANK(Values!E228),"","FALSE")</f>
        <v/>
      </c>
      <c r="FJ229" s="36" t="str">
        <f aca="false">IF(ISBLANK(Values!E228),"","FALSE")</f>
        <v/>
      </c>
      <c r="FM229" s="1" t="str">
        <f aca="false">IF(ISBLANK(Values!E228),"","1")</f>
        <v/>
      </c>
      <c r="FO229" s="28" t="str">
        <f aca="false">IF(ISBLANK(Values!E228),"",IF(Values!J228, Values!$B$4, Values!$B$5))</f>
        <v/>
      </c>
      <c r="FP229" s="1" t="str">
        <f aca="false">IF(ISBLANK(Values!E228),"","Percent")</f>
        <v/>
      </c>
      <c r="FQ229" s="1" t="str">
        <f aca="false">IF(ISBLANK(Values!E228),"","2")</f>
        <v/>
      </c>
      <c r="FR229" s="1" t="str">
        <f aca="false">IF(ISBLANK(Values!E228),"","3")</f>
        <v/>
      </c>
      <c r="FS229" s="1" t="str">
        <f aca="false">IF(ISBLANK(Values!E228),"","5")</f>
        <v/>
      </c>
      <c r="FT229" s="1" t="str">
        <f aca="false">IF(ISBLANK(Values!E228),"","6")</f>
        <v/>
      </c>
      <c r="FU229" s="1" t="str">
        <f aca="false">IF(ISBLANK(Values!E228),"","10")</f>
        <v/>
      </c>
      <c r="FV229" s="1" t="str">
        <f aca="false">IF(ISBLANK(Values!E228),"","10")</f>
        <v/>
      </c>
    </row>
    <row r="230" customFormat="false" ht="15" hidden="false" customHeight="false" outlineLevel="0" collapsed="false">
      <c r="A230" s="27" t="str">
        <f aca="false">IF(ISBLANK(Values!E229),"",IF(Values!$B$37="EU","computercomponent","computer"))</f>
        <v/>
      </c>
      <c r="B230" s="37" t="str">
        <f aca="false">IF(ISBLANK(Values!E229),"",Values!F229)</f>
        <v/>
      </c>
      <c r="C230" s="32" t="str">
        <f aca="false">IF(ISBLANK(Values!E229),"","TellusRem")</f>
        <v/>
      </c>
      <c r="D230" s="30" t="str">
        <f aca="false">IF(ISBLANK(Values!E229),"",Values!E229)</f>
        <v/>
      </c>
      <c r="E230" s="31" t="str">
        <f aca="false">IF(ISBLANK(Values!E229),"","EAN")</f>
        <v/>
      </c>
      <c r="F230" s="38" t="str">
        <f aca="false">IF(ISBLANK(Values!E229),"",IF(Values!J229,Values!H229 &amp;" "&amp;  Values!$B$1 &amp; " " &amp;Values!$B$3,Values!G229 &amp;" "&amp;  Values!$B$2 &amp; " " &amp;Values!$B$3))</f>
        <v/>
      </c>
      <c r="G230" s="32" t="str">
        <f aca="false">IF(ISBLANK(Values!E229),"","TellusRem")</f>
        <v/>
      </c>
      <c r="H230" s="27" t="str">
        <f aca="false">IF(ISBLANK(Values!E229),"",Values!$B$16)</f>
        <v/>
      </c>
      <c r="I230" s="27" t="str">
        <f aca="false">IF(ISBLANK(Values!E229),"","4730574031")</f>
        <v/>
      </c>
      <c r="J230" s="39" t="str">
        <f aca="false">IF(ISBLANK(Values!E229),"",Values!F229 &amp; " variations")</f>
        <v/>
      </c>
      <c r="K230" s="28" t="str">
        <f aca="false">IF(ISBLANK(Values!E229),"",IF(Values!J229, Values!$B$4, Values!$B$5))</f>
        <v/>
      </c>
      <c r="L230" s="40" t="str">
        <f aca="false">IF(ISBLANK(Values!E229),"",Values!$B$18)</f>
        <v/>
      </c>
      <c r="M230" s="28" t="str">
        <f aca="false">IF(ISBLANK(Values!E229),"",Values!$M229)</f>
        <v/>
      </c>
      <c r="N230" s="28" t="str">
        <f aca="false">IF(ISBLANK(Values!F229),"",Values!$N229)</f>
        <v/>
      </c>
      <c r="O230" s="1" t="str">
        <f aca="false">IF(ISBLANK(Values!F229),"",Values!$O229)</f>
        <v/>
      </c>
      <c r="W230" s="32" t="str">
        <f aca="false">IF(ISBLANK(Values!E229),"","Child")</f>
        <v/>
      </c>
      <c r="X230" s="32" t="str">
        <f aca="false">IF(ISBLANK(Values!E229),"",Values!$B$13)</f>
        <v/>
      </c>
      <c r="Y230" s="39" t="str">
        <f aca="false">IF(ISBLANK(Values!E229),"","Size-Color")</f>
        <v/>
      </c>
      <c r="Z230" s="32" t="str">
        <f aca="false">IF(ISBLANK(Values!E229),"","variation")</f>
        <v/>
      </c>
      <c r="AA230" s="36" t="str">
        <f aca="false">IF(ISBLANK(Values!E229),"",Values!$B$20)</f>
        <v/>
      </c>
      <c r="AB230" s="36" t="str">
        <f aca="false">IF(ISBLANK(Values!E229),"",Values!$B$29)</f>
        <v/>
      </c>
      <c r="AI230" s="41" t="str">
        <f aca="false">IF(ISBLANK(Values!E229),"",IF(Values!I229,Values!$B$23,Values!$B$33))</f>
        <v/>
      </c>
      <c r="AJ230" s="46" t="str">
        <f aca="false">IF(ISBLANK(Values!E229),"","👉 "&amp;Values!H249&amp; " "&amp;Values!$B$24 &amp;" "&amp;Values!$B$3)</f>
        <v/>
      </c>
      <c r="AK230" s="1" t="str">
        <f aca="false">IF(ISBLANK(Values!E229),"",Values!$B$25)</f>
        <v/>
      </c>
      <c r="AL230" s="1" t="str">
        <f aca="false">IF(ISBLANK(Values!E229),"",Values!$B$26)</f>
        <v/>
      </c>
      <c r="AM230" s="1" t="str">
        <f aca="false">IF(ISBLANK(Values!E229),"",Values!$B$27)</f>
        <v/>
      </c>
      <c r="AT230" s="43" t="str">
        <f aca="false">IF(ISBLANK(Values!E229),"",Values!H229)</f>
        <v/>
      </c>
      <c r="AV230" s="28" t="str">
        <f aca="false">IF(ISBLANK(Values!E229),"",Values!H229)</f>
        <v/>
      </c>
      <c r="BE230" s="27" t="str">
        <f aca="false">IF(ISBLANK(Values!E229),"","Professional Audience")</f>
        <v/>
      </c>
      <c r="BF230" s="27" t="str">
        <f aca="false">IF(ISBLANK(Values!E229),"","Consumer Audience")</f>
        <v/>
      </c>
      <c r="BG230" s="27" t="str">
        <f aca="false">IF(ISBLANK(Values!E229),"","Adults")</f>
        <v/>
      </c>
      <c r="BH230" s="27" t="str">
        <f aca="false">IF(ISBLANK(Values!E229),"","People")</f>
        <v/>
      </c>
      <c r="CG230" s="1" t="str">
        <f aca="false">IF(ISBLANK(Values!E229),"",Values!$B$11)</f>
        <v/>
      </c>
      <c r="CH230" s="1" t="str">
        <f aca="false">IF(ISBLANK(Values!E229),"","GR")</f>
        <v/>
      </c>
      <c r="CI230" s="1" t="str">
        <f aca="false">IF(ISBLANK(Values!E229),"",Values!$B$7)</f>
        <v/>
      </c>
      <c r="CJ230" s="1" t="str">
        <f aca="false">IF(ISBLANK(Values!E229),"",Values!$B$8)</f>
        <v/>
      </c>
      <c r="CK230" s="1" t="str">
        <f aca="false">IF(ISBLANK(Values!E229),"",Values!$B$9)</f>
        <v/>
      </c>
      <c r="CL230" s="1" t="str">
        <f aca="false">IF(ISBLANK(Values!E229),"","CM")</f>
        <v/>
      </c>
      <c r="CP230" s="36" t="str">
        <f aca="false">IF(ISBLANK(Values!E229),"",Values!$B$7)</f>
        <v/>
      </c>
      <c r="CQ230" s="36" t="str">
        <f aca="false">IF(ISBLANK(Values!E229),"",Values!$B$8)</f>
        <v/>
      </c>
      <c r="CR230" s="36" t="str">
        <f aca="false">IF(ISBLANK(Values!E229),"",Values!$B$9)</f>
        <v/>
      </c>
      <c r="CS230" s="1" t="str">
        <f aca="false">IF(ISBLANK(Values!E229),"",Values!$B$11)</f>
        <v/>
      </c>
      <c r="CT230" s="1" t="str">
        <f aca="false">IF(ISBLANK(Values!E229),"","GR")</f>
        <v/>
      </c>
      <c r="CU230" s="1" t="str">
        <f aca="false">IF(ISBLANK(Values!E229),"","CM")</f>
        <v/>
      </c>
      <c r="CV230" s="1" t="str">
        <f aca="false">IF(ISBLANK(Values!E229),"",IF(Values!$B$36=options!$F$1,"Denmark", IF(Values!$B$36=options!$F$2, "Danemark",IF(Values!$B$36=options!$F$3, "Dänemark",IF(Values!$B$36=options!$F$4, "Danimarca",IF(Values!$B$36=options!$F$5, "Dinamarca",IF(Values!$B$36=options!$F$6, "Denemarken","" ) ) ) ) )))</f>
        <v/>
      </c>
      <c r="CZ230" s="1" t="str">
        <f aca="false">IF(ISBLANK(Values!E229),"","No")</f>
        <v/>
      </c>
      <c r="DA230" s="1" t="str">
        <f aca="false">IF(ISBLANK(Values!E229),"","No")</f>
        <v/>
      </c>
      <c r="DO230" s="27" t="str">
        <f aca="false">IF(ISBLANK(Values!E229),"","Parts")</f>
        <v/>
      </c>
      <c r="DP230" s="27" t="str">
        <f aca="false">IF(ISBLANK(Values!E229),"",Values!$B$31)</f>
        <v/>
      </c>
      <c r="DS230" s="31"/>
      <c r="DY230" s="31"/>
      <c r="DZ230" s="31"/>
      <c r="EA230" s="31"/>
      <c r="EB230" s="31"/>
      <c r="EC230" s="31"/>
      <c r="EI230" s="1" t="str">
        <f aca="false">IF(ISBLANK(Values!E229),"",Values!$B$31)</f>
        <v/>
      </c>
      <c r="ES230" s="1" t="str">
        <f aca="false">IF(ISBLANK(Values!E229),"","Amazon Tellus UPS")</f>
        <v/>
      </c>
      <c r="EV230" s="1" t="str">
        <f aca="false">IF(ISBLANK(Values!E229),"","New")</f>
        <v/>
      </c>
      <c r="FE230" s="1" t="str">
        <f aca="false">IF(ISBLANK(Values!E229),"","3")</f>
        <v/>
      </c>
      <c r="FH230" s="1" t="str">
        <f aca="false">IF(ISBLANK(Values!E229),"","FALSE")</f>
        <v/>
      </c>
      <c r="FI230" s="36" t="str">
        <f aca="false">IF(ISBLANK(Values!E229),"","FALSE")</f>
        <v/>
      </c>
      <c r="FJ230" s="36" t="str">
        <f aca="false">IF(ISBLANK(Values!E229),"","FALSE")</f>
        <v/>
      </c>
      <c r="FM230" s="1" t="str">
        <f aca="false">IF(ISBLANK(Values!E229),"","1")</f>
        <v/>
      </c>
      <c r="FO230" s="28" t="str">
        <f aca="false">IF(ISBLANK(Values!E229),"",IF(Values!J229, Values!$B$4, Values!$B$5))</f>
        <v/>
      </c>
      <c r="FP230" s="1" t="str">
        <f aca="false">IF(ISBLANK(Values!E229),"","Percent")</f>
        <v/>
      </c>
      <c r="FQ230" s="1" t="str">
        <f aca="false">IF(ISBLANK(Values!E229),"","2")</f>
        <v/>
      </c>
      <c r="FR230" s="1" t="str">
        <f aca="false">IF(ISBLANK(Values!E229),"","3")</f>
        <v/>
      </c>
      <c r="FS230" s="1" t="str">
        <f aca="false">IF(ISBLANK(Values!E229),"","5")</f>
        <v/>
      </c>
      <c r="FT230" s="1" t="str">
        <f aca="false">IF(ISBLANK(Values!E229),"","6")</f>
        <v/>
      </c>
      <c r="FU230" s="1" t="str">
        <f aca="false">IF(ISBLANK(Values!E229),"","10")</f>
        <v/>
      </c>
      <c r="FV230" s="1" t="str">
        <f aca="false">IF(ISBLANK(Values!E229),"","10")</f>
        <v/>
      </c>
    </row>
    <row r="231" customFormat="false" ht="15" hidden="false" customHeight="false" outlineLevel="0" collapsed="false">
      <c r="A231" s="27" t="str">
        <f aca="false">IF(ISBLANK(Values!E230),"",IF(Values!$B$37="EU","computercomponent","computer"))</f>
        <v/>
      </c>
      <c r="B231" s="37" t="str">
        <f aca="false">IF(ISBLANK(Values!E230),"",Values!F230)</f>
        <v/>
      </c>
      <c r="C231" s="32" t="str">
        <f aca="false">IF(ISBLANK(Values!E230),"","TellusRem")</f>
        <v/>
      </c>
      <c r="D231" s="30" t="str">
        <f aca="false">IF(ISBLANK(Values!E230),"",Values!E230)</f>
        <v/>
      </c>
      <c r="E231" s="31" t="str">
        <f aca="false">IF(ISBLANK(Values!E230),"","EAN")</f>
        <v/>
      </c>
      <c r="F231" s="38" t="str">
        <f aca="false">IF(ISBLANK(Values!E230),"",IF(Values!J230,Values!H230 &amp;" "&amp;  Values!$B$1 &amp; " " &amp;Values!$B$3,Values!G230 &amp;" "&amp;  Values!$B$2 &amp; " " &amp;Values!$B$3))</f>
        <v/>
      </c>
      <c r="G231" s="32" t="str">
        <f aca="false">IF(ISBLANK(Values!E230),"","TellusRem")</f>
        <v/>
      </c>
      <c r="H231" s="27" t="str">
        <f aca="false">IF(ISBLANK(Values!E230),"",Values!$B$16)</f>
        <v/>
      </c>
      <c r="I231" s="27" t="str">
        <f aca="false">IF(ISBLANK(Values!E230),"","4730574031")</f>
        <v/>
      </c>
      <c r="J231" s="39" t="str">
        <f aca="false">IF(ISBLANK(Values!E230),"",Values!F230 &amp; " variations")</f>
        <v/>
      </c>
      <c r="K231" s="28" t="str">
        <f aca="false">IF(ISBLANK(Values!E230),"",IF(Values!J230, Values!$B$4, Values!$B$5))</f>
        <v/>
      </c>
      <c r="L231" s="40" t="str">
        <f aca="false">IF(ISBLANK(Values!E230),"",Values!$B$18)</f>
        <v/>
      </c>
      <c r="M231" s="28" t="str">
        <f aca="false">IF(ISBLANK(Values!E230),"",Values!$M230)</f>
        <v/>
      </c>
      <c r="N231" s="28" t="str">
        <f aca="false">IF(ISBLANK(Values!F230),"",Values!$N230)</f>
        <v/>
      </c>
      <c r="O231" s="1" t="str">
        <f aca="false">IF(ISBLANK(Values!F230),"",Values!$O230)</f>
        <v/>
      </c>
      <c r="W231" s="32" t="str">
        <f aca="false">IF(ISBLANK(Values!E230),"","Child")</f>
        <v/>
      </c>
      <c r="X231" s="32" t="str">
        <f aca="false">IF(ISBLANK(Values!E230),"",Values!$B$13)</f>
        <v/>
      </c>
      <c r="Y231" s="39" t="str">
        <f aca="false">IF(ISBLANK(Values!E230),"","Size-Color")</f>
        <v/>
      </c>
      <c r="Z231" s="32" t="str">
        <f aca="false">IF(ISBLANK(Values!E230),"","variation")</f>
        <v/>
      </c>
      <c r="AA231" s="36" t="str">
        <f aca="false">IF(ISBLANK(Values!E230),"",Values!$B$20)</f>
        <v/>
      </c>
      <c r="AB231" s="36" t="str">
        <f aca="false">IF(ISBLANK(Values!E230),"",Values!$B$29)</f>
        <v/>
      </c>
      <c r="AI231" s="41" t="str">
        <f aca="false">IF(ISBLANK(Values!E230),"",IF(Values!I230,Values!$B$23,Values!$B$33))</f>
        <v/>
      </c>
      <c r="AJ231" s="46" t="str">
        <f aca="false">IF(ISBLANK(Values!E230),"","👉 "&amp;Values!H250&amp; " "&amp;Values!$B$24 &amp;" "&amp;Values!$B$3)</f>
        <v/>
      </c>
      <c r="AK231" s="1" t="str">
        <f aca="false">IF(ISBLANK(Values!E230),"",Values!$B$25)</f>
        <v/>
      </c>
      <c r="AL231" s="1" t="str">
        <f aca="false">IF(ISBLANK(Values!E230),"",Values!$B$26)</f>
        <v/>
      </c>
      <c r="AM231" s="1" t="str">
        <f aca="false">IF(ISBLANK(Values!E230),"",Values!$B$27)</f>
        <v/>
      </c>
      <c r="AT231" s="43" t="str">
        <f aca="false">IF(ISBLANK(Values!E230),"",Values!H230)</f>
        <v/>
      </c>
      <c r="AV231" s="28" t="str">
        <f aca="false">IF(ISBLANK(Values!E230),"",Values!H230)</f>
        <v/>
      </c>
      <c r="BE231" s="27" t="str">
        <f aca="false">IF(ISBLANK(Values!E230),"","Professional Audience")</f>
        <v/>
      </c>
      <c r="BF231" s="27" t="str">
        <f aca="false">IF(ISBLANK(Values!E230),"","Consumer Audience")</f>
        <v/>
      </c>
      <c r="BG231" s="27" t="str">
        <f aca="false">IF(ISBLANK(Values!E230),"","Adults")</f>
        <v/>
      </c>
      <c r="BH231" s="27" t="str">
        <f aca="false">IF(ISBLANK(Values!E230),"","People")</f>
        <v/>
      </c>
      <c r="CG231" s="1" t="str">
        <f aca="false">IF(ISBLANK(Values!E230),"",Values!$B$11)</f>
        <v/>
      </c>
      <c r="CH231" s="1" t="str">
        <f aca="false">IF(ISBLANK(Values!E230),"","GR")</f>
        <v/>
      </c>
      <c r="CI231" s="1" t="str">
        <f aca="false">IF(ISBLANK(Values!E230),"",Values!$B$7)</f>
        <v/>
      </c>
      <c r="CJ231" s="1" t="str">
        <f aca="false">IF(ISBLANK(Values!E230),"",Values!$B$8)</f>
        <v/>
      </c>
      <c r="CK231" s="1" t="str">
        <f aca="false">IF(ISBLANK(Values!E230),"",Values!$B$9)</f>
        <v/>
      </c>
      <c r="CL231" s="1" t="str">
        <f aca="false">IF(ISBLANK(Values!E230),"","CM")</f>
        <v/>
      </c>
      <c r="CP231" s="36" t="str">
        <f aca="false">IF(ISBLANK(Values!E230),"",Values!$B$7)</f>
        <v/>
      </c>
      <c r="CQ231" s="36" t="str">
        <f aca="false">IF(ISBLANK(Values!E230),"",Values!$B$8)</f>
        <v/>
      </c>
      <c r="CR231" s="36" t="str">
        <f aca="false">IF(ISBLANK(Values!E230),"",Values!$B$9)</f>
        <v/>
      </c>
      <c r="CS231" s="1" t="str">
        <f aca="false">IF(ISBLANK(Values!E230),"",Values!$B$11)</f>
        <v/>
      </c>
      <c r="CT231" s="1" t="str">
        <f aca="false">IF(ISBLANK(Values!E230),"","GR")</f>
        <v/>
      </c>
      <c r="CU231" s="1" t="str">
        <f aca="false">IF(ISBLANK(Values!E230),"","CM")</f>
        <v/>
      </c>
      <c r="CV231" s="1" t="str">
        <f aca="false">IF(ISBLANK(Values!E230),"",IF(Values!$B$36=options!$F$1,"Denmark", IF(Values!$B$36=options!$F$2, "Danemark",IF(Values!$B$36=options!$F$3, "Dänemark",IF(Values!$B$36=options!$F$4, "Danimarca",IF(Values!$B$36=options!$F$5, "Dinamarca",IF(Values!$B$36=options!$F$6, "Denemarken","" ) ) ) ) )))</f>
        <v/>
      </c>
      <c r="CZ231" s="1" t="str">
        <f aca="false">IF(ISBLANK(Values!E230),"","No")</f>
        <v/>
      </c>
      <c r="DA231" s="1" t="str">
        <f aca="false">IF(ISBLANK(Values!E230),"","No")</f>
        <v/>
      </c>
      <c r="DO231" s="27" t="str">
        <f aca="false">IF(ISBLANK(Values!E230),"","Parts")</f>
        <v/>
      </c>
      <c r="DP231" s="27" t="str">
        <f aca="false">IF(ISBLANK(Values!E230),"",Values!$B$31)</f>
        <v/>
      </c>
      <c r="DS231" s="31"/>
      <c r="DY231" s="31"/>
      <c r="DZ231" s="31"/>
      <c r="EA231" s="31"/>
      <c r="EB231" s="31"/>
      <c r="EC231" s="31"/>
      <c r="EI231" s="1" t="str">
        <f aca="false">IF(ISBLANK(Values!E230),"",Values!$B$31)</f>
        <v/>
      </c>
      <c r="ES231" s="1" t="str">
        <f aca="false">IF(ISBLANK(Values!E230),"","Amazon Tellus UPS")</f>
        <v/>
      </c>
      <c r="EV231" s="1" t="str">
        <f aca="false">IF(ISBLANK(Values!E230),"","New")</f>
        <v/>
      </c>
      <c r="FE231" s="1" t="str">
        <f aca="false">IF(ISBLANK(Values!E230),"","3")</f>
        <v/>
      </c>
      <c r="FH231" s="1" t="str">
        <f aca="false">IF(ISBLANK(Values!E230),"","FALSE")</f>
        <v/>
      </c>
      <c r="FI231" s="36" t="str">
        <f aca="false">IF(ISBLANK(Values!E230),"","FALSE")</f>
        <v/>
      </c>
      <c r="FJ231" s="36" t="str">
        <f aca="false">IF(ISBLANK(Values!E230),"","FALSE")</f>
        <v/>
      </c>
      <c r="FM231" s="1" t="str">
        <f aca="false">IF(ISBLANK(Values!E230),"","1")</f>
        <v/>
      </c>
      <c r="FO231" s="28" t="str">
        <f aca="false">IF(ISBLANK(Values!E230),"",IF(Values!J230, Values!$B$4, Values!$B$5))</f>
        <v/>
      </c>
      <c r="FP231" s="1" t="str">
        <f aca="false">IF(ISBLANK(Values!E230),"","Percent")</f>
        <v/>
      </c>
      <c r="FQ231" s="1" t="str">
        <f aca="false">IF(ISBLANK(Values!E230),"","2")</f>
        <v/>
      </c>
      <c r="FR231" s="1" t="str">
        <f aca="false">IF(ISBLANK(Values!E230),"","3")</f>
        <v/>
      </c>
      <c r="FS231" s="1" t="str">
        <f aca="false">IF(ISBLANK(Values!E230),"","5")</f>
        <v/>
      </c>
      <c r="FT231" s="1" t="str">
        <f aca="false">IF(ISBLANK(Values!E230),"","6")</f>
        <v/>
      </c>
      <c r="FU231" s="1" t="str">
        <f aca="false">IF(ISBLANK(Values!E230),"","10")</f>
        <v/>
      </c>
      <c r="FV231" s="1" t="str">
        <f aca="false">IF(ISBLANK(Values!E230),"","10")</f>
        <v/>
      </c>
    </row>
    <row r="232" customFormat="false" ht="15" hidden="false" customHeight="false" outlineLevel="0" collapsed="false">
      <c r="A232" s="27" t="str">
        <f aca="false">IF(ISBLANK(Values!E231),"",IF(Values!$B$37="EU","computercomponent","computer"))</f>
        <v/>
      </c>
      <c r="B232" s="37" t="str">
        <f aca="false">IF(ISBLANK(Values!E231),"",Values!F231)</f>
        <v/>
      </c>
      <c r="C232" s="32" t="str">
        <f aca="false">IF(ISBLANK(Values!E231),"","TellusRem")</f>
        <v/>
      </c>
      <c r="D232" s="30" t="str">
        <f aca="false">IF(ISBLANK(Values!E231),"",Values!E231)</f>
        <v/>
      </c>
      <c r="E232" s="31" t="str">
        <f aca="false">IF(ISBLANK(Values!E231),"","EAN")</f>
        <v/>
      </c>
      <c r="F232" s="38" t="str">
        <f aca="false">IF(ISBLANK(Values!E231),"",IF(Values!J231,Values!H231 &amp;" "&amp;  Values!$B$1 &amp; " " &amp;Values!$B$3,Values!G231 &amp;" "&amp;  Values!$B$2 &amp; " " &amp;Values!$B$3))</f>
        <v/>
      </c>
      <c r="G232" s="32" t="str">
        <f aca="false">IF(ISBLANK(Values!E231),"","TellusRem")</f>
        <v/>
      </c>
      <c r="H232" s="27" t="str">
        <f aca="false">IF(ISBLANK(Values!E231),"",Values!$B$16)</f>
        <v/>
      </c>
      <c r="I232" s="27" t="str">
        <f aca="false">IF(ISBLANK(Values!E231),"","4730574031")</f>
        <v/>
      </c>
      <c r="J232" s="39" t="str">
        <f aca="false">IF(ISBLANK(Values!E231),"",Values!F231 &amp; " variations")</f>
        <v/>
      </c>
      <c r="K232" s="28" t="str">
        <f aca="false">IF(ISBLANK(Values!E231),"",IF(Values!J231, Values!$B$4, Values!$B$5))</f>
        <v/>
      </c>
      <c r="L232" s="40" t="str">
        <f aca="false">IF(ISBLANK(Values!E231),"",Values!$B$18)</f>
        <v/>
      </c>
      <c r="M232" s="28" t="str">
        <f aca="false">IF(ISBLANK(Values!E231),"",Values!$M231)</f>
        <v/>
      </c>
      <c r="N232" s="28" t="str">
        <f aca="false">IF(ISBLANK(Values!F231),"",Values!$N231)</f>
        <v/>
      </c>
      <c r="O232" s="1" t="str">
        <f aca="false">IF(ISBLANK(Values!F231),"",Values!$O231)</f>
        <v/>
      </c>
      <c r="W232" s="32" t="str">
        <f aca="false">IF(ISBLANK(Values!E231),"","Child")</f>
        <v/>
      </c>
      <c r="X232" s="32" t="str">
        <f aca="false">IF(ISBLANK(Values!E231),"",Values!$B$13)</f>
        <v/>
      </c>
      <c r="Y232" s="39" t="str">
        <f aca="false">IF(ISBLANK(Values!E231),"","Size-Color")</f>
        <v/>
      </c>
      <c r="Z232" s="32" t="str">
        <f aca="false">IF(ISBLANK(Values!E231),"","variation")</f>
        <v/>
      </c>
      <c r="AA232" s="36" t="str">
        <f aca="false">IF(ISBLANK(Values!E231),"",Values!$B$20)</f>
        <v/>
      </c>
      <c r="AB232" s="36" t="str">
        <f aca="false">IF(ISBLANK(Values!E231),"",Values!$B$29)</f>
        <v/>
      </c>
      <c r="AI232" s="41" t="str">
        <f aca="false">IF(ISBLANK(Values!E231),"",IF(Values!I231,Values!$B$23,Values!$B$33))</f>
        <v/>
      </c>
      <c r="AJ232" s="46" t="str">
        <f aca="false">IF(ISBLANK(Values!E231),"","👉 "&amp;Values!H251&amp; " "&amp;Values!$B$24 &amp;" "&amp;Values!$B$3)</f>
        <v/>
      </c>
      <c r="AK232" s="1" t="str">
        <f aca="false">IF(ISBLANK(Values!E231),"",Values!$B$25)</f>
        <v/>
      </c>
      <c r="AL232" s="1" t="str">
        <f aca="false">IF(ISBLANK(Values!E231),"",Values!$B$26)</f>
        <v/>
      </c>
      <c r="AM232" s="1" t="str">
        <f aca="false">IF(ISBLANK(Values!E231),"",Values!$B$27)</f>
        <v/>
      </c>
      <c r="AT232" s="43" t="str">
        <f aca="false">IF(ISBLANK(Values!E231),"",Values!H231)</f>
        <v/>
      </c>
      <c r="AV232" s="28" t="str">
        <f aca="false">IF(ISBLANK(Values!E231),"",Values!H231)</f>
        <v/>
      </c>
      <c r="BE232" s="27" t="str">
        <f aca="false">IF(ISBLANK(Values!E231),"","Professional Audience")</f>
        <v/>
      </c>
      <c r="BF232" s="27" t="str">
        <f aca="false">IF(ISBLANK(Values!E231),"","Consumer Audience")</f>
        <v/>
      </c>
      <c r="BG232" s="27" t="str">
        <f aca="false">IF(ISBLANK(Values!E231),"","Adults")</f>
        <v/>
      </c>
      <c r="BH232" s="27" t="str">
        <f aca="false">IF(ISBLANK(Values!E231),"","People")</f>
        <v/>
      </c>
      <c r="CG232" s="1" t="str">
        <f aca="false">IF(ISBLANK(Values!E231),"",Values!$B$11)</f>
        <v/>
      </c>
      <c r="CH232" s="1" t="str">
        <f aca="false">IF(ISBLANK(Values!E231),"","GR")</f>
        <v/>
      </c>
      <c r="CI232" s="1" t="str">
        <f aca="false">IF(ISBLANK(Values!E231),"",Values!$B$7)</f>
        <v/>
      </c>
      <c r="CJ232" s="1" t="str">
        <f aca="false">IF(ISBLANK(Values!E231),"",Values!$B$8)</f>
        <v/>
      </c>
      <c r="CK232" s="1" t="str">
        <f aca="false">IF(ISBLANK(Values!E231),"",Values!$B$9)</f>
        <v/>
      </c>
      <c r="CL232" s="1" t="str">
        <f aca="false">IF(ISBLANK(Values!E231),"","CM")</f>
        <v/>
      </c>
      <c r="CP232" s="36" t="str">
        <f aca="false">IF(ISBLANK(Values!E231),"",Values!$B$7)</f>
        <v/>
      </c>
      <c r="CQ232" s="36" t="str">
        <f aca="false">IF(ISBLANK(Values!E231),"",Values!$B$8)</f>
        <v/>
      </c>
      <c r="CR232" s="36" t="str">
        <f aca="false">IF(ISBLANK(Values!E231),"",Values!$B$9)</f>
        <v/>
      </c>
      <c r="CS232" s="1" t="str">
        <f aca="false">IF(ISBLANK(Values!E231),"",Values!$B$11)</f>
        <v/>
      </c>
      <c r="CT232" s="1" t="str">
        <f aca="false">IF(ISBLANK(Values!E231),"","GR")</f>
        <v/>
      </c>
      <c r="CU232" s="1" t="str">
        <f aca="false">IF(ISBLANK(Values!E231),"","CM")</f>
        <v/>
      </c>
      <c r="CV232" s="1" t="str">
        <f aca="false">IF(ISBLANK(Values!E231),"",IF(Values!$B$36=options!$F$1,"Denmark", IF(Values!$B$36=options!$F$2, "Danemark",IF(Values!$B$36=options!$F$3, "Dänemark",IF(Values!$B$36=options!$F$4, "Danimarca",IF(Values!$B$36=options!$F$5, "Dinamarca",IF(Values!$B$36=options!$F$6, "Denemarken","" ) ) ) ) )))</f>
        <v/>
      </c>
      <c r="CZ232" s="1" t="str">
        <f aca="false">IF(ISBLANK(Values!E231),"","No")</f>
        <v/>
      </c>
      <c r="DA232" s="1" t="str">
        <f aca="false">IF(ISBLANK(Values!E231),"","No")</f>
        <v/>
      </c>
      <c r="DO232" s="27" t="str">
        <f aca="false">IF(ISBLANK(Values!E231),"","Parts")</f>
        <v/>
      </c>
      <c r="DP232" s="27" t="str">
        <f aca="false">IF(ISBLANK(Values!E231),"",Values!$B$31)</f>
        <v/>
      </c>
      <c r="DS232" s="31"/>
      <c r="DY232" s="31"/>
      <c r="DZ232" s="31"/>
      <c r="EA232" s="31"/>
      <c r="EB232" s="31"/>
      <c r="EC232" s="31"/>
      <c r="EI232" s="1" t="str">
        <f aca="false">IF(ISBLANK(Values!E231),"",Values!$B$31)</f>
        <v/>
      </c>
      <c r="ES232" s="1" t="str">
        <f aca="false">IF(ISBLANK(Values!E231),"","Amazon Tellus UPS")</f>
        <v/>
      </c>
      <c r="EV232" s="1" t="str">
        <f aca="false">IF(ISBLANK(Values!E231),"","New")</f>
        <v/>
      </c>
      <c r="FE232" s="1" t="str">
        <f aca="false">IF(ISBLANK(Values!E231),"","3")</f>
        <v/>
      </c>
      <c r="FH232" s="1" t="str">
        <f aca="false">IF(ISBLANK(Values!E231),"","FALSE")</f>
        <v/>
      </c>
      <c r="FI232" s="36" t="str">
        <f aca="false">IF(ISBLANK(Values!E231),"","FALSE")</f>
        <v/>
      </c>
      <c r="FJ232" s="36" t="str">
        <f aca="false">IF(ISBLANK(Values!E231),"","FALSE")</f>
        <v/>
      </c>
      <c r="FM232" s="1" t="str">
        <f aca="false">IF(ISBLANK(Values!E231),"","1")</f>
        <v/>
      </c>
      <c r="FO232" s="28" t="str">
        <f aca="false">IF(ISBLANK(Values!E231),"",IF(Values!J231, Values!$B$4, Values!$B$5))</f>
        <v/>
      </c>
      <c r="FP232" s="1" t="str">
        <f aca="false">IF(ISBLANK(Values!E231),"","Percent")</f>
        <v/>
      </c>
      <c r="FQ232" s="1" t="str">
        <f aca="false">IF(ISBLANK(Values!E231),"","2")</f>
        <v/>
      </c>
      <c r="FR232" s="1" t="str">
        <f aca="false">IF(ISBLANK(Values!E231),"","3")</f>
        <v/>
      </c>
      <c r="FS232" s="1" t="str">
        <f aca="false">IF(ISBLANK(Values!E231),"","5")</f>
        <v/>
      </c>
      <c r="FT232" s="1" t="str">
        <f aca="false">IF(ISBLANK(Values!E231),"","6")</f>
        <v/>
      </c>
      <c r="FU232" s="1" t="str">
        <f aca="false">IF(ISBLANK(Values!E231),"","10")</f>
        <v/>
      </c>
      <c r="FV232" s="1" t="str">
        <f aca="false">IF(ISBLANK(Values!E231),"","10")</f>
        <v/>
      </c>
    </row>
    <row r="233" customFormat="false" ht="15" hidden="false" customHeight="false" outlineLevel="0" collapsed="false">
      <c r="A233" s="27" t="str">
        <f aca="false">IF(ISBLANK(Values!E232),"",IF(Values!$B$37="EU","computercomponent","computer"))</f>
        <v/>
      </c>
      <c r="B233" s="37" t="str">
        <f aca="false">IF(ISBLANK(Values!E232),"",Values!F232)</f>
        <v/>
      </c>
      <c r="C233" s="32" t="str">
        <f aca="false">IF(ISBLANK(Values!E232),"","TellusRem")</f>
        <v/>
      </c>
      <c r="D233" s="30" t="str">
        <f aca="false">IF(ISBLANK(Values!E232),"",Values!E232)</f>
        <v/>
      </c>
      <c r="E233" s="31" t="str">
        <f aca="false">IF(ISBLANK(Values!E232),"","EAN")</f>
        <v/>
      </c>
      <c r="F233" s="38" t="str">
        <f aca="false">IF(ISBLANK(Values!E232),"",IF(Values!J232,Values!H232 &amp;" "&amp;  Values!$B$1 &amp; " " &amp;Values!$B$3,Values!G232 &amp;" "&amp;  Values!$B$2 &amp; " " &amp;Values!$B$3))</f>
        <v/>
      </c>
      <c r="G233" s="32" t="str">
        <f aca="false">IF(ISBLANK(Values!E232),"","TellusRem")</f>
        <v/>
      </c>
      <c r="H233" s="27" t="str">
        <f aca="false">IF(ISBLANK(Values!E232),"",Values!$B$16)</f>
        <v/>
      </c>
      <c r="I233" s="27" t="str">
        <f aca="false">IF(ISBLANK(Values!E232),"","4730574031")</f>
        <v/>
      </c>
      <c r="J233" s="39" t="str">
        <f aca="false">IF(ISBLANK(Values!E232),"",Values!F232 &amp; " variations")</f>
        <v/>
      </c>
      <c r="K233" s="28" t="str">
        <f aca="false">IF(ISBLANK(Values!E232),"",IF(Values!J232, Values!$B$4, Values!$B$5))</f>
        <v/>
      </c>
      <c r="L233" s="40" t="str">
        <f aca="false">IF(ISBLANK(Values!E232),"",Values!$B$18)</f>
        <v/>
      </c>
      <c r="M233" s="28" t="str">
        <f aca="false">IF(ISBLANK(Values!E232),"",Values!$M232)</f>
        <v/>
      </c>
      <c r="N233" s="28" t="str">
        <f aca="false">IF(ISBLANK(Values!F232),"",Values!$N232)</f>
        <v/>
      </c>
      <c r="O233" s="1" t="str">
        <f aca="false">IF(ISBLANK(Values!F232),"",Values!$O232)</f>
        <v/>
      </c>
      <c r="W233" s="32" t="str">
        <f aca="false">IF(ISBLANK(Values!E232),"","Child")</f>
        <v/>
      </c>
      <c r="X233" s="32" t="str">
        <f aca="false">IF(ISBLANK(Values!E232),"",Values!$B$13)</f>
        <v/>
      </c>
      <c r="Y233" s="39" t="str">
        <f aca="false">IF(ISBLANK(Values!E232),"","Size-Color")</f>
        <v/>
      </c>
      <c r="Z233" s="32" t="str">
        <f aca="false">IF(ISBLANK(Values!E232),"","variation")</f>
        <v/>
      </c>
      <c r="AA233" s="36" t="str">
        <f aca="false">IF(ISBLANK(Values!E232),"",Values!$B$20)</f>
        <v/>
      </c>
      <c r="AB233" s="36" t="str">
        <f aca="false">IF(ISBLANK(Values!E232),"",Values!$B$29)</f>
        <v/>
      </c>
      <c r="AI233" s="41" t="str">
        <f aca="false">IF(ISBLANK(Values!E232),"",IF(Values!I232,Values!$B$23,Values!$B$33))</f>
        <v/>
      </c>
      <c r="AJ233" s="46" t="str">
        <f aca="false">IF(ISBLANK(Values!E232),"","👉 "&amp;Values!H252&amp; " "&amp;Values!$B$24 &amp;" "&amp;Values!$B$3)</f>
        <v/>
      </c>
      <c r="AK233" s="1" t="str">
        <f aca="false">IF(ISBLANK(Values!E232),"",Values!$B$25)</f>
        <v/>
      </c>
      <c r="AL233" s="1" t="str">
        <f aca="false">IF(ISBLANK(Values!E232),"",Values!$B$26)</f>
        <v/>
      </c>
      <c r="AM233" s="1" t="str">
        <f aca="false">IF(ISBLANK(Values!E232),"",Values!$B$27)</f>
        <v/>
      </c>
      <c r="AT233" s="43" t="str">
        <f aca="false">IF(ISBLANK(Values!E232),"",Values!H232)</f>
        <v/>
      </c>
      <c r="AV233" s="28" t="str">
        <f aca="false">IF(ISBLANK(Values!E232),"",Values!H232)</f>
        <v/>
      </c>
      <c r="BE233" s="27" t="str">
        <f aca="false">IF(ISBLANK(Values!E232),"","Professional Audience")</f>
        <v/>
      </c>
      <c r="BF233" s="27" t="str">
        <f aca="false">IF(ISBLANK(Values!E232),"","Consumer Audience")</f>
        <v/>
      </c>
      <c r="BG233" s="27" t="str">
        <f aca="false">IF(ISBLANK(Values!E232),"","Adults")</f>
        <v/>
      </c>
      <c r="BH233" s="27" t="str">
        <f aca="false">IF(ISBLANK(Values!E232),"","People")</f>
        <v/>
      </c>
      <c r="CG233" s="1" t="str">
        <f aca="false">IF(ISBLANK(Values!E232),"",Values!$B$11)</f>
        <v/>
      </c>
      <c r="CH233" s="1" t="str">
        <f aca="false">IF(ISBLANK(Values!E232),"","GR")</f>
        <v/>
      </c>
      <c r="CI233" s="1" t="str">
        <f aca="false">IF(ISBLANK(Values!E232),"",Values!$B$7)</f>
        <v/>
      </c>
      <c r="CJ233" s="1" t="str">
        <f aca="false">IF(ISBLANK(Values!E232),"",Values!$B$8)</f>
        <v/>
      </c>
      <c r="CK233" s="1" t="str">
        <f aca="false">IF(ISBLANK(Values!E232),"",Values!$B$9)</f>
        <v/>
      </c>
      <c r="CL233" s="1" t="str">
        <f aca="false">IF(ISBLANK(Values!E232),"","CM")</f>
        <v/>
      </c>
      <c r="CP233" s="36" t="str">
        <f aca="false">IF(ISBLANK(Values!E232),"",Values!$B$7)</f>
        <v/>
      </c>
      <c r="CQ233" s="36" t="str">
        <f aca="false">IF(ISBLANK(Values!E232),"",Values!$B$8)</f>
        <v/>
      </c>
      <c r="CR233" s="36" t="str">
        <f aca="false">IF(ISBLANK(Values!E232),"",Values!$B$9)</f>
        <v/>
      </c>
      <c r="CS233" s="1" t="str">
        <f aca="false">IF(ISBLANK(Values!E232),"",Values!$B$11)</f>
        <v/>
      </c>
      <c r="CT233" s="1" t="str">
        <f aca="false">IF(ISBLANK(Values!E232),"","GR")</f>
        <v/>
      </c>
      <c r="CU233" s="1" t="str">
        <f aca="false">IF(ISBLANK(Values!E232),"","CM")</f>
        <v/>
      </c>
      <c r="CV233" s="1" t="str">
        <f aca="false">IF(ISBLANK(Values!E232),"",IF(Values!$B$36=options!$F$1,"Denmark", IF(Values!$B$36=options!$F$2, "Danemark",IF(Values!$B$36=options!$F$3, "Dänemark",IF(Values!$B$36=options!$F$4, "Danimarca",IF(Values!$B$36=options!$F$5, "Dinamarca",IF(Values!$B$36=options!$F$6, "Denemarken","" ) ) ) ) )))</f>
        <v/>
      </c>
      <c r="CZ233" s="1" t="str">
        <f aca="false">IF(ISBLANK(Values!E232),"","No")</f>
        <v/>
      </c>
      <c r="DA233" s="1" t="str">
        <f aca="false">IF(ISBLANK(Values!E232),"","No")</f>
        <v/>
      </c>
      <c r="DO233" s="27" t="str">
        <f aca="false">IF(ISBLANK(Values!E232),"","Parts")</f>
        <v/>
      </c>
      <c r="DP233" s="27" t="str">
        <f aca="false">IF(ISBLANK(Values!E232),"",Values!$B$31)</f>
        <v/>
      </c>
      <c r="DS233" s="31"/>
      <c r="DY233" s="31"/>
      <c r="DZ233" s="31"/>
      <c r="EA233" s="31"/>
      <c r="EB233" s="31"/>
      <c r="EC233" s="31"/>
      <c r="EI233" s="1" t="str">
        <f aca="false">IF(ISBLANK(Values!E232),"",Values!$B$31)</f>
        <v/>
      </c>
      <c r="ES233" s="1" t="str">
        <f aca="false">IF(ISBLANK(Values!E232),"","Amazon Tellus UPS")</f>
        <v/>
      </c>
      <c r="EV233" s="1" t="str">
        <f aca="false">IF(ISBLANK(Values!E232),"","New")</f>
        <v/>
      </c>
      <c r="FE233" s="1" t="str">
        <f aca="false">IF(ISBLANK(Values!E232),"","3")</f>
        <v/>
      </c>
      <c r="FH233" s="1" t="str">
        <f aca="false">IF(ISBLANK(Values!E232),"","FALSE")</f>
        <v/>
      </c>
      <c r="FI233" s="36" t="str">
        <f aca="false">IF(ISBLANK(Values!E232),"","FALSE")</f>
        <v/>
      </c>
      <c r="FJ233" s="36" t="str">
        <f aca="false">IF(ISBLANK(Values!E232),"","FALSE")</f>
        <v/>
      </c>
      <c r="FM233" s="1" t="str">
        <f aca="false">IF(ISBLANK(Values!E232),"","1")</f>
        <v/>
      </c>
      <c r="FO233" s="28" t="str">
        <f aca="false">IF(ISBLANK(Values!E232),"",IF(Values!J232, Values!$B$4, Values!$B$5))</f>
        <v/>
      </c>
      <c r="FP233" s="1" t="str">
        <f aca="false">IF(ISBLANK(Values!E232),"","Percent")</f>
        <v/>
      </c>
      <c r="FQ233" s="1" t="str">
        <f aca="false">IF(ISBLANK(Values!E232),"","2")</f>
        <v/>
      </c>
      <c r="FR233" s="1" t="str">
        <f aca="false">IF(ISBLANK(Values!E232),"","3")</f>
        <v/>
      </c>
      <c r="FS233" s="1" t="str">
        <f aca="false">IF(ISBLANK(Values!E232),"","5")</f>
        <v/>
      </c>
      <c r="FT233" s="1" t="str">
        <f aca="false">IF(ISBLANK(Values!E232),"","6")</f>
        <v/>
      </c>
      <c r="FU233" s="1" t="str">
        <f aca="false">IF(ISBLANK(Values!E232),"","10")</f>
        <v/>
      </c>
      <c r="FV233" s="1" t="str">
        <f aca="false">IF(ISBLANK(Values!E232),"","10")</f>
        <v/>
      </c>
    </row>
    <row r="234" customFormat="false" ht="15" hidden="false" customHeight="false" outlineLevel="0" collapsed="false">
      <c r="A234" s="27" t="str">
        <f aca="false">IF(ISBLANK(Values!E233),"",IF(Values!$B$37="EU","computercomponent","computer"))</f>
        <v/>
      </c>
      <c r="B234" s="37" t="str">
        <f aca="false">IF(ISBLANK(Values!E233),"",Values!F233)</f>
        <v/>
      </c>
      <c r="C234" s="32" t="str">
        <f aca="false">IF(ISBLANK(Values!E233),"","TellusRem")</f>
        <v/>
      </c>
      <c r="D234" s="30" t="str">
        <f aca="false">IF(ISBLANK(Values!E233),"",Values!E233)</f>
        <v/>
      </c>
      <c r="E234" s="31" t="str">
        <f aca="false">IF(ISBLANK(Values!E233),"","EAN")</f>
        <v/>
      </c>
      <c r="F234" s="38" t="str">
        <f aca="false">IF(ISBLANK(Values!E233),"",IF(Values!J233,Values!H233 &amp;" "&amp;  Values!$B$1 &amp; " " &amp;Values!$B$3,Values!G233 &amp;" "&amp;  Values!$B$2 &amp; " " &amp;Values!$B$3))</f>
        <v/>
      </c>
      <c r="G234" s="32" t="str">
        <f aca="false">IF(ISBLANK(Values!E233),"","TellusRem")</f>
        <v/>
      </c>
      <c r="H234" s="27" t="str">
        <f aca="false">IF(ISBLANK(Values!E233),"",Values!$B$16)</f>
        <v/>
      </c>
      <c r="I234" s="27" t="str">
        <f aca="false">IF(ISBLANK(Values!E233),"","4730574031")</f>
        <v/>
      </c>
      <c r="J234" s="39" t="str">
        <f aca="false">IF(ISBLANK(Values!E233),"",Values!F233 &amp; " variations")</f>
        <v/>
      </c>
      <c r="K234" s="28" t="str">
        <f aca="false">IF(ISBLANK(Values!E233),"",IF(Values!J233, Values!$B$4, Values!$B$5))</f>
        <v/>
      </c>
      <c r="L234" s="40" t="str">
        <f aca="false">IF(ISBLANK(Values!E233),"",Values!$B$18)</f>
        <v/>
      </c>
      <c r="M234" s="28" t="str">
        <f aca="false">IF(ISBLANK(Values!E233),"",Values!$M233)</f>
        <v/>
      </c>
      <c r="N234" s="28" t="str">
        <f aca="false">IF(ISBLANK(Values!F233),"",Values!$N233)</f>
        <v/>
      </c>
      <c r="O234" s="1" t="str">
        <f aca="false">IF(ISBLANK(Values!F233),"",Values!$O233)</f>
        <v/>
      </c>
      <c r="W234" s="32" t="str">
        <f aca="false">IF(ISBLANK(Values!E233),"","Child")</f>
        <v/>
      </c>
      <c r="X234" s="32" t="str">
        <f aca="false">IF(ISBLANK(Values!E233),"",Values!$B$13)</f>
        <v/>
      </c>
      <c r="Y234" s="39" t="str">
        <f aca="false">IF(ISBLANK(Values!E233),"","Size-Color")</f>
        <v/>
      </c>
      <c r="Z234" s="32" t="str">
        <f aca="false">IF(ISBLANK(Values!E233),"","variation")</f>
        <v/>
      </c>
      <c r="AA234" s="36" t="str">
        <f aca="false">IF(ISBLANK(Values!E233),"",Values!$B$20)</f>
        <v/>
      </c>
      <c r="AB234" s="36" t="str">
        <f aca="false">IF(ISBLANK(Values!E233),"",Values!$B$29)</f>
        <v/>
      </c>
      <c r="AI234" s="41" t="str">
        <f aca="false">IF(ISBLANK(Values!E233),"",IF(Values!I233,Values!$B$23,Values!$B$33))</f>
        <v/>
      </c>
      <c r="AJ234" s="46" t="str">
        <f aca="false">IF(ISBLANK(Values!E233),"","👉 "&amp;Values!H253&amp; " "&amp;Values!$B$24 &amp;" "&amp;Values!$B$3)</f>
        <v/>
      </c>
      <c r="AK234" s="1" t="str">
        <f aca="false">IF(ISBLANK(Values!E233),"",Values!$B$25)</f>
        <v/>
      </c>
      <c r="AL234" s="1" t="str">
        <f aca="false">IF(ISBLANK(Values!E233),"",Values!$B$26)</f>
        <v/>
      </c>
      <c r="AM234" s="1" t="str">
        <f aca="false">IF(ISBLANK(Values!E233),"",Values!$B$27)</f>
        <v/>
      </c>
      <c r="AT234" s="43" t="str">
        <f aca="false">IF(ISBLANK(Values!E233),"",Values!H233)</f>
        <v/>
      </c>
      <c r="AV234" s="28" t="str">
        <f aca="false">IF(ISBLANK(Values!E233),"",Values!H233)</f>
        <v/>
      </c>
      <c r="BE234" s="27" t="str">
        <f aca="false">IF(ISBLANK(Values!E233),"","Professional Audience")</f>
        <v/>
      </c>
      <c r="BF234" s="27" t="str">
        <f aca="false">IF(ISBLANK(Values!E233),"","Consumer Audience")</f>
        <v/>
      </c>
      <c r="BG234" s="27" t="str">
        <f aca="false">IF(ISBLANK(Values!E233),"","Adults")</f>
        <v/>
      </c>
      <c r="BH234" s="27" t="str">
        <f aca="false">IF(ISBLANK(Values!E233),"","People")</f>
        <v/>
      </c>
      <c r="CG234" s="1" t="str">
        <f aca="false">IF(ISBLANK(Values!E233),"",Values!$B$11)</f>
        <v/>
      </c>
      <c r="CH234" s="1" t="str">
        <f aca="false">IF(ISBLANK(Values!E233),"","GR")</f>
        <v/>
      </c>
      <c r="CI234" s="1" t="str">
        <f aca="false">IF(ISBLANK(Values!E233),"",Values!$B$7)</f>
        <v/>
      </c>
      <c r="CJ234" s="1" t="str">
        <f aca="false">IF(ISBLANK(Values!E233),"",Values!$B$8)</f>
        <v/>
      </c>
      <c r="CK234" s="1" t="str">
        <f aca="false">IF(ISBLANK(Values!E233),"",Values!$B$9)</f>
        <v/>
      </c>
      <c r="CL234" s="1" t="str">
        <f aca="false">IF(ISBLANK(Values!E233),"","CM")</f>
        <v/>
      </c>
      <c r="CP234" s="36" t="str">
        <f aca="false">IF(ISBLANK(Values!E233),"",Values!$B$7)</f>
        <v/>
      </c>
      <c r="CQ234" s="36" t="str">
        <f aca="false">IF(ISBLANK(Values!E233),"",Values!$B$8)</f>
        <v/>
      </c>
      <c r="CR234" s="36" t="str">
        <f aca="false">IF(ISBLANK(Values!E233),"",Values!$B$9)</f>
        <v/>
      </c>
      <c r="CS234" s="1" t="str">
        <f aca="false">IF(ISBLANK(Values!E233),"",Values!$B$11)</f>
        <v/>
      </c>
      <c r="CT234" s="1" t="str">
        <f aca="false">IF(ISBLANK(Values!E233),"","GR")</f>
        <v/>
      </c>
      <c r="CU234" s="1" t="str">
        <f aca="false">IF(ISBLANK(Values!E233),"","CM")</f>
        <v/>
      </c>
      <c r="CV234" s="1" t="str">
        <f aca="false">IF(ISBLANK(Values!E233),"",IF(Values!$B$36=options!$F$1,"Denmark", IF(Values!$B$36=options!$F$2, "Danemark",IF(Values!$B$36=options!$F$3, "Dänemark",IF(Values!$B$36=options!$F$4, "Danimarca",IF(Values!$B$36=options!$F$5, "Dinamarca",IF(Values!$B$36=options!$F$6, "Denemarken","" ) ) ) ) )))</f>
        <v/>
      </c>
      <c r="CZ234" s="1" t="str">
        <f aca="false">IF(ISBLANK(Values!E233),"","No")</f>
        <v/>
      </c>
      <c r="DA234" s="1" t="str">
        <f aca="false">IF(ISBLANK(Values!E233),"","No")</f>
        <v/>
      </c>
      <c r="DO234" s="27" t="str">
        <f aca="false">IF(ISBLANK(Values!E233),"","Parts")</f>
        <v/>
      </c>
      <c r="DP234" s="27" t="str">
        <f aca="false">IF(ISBLANK(Values!E233),"",Values!$B$31)</f>
        <v/>
      </c>
      <c r="DS234" s="31"/>
      <c r="DY234" s="31"/>
      <c r="DZ234" s="31"/>
      <c r="EA234" s="31"/>
      <c r="EB234" s="31"/>
      <c r="EC234" s="31"/>
      <c r="EI234" s="1" t="str">
        <f aca="false">IF(ISBLANK(Values!E233),"",Values!$B$31)</f>
        <v/>
      </c>
      <c r="ES234" s="1" t="str">
        <f aca="false">IF(ISBLANK(Values!E233),"","Amazon Tellus UPS")</f>
        <v/>
      </c>
      <c r="EV234" s="1" t="str">
        <f aca="false">IF(ISBLANK(Values!E233),"","New")</f>
        <v/>
      </c>
      <c r="FE234" s="1" t="str">
        <f aca="false">IF(ISBLANK(Values!E233),"","3")</f>
        <v/>
      </c>
      <c r="FH234" s="1" t="str">
        <f aca="false">IF(ISBLANK(Values!E233),"","FALSE")</f>
        <v/>
      </c>
      <c r="FI234" s="36" t="str">
        <f aca="false">IF(ISBLANK(Values!E233),"","FALSE")</f>
        <v/>
      </c>
      <c r="FJ234" s="36" t="str">
        <f aca="false">IF(ISBLANK(Values!E233),"","FALSE")</f>
        <v/>
      </c>
      <c r="FM234" s="1" t="str">
        <f aca="false">IF(ISBLANK(Values!E233),"","1")</f>
        <v/>
      </c>
      <c r="FO234" s="28" t="str">
        <f aca="false">IF(ISBLANK(Values!E233),"",IF(Values!J233, Values!$B$4, Values!$B$5))</f>
        <v/>
      </c>
      <c r="FP234" s="1" t="str">
        <f aca="false">IF(ISBLANK(Values!E233),"","Percent")</f>
        <v/>
      </c>
      <c r="FQ234" s="1" t="str">
        <f aca="false">IF(ISBLANK(Values!E233),"","2")</f>
        <v/>
      </c>
      <c r="FR234" s="1" t="str">
        <f aca="false">IF(ISBLANK(Values!E233),"","3")</f>
        <v/>
      </c>
      <c r="FS234" s="1" t="str">
        <f aca="false">IF(ISBLANK(Values!E233),"","5")</f>
        <v/>
      </c>
      <c r="FT234" s="1" t="str">
        <f aca="false">IF(ISBLANK(Values!E233),"","6")</f>
        <v/>
      </c>
      <c r="FU234" s="1" t="str">
        <f aca="false">IF(ISBLANK(Values!E233),"","10")</f>
        <v/>
      </c>
      <c r="FV234" s="1" t="str">
        <f aca="false">IF(ISBLANK(Values!E233),"","10")</f>
        <v/>
      </c>
    </row>
    <row r="235" customFormat="false" ht="15" hidden="false" customHeight="false" outlineLevel="0" collapsed="false">
      <c r="A235" s="27" t="str">
        <f aca="false">IF(ISBLANK(Values!E234),"",IF(Values!$B$37="EU","computercomponent","computer"))</f>
        <v/>
      </c>
      <c r="B235" s="37" t="str">
        <f aca="false">IF(ISBLANK(Values!E234),"",Values!F234)</f>
        <v/>
      </c>
      <c r="C235" s="32" t="str">
        <f aca="false">IF(ISBLANK(Values!E234),"","TellusRem")</f>
        <v/>
      </c>
      <c r="D235" s="30" t="str">
        <f aca="false">IF(ISBLANK(Values!E234),"",Values!E234)</f>
        <v/>
      </c>
      <c r="E235" s="31" t="str">
        <f aca="false">IF(ISBLANK(Values!E234),"","EAN")</f>
        <v/>
      </c>
      <c r="F235" s="38" t="str">
        <f aca="false">IF(ISBLANK(Values!E234),"",IF(Values!J234,Values!H234 &amp;" "&amp;  Values!$B$1 &amp; " " &amp;Values!$B$3,Values!G234 &amp;" "&amp;  Values!$B$2 &amp; " " &amp;Values!$B$3))</f>
        <v/>
      </c>
      <c r="G235" s="32" t="str">
        <f aca="false">IF(ISBLANK(Values!E234),"","TellusRem")</f>
        <v/>
      </c>
      <c r="H235" s="27" t="str">
        <f aca="false">IF(ISBLANK(Values!E234),"",Values!$B$16)</f>
        <v/>
      </c>
      <c r="I235" s="27" t="str">
        <f aca="false">IF(ISBLANK(Values!E234),"","4730574031")</f>
        <v/>
      </c>
      <c r="J235" s="39" t="str">
        <f aca="false">IF(ISBLANK(Values!E234),"",Values!F234 &amp; " variations")</f>
        <v/>
      </c>
      <c r="K235" s="28" t="str">
        <f aca="false">IF(ISBLANK(Values!E234),"",IF(Values!J234, Values!$B$4, Values!$B$5))</f>
        <v/>
      </c>
      <c r="L235" s="40" t="str">
        <f aca="false">IF(ISBLANK(Values!E234),"",Values!$B$18)</f>
        <v/>
      </c>
      <c r="M235" s="28" t="str">
        <f aca="false">IF(ISBLANK(Values!E234),"",Values!$M234)</f>
        <v/>
      </c>
      <c r="N235" s="28" t="str">
        <f aca="false">IF(ISBLANK(Values!F234),"",Values!$N234)</f>
        <v/>
      </c>
      <c r="O235" s="1" t="str">
        <f aca="false">IF(ISBLANK(Values!F234),"",Values!$O234)</f>
        <v/>
      </c>
      <c r="W235" s="32" t="str">
        <f aca="false">IF(ISBLANK(Values!E234),"","Child")</f>
        <v/>
      </c>
      <c r="X235" s="32" t="str">
        <f aca="false">IF(ISBLANK(Values!E234),"",Values!$B$13)</f>
        <v/>
      </c>
      <c r="Y235" s="39" t="str">
        <f aca="false">IF(ISBLANK(Values!E234),"","Size-Color")</f>
        <v/>
      </c>
      <c r="Z235" s="32" t="str">
        <f aca="false">IF(ISBLANK(Values!E234),"","variation")</f>
        <v/>
      </c>
      <c r="AA235" s="36" t="str">
        <f aca="false">IF(ISBLANK(Values!E234),"",Values!$B$20)</f>
        <v/>
      </c>
      <c r="AB235" s="36" t="str">
        <f aca="false">IF(ISBLANK(Values!E234),"",Values!$B$29)</f>
        <v/>
      </c>
      <c r="AI235" s="41" t="str">
        <f aca="false">IF(ISBLANK(Values!E234),"",IF(Values!I234,Values!$B$23,Values!$B$33))</f>
        <v/>
      </c>
      <c r="AJ235" s="46" t="str">
        <f aca="false">IF(ISBLANK(Values!E234),"","👉 "&amp;Values!H254&amp; " "&amp;Values!$B$24 &amp;" "&amp;Values!$B$3)</f>
        <v/>
      </c>
      <c r="AK235" s="1" t="str">
        <f aca="false">IF(ISBLANK(Values!E234),"",Values!$B$25)</f>
        <v/>
      </c>
      <c r="AL235" s="1" t="str">
        <f aca="false">IF(ISBLANK(Values!E234),"",Values!$B$26)</f>
        <v/>
      </c>
      <c r="AM235" s="1" t="str">
        <f aca="false">IF(ISBLANK(Values!E234),"",Values!$B$27)</f>
        <v/>
      </c>
      <c r="AT235" s="43" t="str">
        <f aca="false">IF(ISBLANK(Values!E234),"",Values!H234)</f>
        <v/>
      </c>
      <c r="AV235" s="28" t="str">
        <f aca="false">IF(ISBLANK(Values!E234),"",Values!H234)</f>
        <v/>
      </c>
      <c r="BE235" s="27" t="str">
        <f aca="false">IF(ISBLANK(Values!E234),"","Professional Audience")</f>
        <v/>
      </c>
      <c r="BF235" s="27" t="str">
        <f aca="false">IF(ISBLANK(Values!E234),"","Consumer Audience")</f>
        <v/>
      </c>
      <c r="BG235" s="27" t="str">
        <f aca="false">IF(ISBLANK(Values!E234),"","Adults")</f>
        <v/>
      </c>
      <c r="BH235" s="27" t="str">
        <f aca="false">IF(ISBLANK(Values!E234),"","People")</f>
        <v/>
      </c>
      <c r="CG235" s="1" t="str">
        <f aca="false">IF(ISBLANK(Values!E234),"",Values!$B$11)</f>
        <v/>
      </c>
      <c r="CH235" s="1" t="str">
        <f aca="false">IF(ISBLANK(Values!E234),"","GR")</f>
        <v/>
      </c>
      <c r="CI235" s="1" t="str">
        <f aca="false">IF(ISBLANK(Values!E234),"",Values!$B$7)</f>
        <v/>
      </c>
      <c r="CJ235" s="1" t="str">
        <f aca="false">IF(ISBLANK(Values!E234),"",Values!$B$8)</f>
        <v/>
      </c>
      <c r="CK235" s="1" t="str">
        <f aca="false">IF(ISBLANK(Values!E234),"",Values!$B$9)</f>
        <v/>
      </c>
      <c r="CL235" s="1" t="str">
        <f aca="false">IF(ISBLANK(Values!E234),"","CM")</f>
        <v/>
      </c>
      <c r="CP235" s="36" t="str">
        <f aca="false">IF(ISBLANK(Values!E234),"",Values!$B$7)</f>
        <v/>
      </c>
      <c r="CQ235" s="36" t="str">
        <f aca="false">IF(ISBLANK(Values!E234),"",Values!$B$8)</f>
        <v/>
      </c>
      <c r="CR235" s="36" t="str">
        <f aca="false">IF(ISBLANK(Values!E234),"",Values!$B$9)</f>
        <v/>
      </c>
      <c r="CS235" s="1" t="str">
        <f aca="false">IF(ISBLANK(Values!E234),"",Values!$B$11)</f>
        <v/>
      </c>
      <c r="CT235" s="1" t="str">
        <f aca="false">IF(ISBLANK(Values!E234),"","GR")</f>
        <v/>
      </c>
      <c r="CU235" s="1" t="str">
        <f aca="false">IF(ISBLANK(Values!E234),"","CM")</f>
        <v/>
      </c>
      <c r="CV235" s="1" t="str">
        <f aca="false">IF(ISBLANK(Values!E234),"",IF(Values!$B$36=options!$F$1,"Denmark", IF(Values!$B$36=options!$F$2, "Danemark",IF(Values!$B$36=options!$F$3, "Dänemark",IF(Values!$B$36=options!$F$4, "Danimarca",IF(Values!$B$36=options!$F$5, "Dinamarca",IF(Values!$B$36=options!$F$6, "Denemarken","" ) ) ) ) )))</f>
        <v/>
      </c>
      <c r="CZ235" s="1" t="str">
        <f aca="false">IF(ISBLANK(Values!E234),"","No")</f>
        <v/>
      </c>
      <c r="DA235" s="1" t="str">
        <f aca="false">IF(ISBLANK(Values!E234),"","No")</f>
        <v/>
      </c>
      <c r="DO235" s="27" t="str">
        <f aca="false">IF(ISBLANK(Values!E234),"","Parts")</f>
        <v/>
      </c>
      <c r="DP235" s="27" t="str">
        <f aca="false">IF(ISBLANK(Values!E234),"",Values!$B$31)</f>
        <v/>
      </c>
      <c r="DS235" s="31"/>
      <c r="DY235" s="31"/>
      <c r="DZ235" s="31"/>
      <c r="EA235" s="31"/>
      <c r="EB235" s="31"/>
      <c r="EC235" s="31"/>
      <c r="EI235" s="1" t="str">
        <f aca="false">IF(ISBLANK(Values!E234),"",Values!$B$31)</f>
        <v/>
      </c>
      <c r="ES235" s="1" t="str">
        <f aca="false">IF(ISBLANK(Values!E234),"","Amazon Tellus UPS")</f>
        <v/>
      </c>
      <c r="EV235" s="1" t="str">
        <f aca="false">IF(ISBLANK(Values!E234),"","New")</f>
        <v/>
      </c>
      <c r="FE235" s="1" t="str">
        <f aca="false">IF(ISBLANK(Values!E234),"","3")</f>
        <v/>
      </c>
      <c r="FH235" s="1" t="str">
        <f aca="false">IF(ISBLANK(Values!E234),"","FALSE")</f>
        <v/>
      </c>
      <c r="FI235" s="36" t="str">
        <f aca="false">IF(ISBLANK(Values!E234),"","FALSE")</f>
        <v/>
      </c>
      <c r="FJ235" s="36" t="str">
        <f aca="false">IF(ISBLANK(Values!E234),"","FALSE")</f>
        <v/>
      </c>
      <c r="FM235" s="1" t="str">
        <f aca="false">IF(ISBLANK(Values!E234),"","1")</f>
        <v/>
      </c>
      <c r="FO235" s="28" t="str">
        <f aca="false">IF(ISBLANK(Values!E234),"",IF(Values!J234, Values!$B$4, Values!$B$5))</f>
        <v/>
      </c>
      <c r="FP235" s="1" t="str">
        <f aca="false">IF(ISBLANK(Values!E234),"","Percent")</f>
        <v/>
      </c>
      <c r="FQ235" s="1" t="str">
        <f aca="false">IF(ISBLANK(Values!E234),"","2")</f>
        <v/>
      </c>
      <c r="FR235" s="1" t="str">
        <f aca="false">IF(ISBLANK(Values!E234),"","3")</f>
        <v/>
      </c>
      <c r="FS235" s="1" t="str">
        <f aca="false">IF(ISBLANK(Values!E234),"","5")</f>
        <v/>
      </c>
      <c r="FT235" s="1" t="str">
        <f aca="false">IF(ISBLANK(Values!E234),"","6")</f>
        <v/>
      </c>
      <c r="FU235" s="1" t="str">
        <f aca="false">IF(ISBLANK(Values!E234),"","10")</f>
        <v/>
      </c>
      <c r="FV235" s="1" t="str">
        <f aca="false">IF(ISBLANK(Values!E234),"","10")</f>
        <v/>
      </c>
    </row>
    <row r="236" customFormat="false" ht="15" hidden="false" customHeight="false" outlineLevel="0" collapsed="false">
      <c r="A236" s="27" t="str">
        <f aca="false">IF(ISBLANK(Values!E235),"",IF(Values!$B$37="EU","computercomponent","computer"))</f>
        <v/>
      </c>
      <c r="B236" s="37" t="str">
        <f aca="false">IF(ISBLANK(Values!E235),"",Values!F235)</f>
        <v/>
      </c>
      <c r="C236" s="32" t="str">
        <f aca="false">IF(ISBLANK(Values!E235),"","TellusRem")</f>
        <v/>
      </c>
      <c r="D236" s="30" t="str">
        <f aca="false">IF(ISBLANK(Values!E235),"",Values!E235)</f>
        <v/>
      </c>
      <c r="E236" s="31" t="str">
        <f aca="false">IF(ISBLANK(Values!E235),"","EAN")</f>
        <v/>
      </c>
      <c r="F236" s="38" t="str">
        <f aca="false">IF(ISBLANK(Values!E235),"",IF(Values!J235,Values!H235 &amp;" "&amp;  Values!$B$1 &amp; " " &amp;Values!$B$3,Values!G235 &amp;" "&amp;  Values!$B$2 &amp; " " &amp;Values!$B$3))</f>
        <v/>
      </c>
      <c r="G236" s="32" t="str">
        <f aca="false">IF(ISBLANK(Values!E235),"","TellusRem")</f>
        <v/>
      </c>
      <c r="H236" s="27" t="str">
        <f aca="false">IF(ISBLANK(Values!E235),"",Values!$B$16)</f>
        <v/>
      </c>
      <c r="I236" s="27" t="str">
        <f aca="false">IF(ISBLANK(Values!E235),"","4730574031")</f>
        <v/>
      </c>
      <c r="J236" s="39" t="str">
        <f aca="false">IF(ISBLANK(Values!E235),"",Values!F235 &amp; " variations")</f>
        <v/>
      </c>
      <c r="K236" s="28" t="str">
        <f aca="false">IF(ISBLANK(Values!E235),"",IF(Values!J235, Values!$B$4, Values!$B$5))</f>
        <v/>
      </c>
      <c r="L236" s="40" t="str">
        <f aca="false">IF(ISBLANK(Values!E235),"",Values!$B$18)</f>
        <v/>
      </c>
      <c r="M236" s="28" t="str">
        <f aca="false">IF(ISBLANK(Values!E235),"",Values!$M235)</f>
        <v/>
      </c>
      <c r="N236" s="28" t="str">
        <f aca="false">IF(ISBLANK(Values!F235),"",Values!$N235)</f>
        <v/>
      </c>
      <c r="O236" s="1" t="str">
        <f aca="false">IF(ISBLANK(Values!F235),"",Values!$O235)</f>
        <v/>
      </c>
      <c r="W236" s="32" t="str">
        <f aca="false">IF(ISBLANK(Values!E235),"","Child")</f>
        <v/>
      </c>
      <c r="X236" s="32" t="str">
        <f aca="false">IF(ISBLANK(Values!E235),"",Values!$B$13)</f>
        <v/>
      </c>
      <c r="Y236" s="39" t="str">
        <f aca="false">IF(ISBLANK(Values!E235),"","Size-Color")</f>
        <v/>
      </c>
      <c r="Z236" s="32" t="str">
        <f aca="false">IF(ISBLANK(Values!E235),"","variation")</f>
        <v/>
      </c>
      <c r="AA236" s="36" t="str">
        <f aca="false">IF(ISBLANK(Values!E235),"",Values!$B$20)</f>
        <v/>
      </c>
      <c r="AB236" s="36" t="str">
        <f aca="false">IF(ISBLANK(Values!E235),"",Values!$B$29)</f>
        <v/>
      </c>
      <c r="AI236" s="41" t="str">
        <f aca="false">IF(ISBLANK(Values!E235),"",IF(Values!I235,Values!$B$23,Values!$B$33))</f>
        <v/>
      </c>
      <c r="AJ236" s="46" t="str">
        <f aca="false">IF(ISBLANK(Values!E235),"","👉 "&amp;Values!H255&amp; " "&amp;Values!$B$24 &amp;" "&amp;Values!$B$3)</f>
        <v/>
      </c>
      <c r="AK236" s="1" t="str">
        <f aca="false">IF(ISBLANK(Values!E235),"",Values!$B$25)</f>
        <v/>
      </c>
      <c r="AL236" s="1" t="str">
        <f aca="false">IF(ISBLANK(Values!E235),"",Values!$B$26)</f>
        <v/>
      </c>
      <c r="AM236" s="1" t="str">
        <f aca="false">IF(ISBLANK(Values!E235),"",Values!$B$27)</f>
        <v/>
      </c>
      <c r="AT236" s="43" t="str">
        <f aca="false">IF(ISBLANK(Values!E235),"",Values!H235)</f>
        <v/>
      </c>
      <c r="AV236" s="28" t="str">
        <f aca="false">IF(ISBLANK(Values!E235),"",Values!H235)</f>
        <v/>
      </c>
      <c r="BE236" s="27" t="str">
        <f aca="false">IF(ISBLANK(Values!E235),"","Professional Audience")</f>
        <v/>
      </c>
      <c r="BF236" s="27" t="str">
        <f aca="false">IF(ISBLANK(Values!E235),"","Consumer Audience")</f>
        <v/>
      </c>
      <c r="BG236" s="27" t="str">
        <f aca="false">IF(ISBLANK(Values!E235),"","Adults")</f>
        <v/>
      </c>
      <c r="BH236" s="27" t="str">
        <f aca="false">IF(ISBLANK(Values!E235),"","People")</f>
        <v/>
      </c>
      <c r="CG236" s="1" t="str">
        <f aca="false">IF(ISBLANK(Values!E235),"",Values!$B$11)</f>
        <v/>
      </c>
      <c r="CH236" s="1" t="str">
        <f aca="false">IF(ISBLANK(Values!E235),"","GR")</f>
        <v/>
      </c>
      <c r="CI236" s="1" t="str">
        <f aca="false">IF(ISBLANK(Values!E235),"",Values!$B$7)</f>
        <v/>
      </c>
      <c r="CJ236" s="1" t="str">
        <f aca="false">IF(ISBLANK(Values!E235),"",Values!$B$8)</f>
        <v/>
      </c>
      <c r="CK236" s="1" t="str">
        <f aca="false">IF(ISBLANK(Values!E235),"",Values!$B$9)</f>
        <v/>
      </c>
      <c r="CL236" s="1" t="str">
        <f aca="false">IF(ISBLANK(Values!E235),"","CM")</f>
        <v/>
      </c>
      <c r="CP236" s="36" t="str">
        <f aca="false">IF(ISBLANK(Values!E235),"",Values!$B$7)</f>
        <v/>
      </c>
      <c r="CQ236" s="36" t="str">
        <f aca="false">IF(ISBLANK(Values!E235),"",Values!$B$8)</f>
        <v/>
      </c>
      <c r="CR236" s="36" t="str">
        <f aca="false">IF(ISBLANK(Values!E235),"",Values!$B$9)</f>
        <v/>
      </c>
      <c r="CS236" s="1" t="str">
        <f aca="false">IF(ISBLANK(Values!E235),"",Values!$B$11)</f>
        <v/>
      </c>
      <c r="CT236" s="1" t="str">
        <f aca="false">IF(ISBLANK(Values!E235),"","GR")</f>
        <v/>
      </c>
      <c r="CU236" s="1" t="str">
        <f aca="false">IF(ISBLANK(Values!E235),"","CM")</f>
        <v/>
      </c>
      <c r="CV236" s="1" t="str">
        <f aca="false">IF(ISBLANK(Values!E235),"",IF(Values!$B$36=options!$F$1,"Denmark", IF(Values!$B$36=options!$F$2, "Danemark",IF(Values!$B$36=options!$F$3, "Dänemark",IF(Values!$B$36=options!$F$4, "Danimarca",IF(Values!$B$36=options!$F$5, "Dinamarca",IF(Values!$B$36=options!$F$6, "Denemarken","" ) ) ) ) )))</f>
        <v/>
      </c>
      <c r="CZ236" s="1" t="str">
        <f aca="false">IF(ISBLANK(Values!E235),"","No")</f>
        <v/>
      </c>
      <c r="DA236" s="1" t="str">
        <f aca="false">IF(ISBLANK(Values!E235),"","No")</f>
        <v/>
      </c>
      <c r="DO236" s="27" t="str">
        <f aca="false">IF(ISBLANK(Values!E235),"","Parts")</f>
        <v/>
      </c>
      <c r="DP236" s="27" t="str">
        <f aca="false">IF(ISBLANK(Values!E235),"",Values!$B$31)</f>
        <v/>
      </c>
      <c r="DS236" s="31"/>
      <c r="DY236" s="31"/>
      <c r="DZ236" s="31"/>
      <c r="EA236" s="31"/>
      <c r="EB236" s="31"/>
      <c r="EC236" s="31"/>
      <c r="EI236" s="1" t="str">
        <f aca="false">IF(ISBLANK(Values!E235),"",Values!$B$31)</f>
        <v/>
      </c>
      <c r="ES236" s="1" t="str">
        <f aca="false">IF(ISBLANK(Values!E235),"","Amazon Tellus UPS")</f>
        <v/>
      </c>
      <c r="EV236" s="1" t="str">
        <f aca="false">IF(ISBLANK(Values!E235),"","New")</f>
        <v/>
      </c>
      <c r="FE236" s="1" t="str">
        <f aca="false">IF(ISBLANK(Values!E235),"","3")</f>
        <v/>
      </c>
      <c r="FH236" s="1" t="str">
        <f aca="false">IF(ISBLANK(Values!E235),"","FALSE")</f>
        <v/>
      </c>
      <c r="FI236" s="36" t="str">
        <f aca="false">IF(ISBLANK(Values!E235),"","FALSE")</f>
        <v/>
      </c>
      <c r="FJ236" s="36" t="str">
        <f aca="false">IF(ISBLANK(Values!E235),"","FALSE")</f>
        <v/>
      </c>
      <c r="FM236" s="1" t="str">
        <f aca="false">IF(ISBLANK(Values!E235),"","1")</f>
        <v/>
      </c>
      <c r="FO236" s="28" t="str">
        <f aca="false">IF(ISBLANK(Values!E235),"",IF(Values!J235, Values!$B$4, Values!$B$5))</f>
        <v/>
      </c>
      <c r="FP236" s="1" t="str">
        <f aca="false">IF(ISBLANK(Values!E235),"","Percent")</f>
        <v/>
      </c>
      <c r="FQ236" s="1" t="str">
        <f aca="false">IF(ISBLANK(Values!E235),"","2")</f>
        <v/>
      </c>
      <c r="FR236" s="1" t="str">
        <f aca="false">IF(ISBLANK(Values!E235),"","3")</f>
        <v/>
      </c>
      <c r="FS236" s="1" t="str">
        <f aca="false">IF(ISBLANK(Values!E235),"","5")</f>
        <v/>
      </c>
      <c r="FT236" s="1" t="str">
        <f aca="false">IF(ISBLANK(Values!E235),"","6")</f>
        <v/>
      </c>
      <c r="FU236" s="1" t="str">
        <f aca="false">IF(ISBLANK(Values!E235),"","10")</f>
        <v/>
      </c>
      <c r="FV236" s="1" t="str">
        <f aca="false">IF(ISBLANK(Values!E235),"","10")</f>
        <v/>
      </c>
    </row>
    <row r="237" customFormat="false" ht="15" hidden="false" customHeight="false" outlineLevel="0" collapsed="false">
      <c r="A237" s="27" t="str">
        <f aca="false">IF(ISBLANK(Values!E236),"",IF(Values!$B$37="EU","computercomponent","computer"))</f>
        <v/>
      </c>
      <c r="B237" s="37" t="str">
        <f aca="false">IF(ISBLANK(Values!E236),"",Values!F236)</f>
        <v/>
      </c>
      <c r="C237" s="32" t="str">
        <f aca="false">IF(ISBLANK(Values!E236),"","TellusRem")</f>
        <v/>
      </c>
      <c r="D237" s="30" t="str">
        <f aca="false">IF(ISBLANK(Values!E236),"",Values!E236)</f>
        <v/>
      </c>
      <c r="E237" s="31" t="str">
        <f aca="false">IF(ISBLANK(Values!E236),"","EAN")</f>
        <v/>
      </c>
      <c r="F237" s="38" t="str">
        <f aca="false">IF(ISBLANK(Values!E236),"",IF(Values!J236,Values!H236 &amp;" "&amp;  Values!$B$1 &amp; " " &amp;Values!$B$3,Values!G236 &amp;" "&amp;  Values!$B$2 &amp; " " &amp;Values!$B$3))</f>
        <v/>
      </c>
      <c r="G237" s="32" t="str">
        <f aca="false">IF(ISBLANK(Values!E236),"","TellusRem")</f>
        <v/>
      </c>
      <c r="H237" s="27" t="str">
        <f aca="false">IF(ISBLANK(Values!E236),"",Values!$B$16)</f>
        <v/>
      </c>
      <c r="I237" s="27" t="str">
        <f aca="false">IF(ISBLANK(Values!E236),"","4730574031")</f>
        <v/>
      </c>
      <c r="J237" s="39" t="str">
        <f aca="false">IF(ISBLANK(Values!E236),"",Values!F236 &amp; " variations")</f>
        <v/>
      </c>
      <c r="K237" s="28" t="str">
        <f aca="false">IF(ISBLANK(Values!E236),"",IF(Values!J236, Values!$B$4, Values!$B$5))</f>
        <v/>
      </c>
      <c r="L237" s="40" t="str">
        <f aca="false">IF(ISBLANK(Values!E236),"",Values!$B$18)</f>
        <v/>
      </c>
      <c r="M237" s="28" t="str">
        <f aca="false">IF(ISBLANK(Values!E236),"",Values!$M236)</f>
        <v/>
      </c>
      <c r="N237" s="28" t="str">
        <f aca="false">IF(ISBLANK(Values!F236),"",Values!$N236)</f>
        <v/>
      </c>
      <c r="O237" s="1" t="str">
        <f aca="false">IF(ISBLANK(Values!F236),"",Values!$O236)</f>
        <v/>
      </c>
      <c r="W237" s="32" t="str">
        <f aca="false">IF(ISBLANK(Values!E236),"","Child")</f>
        <v/>
      </c>
      <c r="X237" s="32" t="str">
        <f aca="false">IF(ISBLANK(Values!E236),"",Values!$B$13)</f>
        <v/>
      </c>
      <c r="Y237" s="39" t="str">
        <f aca="false">IF(ISBLANK(Values!E236),"","Size-Color")</f>
        <v/>
      </c>
      <c r="Z237" s="32" t="str">
        <f aca="false">IF(ISBLANK(Values!E236),"","variation")</f>
        <v/>
      </c>
      <c r="AA237" s="36" t="str">
        <f aca="false">IF(ISBLANK(Values!E236),"",Values!$B$20)</f>
        <v/>
      </c>
      <c r="AB237" s="36" t="str">
        <f aca="false">IF(ISBLANK(Values!E236),"",Values!$B$29)</f>
        <v/>
      </c>
      <c r="AI237" s="41" t="str">
        <f aca="false">IF(ISBLANK(Values!E236),"",IF(Values!I236,Values!$B$23,Values!$B$33))</f>
        <v/>
      </c>
      <c r="AJ237" s="46" t="str">
        <f aca="false">IF(ISBLANK(Values!E236),"","👉 "&amp;Values!H256&amp; " "&amp;Values!$B$24 &amp;" "&amp;Values!$B$3)</f>
        <v/>
      </c>
      <c r="AK237" s="1" t="str">
        <f aca="false">IF(ISBLANK(Values!E236),"",Values!$B$25)</f>
        <v/>
      </c>
      <c r="AL237" s="1" t="str">
        <f aca="false">IF(ISBLANK(Values!E236),"",Values!$B$26)</f>
        <v/>
      </c>
      <c r="AM237" s="1" t="str">
        <f aca="false">IF(ISBLANK(Values!E236),"",Values!$B$27)</f>
        <v/>
      </c>
      <c r="AT237" s="43" t="str">
        <f aca="false">IF(ISBLANK(Values!E236),"",Values!H236)</f>
        <v/>
      </c>
      <c r="AV237" s="28" t="str">
        <f aca="false">IF(ISBLANK(Values!E236),"",Values!H256)</f>
        <v/>
      </c>
      <c r="BE237" s="27" t="str">
        <f aca="false">IF(ISBLANK(Values!E236),"","Professional Audience")</f>
        <v/>
      </c>
      <c r="BF237" s="27" t="str">
        <f aca="false">IF(ISBLANK(Values!E236),"","Consumer Audience")</f>
        <v/>
      </c>
      <c r="BG237" s="27" t="str">
        <f aca="false">IF(ISBLANK(Values!E236),"","Adults")</f>
        <v/>
      </c>
      <c r="BH237" s="27" t="str">
        <f aca="false">IF(ISBLANK(Values!E236),"","People")</f>
        <v/>
      </c>
      <c r="CG237" s="1" t="str">
        <f aca="false">IF(ISBLANK(Values!E236),"",Values!$B$11)</f>
        <v/>
      </c>
      <c r="CH237" s="1" t="str">
        <f aca="false">IF(ISBLANK(Values!E236),"","GR")</f>
        <v/>
      </c>
      <c r="CI237" s="1" t="str">
        <f aca="false">IF(ISBLANK(Values!E236),"",Values!$B$7)</f>
        <v/>
      </c>
      <c r="CJ237" s="1" t="str">
        <f aca="false">IF(ISBLANK(Values!E236),"",Values!$B$8)</f>
        <v/>
      </c>
      <c r="CK237" s="1" t="str">
        <f aca="false">IF(ISBLANK(Values!E236),"",Values!$B$9)</f>
        <v/>
      </c>
      <c r="CL237" s="1" t="str">
        <f aca="false">IF(ISBLANK(Values!E236),"","CM")</f>
        <v/>
      </c>
      <c r="CP237" s="36" t="str">
        <f aca="false">IF(ISBLANK(Values!E236),"",Values!$B$7)</f>
        <v/>
      </c>
      <c r="CQ237" s="36" t="str">
        <f aca="false">IF(ISBLANK(Values!E236),"",Values!$B$8)</f>
        <v/>
      </c>
      <c r="CR237" s="36" t="str">
        <f aca="false">IF(ISBLANK(Values!E236),"",Values!$B$9)</f>
        <v/>
      </c>
      <c r="CS237" s="1" t="str">
        <f aca="false">IF(ISBLANK(Values!E236),"",Values!$B$11)</f>
        <v/>
      </c>
      <c r="CT237" s="1" t="str">
        <f aca="false">IF(ISBLANK(Values!E236),"","GR")</f>
        <v/>
      </c>
      <c r="CU237" s="1" t="str">
        <f aca="false">IF(ISBLANK(Values!E236),"","CM")</f>
        <v/>
      </c>
      <c r="CV237" s="1" t="str">
        <f aca="false">IF(ISBLANK(Values!E236),"",IF(Values!$B$36=options!$F$1,"Denmark", IF(Values!$B$36=options!$F$2, "Danemark",IF(Values!$B$36=options!$F$3, "Dänemark",IF(Values!$B$36=options!$F$4, "Danimarca",IF(Values!$B$36=options!$F$5, "Dinamarca",IF(Values!$B$36=options!$F$6, "Denemarken","" ) ) ) ) )))</f>
        <v/>
      </c>
      <c r="CZ237" s="1" t="str">
        <f aca="false">IF(ISBLANK(Values!E236),"","No")</f>
        <v/>
      </c>
      <c r="DA237" s="1" t="str">
        <f aca="false">IF(ISBLANK(Values!E236),"","No")</f>
        <v/>
      </c>
      <c r="DO237" s="27" t="str">
        <f aca="false">IF(ISBLANK(Values!E236),"","Parts")</f>
        <v/>
      </c>
      <c r="DP237" s="27" t="str">
        <f aca="false">IF(ISBLANK(Values!E236),"",Values!$B$31)</f>
        <v/>
      </c>
      <c r="DS237" s="31"/>
      <c r="DY237" s="31"/>
      <c r="DZ237" s="31"/>
      <c r="EA237" s="31"/>
      <c r="EB237" s="31"/>
      <c r="EC237" s="31"/>
      <c r="EI237" s="1" t="str">
        <f aca="false">IF(ISBLANK(Values!E236),"",Values!$B$31)</f>
        <v/>
      </c>
      <c r="ES237" s="1" t="str">
        <f aca="false">IF(ISBLANK(Values!E236),"","Amazon Tellus UPS")</f>
        <v/>
      </c>
      <c r="EV237" s="1" t="str">
        <f aca="false">IF(ISBLANK(Values!E236),"","New")</f>
        <v/>
      </c>
      <c r="FE237" s="1" t="str">
        <f aca="false">IF(ISBLANK(Values!E236),"","3")</f>
        <v/>
      </c>
      <c r="FH237" s="1" t="str">
        <f aca="false">IF(ISBLANK(Values!E236),"","FALSE")</f>
        <v/>
      </c>
      <c r="FI237" s="36" t="str">
        <f aca="false">IF(ISBLANK(Values!E236),"","FALSE")</f>
        <v/>
      </c>
      <c r="FJ237" s="36" t="str">
        <f aca="false">IF(ISBLANK(Values!E236),"","FALSE")</f>
        <v/>
      </c>
      <c r="FM237" s="1" t="str">
        <f aca="false">IF(ISBLANK(Values!E236),"","1")</f>
        <v/>
      </c>
      <c r="FO237" s="28" t="str">
        <f aca="false">IF(ISBLANK(Values!E236),"",IF(Values!J236, Values!$B$4, Values!$B$5))</f>
        <v/>
      </c>
      <c r="FP237" s="1" t="str">
        <f aca="false">IF(ISBLANK(Values!E236),"","Percent")</f>
        <v/>
      </c>
      <c r="FQ237" s="1" t="str">
        <f aca="false">IF(ISBLANK(Values!E236),"","2")</f>
        <v/>
      </c>
      <c r="FR237" s="1" t="str">
        <f aca="false">IF(ISBLANK(Values!E236),"","3")</f>
        <v/>
      </c>
      <c r="FS237" s="1" t="str">
        <f aca="false">IF(ISBLANK(Values!E236),"","5")</f>
        <v/>
      </c>
      <c r="FT237" s="1" t="str">
        <f aca="false">IF(ISBLANK(Values!E236),"","6")</f>
        <v/>
      </c>
      <c r="FU237" s="1" t="str">
        <f aca="false">IF(ISBLANK(Values!E236),"","10")</f>
        <v/>
      </c>
      <c r="FV237" s="1" t="str">
        <f aca="false">IF(ISBLANK(Values!E236),"","10")</f>
        <v/>
      </c>
    </row>
    <row r="238" customFormat="false" ht="15" hidden="false" customHeight="false" outlineLevel="0" collapsed="false">
      <c r="A238" s="27" t="str">
        <f aca="false">IF(ISBLANK(Values!E237),"",IF(Values!$B$37="EU","computercomponent","computer"))</f>
        <v/>
      </c>
      <c r="B238" s="37" t="str">
        <f aca="false">IF(ISBLANK(Values!E237),"",Values!F237)</f>
        <v/>
      </c>
      <c r="C238" s="32" t="str">
        <f aca="false">IF(ISBLANK(Values!E237),"","TellusRem")</f>
        <v/>
      </c>
      <c r="D238" s="30" t="str">
        <f aca="false">IF(ISBLANK(Values!E237),"",Values!E237)</f>
        <v/>
      </c>
      <c r="E238" s="31" t="str">
        <f aca="false">IF(ISBLANK(Values!E237),"","EAN")</f>
        <v/>
      </c>
      <c r="F238" s="38" t="str">
        <f aca="false">IF(ISBLANK(Values!E237),"",IF(Values!J237,Values!H237 &amp;" "&amp;  Values!$B$1 &amp; " " &amp;Values!$B$3,Values!G237 &amp;" "&amp;  Values!$B$2 &amp; " " &amp;Values!$B$3))</f>
        <v/>
      </c>
      <c r="G238" s="32" t="str">
        <f aca="false">IF(ISBLANK(Values!E237),"","TellusRem")</f>
        <v/>
      </c>
      <c r="H238" s="27" t="str">
        <f aca="false">IF(ISBLANK(Values!E237),"",Values!$B$16)</f>
        <v/>
      </c>
      <c r="I238" s="27" t="str">
        <f aca="false">IF(ISBLANK(Values!E237),"","4730574031")</f>
        <v/>
      </c>
      <c r="J238" s="39" t="str">
        <f aca="false">IF(ISBLANK(Values!E237),"",Values!F237 &amp; " variations")</f>
        <v/>
      </c>
      <c r="K238" s="28" t="str">
        <f aca="false">IF(ISBLANK(Values!E237),"",IF(Values!J237, Values!$B$4, Values!$B$5))</f>
        <v/>
      </c>
      <c r="L238" s="40" t="str">
        <f aca="false">IF(ISBLANK(Values!E237),"",Values!$B$18)</f>
        <v/>
      </c>
      <c r="M238" s="28" t="str">
        <f aca="false">IF(ISBLANK(Values!E237),"",Values!$M237)</f>
        <v/>
      </c>
      <c r="N238" s="28" t="str">
        <f aca="false">IF(ISBLANK(Values!F237),"",Values!$N237)</f>
        <v/>
      </c>
      <c r="O238" s="1" t="str">
        <f aca="false">IF(ISBLANK(Values!F237),"",Values!$O237)</f>
        <v/>
      </c>
      <c r="W238" s="32" t="str">
        <f aca="false">IF(ISBLANK(Values!E237),"","Child")</f>
        <v/>
      </c>
      <c r="X238" s="32" t="str">
        <f aca="false">IF(ISBLANK(Values!E237),"",Values!$B$13)</f>
        <v/>
      </c>
      <c r="Y238" s="39" t="str">
        <f aca="false">IF(ISBLANK(Values!E237),"","Size-Color")</f>
        <v/>
      </c>
      <c r="Z238" s="32" t="str">
        <f aca="false">IF(ISBLANK(Values!E237),"","variation")</f>
        <v/>
      </c>
      <c r="AA238" s="36" t="str">
        <f aca="false">IF(ISBLANK(Values!E237),"",Values!$B$20)</f>
        <v/>
      </c>
      <c r="AB238" s="36" t="str">
        <f aca="false">IF(ISBLANK(Values!E237),"",Values!$B$29)</f>
        <v/>
      </c>
      <c r="AI238" s="41" t="str">
        <f aca="false">IF(ISBLANK(Values!E237),"",IF(Values!I237,Values!$B$23,Values!$B$33))</f>
        <v/>
      </c>
      <c r="AJ238" s="46" t="str">
        <f aca="false">IF(ISBLANK(Values!E237),"","👉 "&amp;Values!H257&amp; " "&amp;Values!$B$24 &amp;" "&amp;Values!$B$3)</f>
        <v/>
      </c>
      <c r="AK238" s="1" t="str">
        <f aca="false">IF(ISBLANK(Values!E237),"",Values!$B$25)</f>
        <v/>
      </c>
      <c r="AL238" s="1" t="str">
        <f aca="false">IF(ISBLANK(Values!E237),"",Values!$B$26)</f>
        <v/>
      </c>
      <c r="AM238" s="1" t="str">
        <f aca="false">IF(ISBLANK(Values!E237),"",Values!$B$27)</f>
        <v/>
      </c>
      <c r="AT238" s="43" t="str">
        <f aca="false">IF(ISBLANK(Values!E237),"",Values!H237)</f>
        <v/>
      </c>
      <c r="AV238" s="28" t="str">
        <f aca="false">IF(ISBLANK(Values!E237),"",Values!H257)</f>
        <v/>
      </c>
      <c r="BE238" s="27" t="str">
        <f aca="false">IF(ISBLANK(Values!E237),"","Professional Audience")</f>
        <v/>
      </c>
      <c r="BF238" s="27" t="str">
        <f aca="false">IF(ISBLANK(Values!E237),"","Consumer Audience")</f>
        <v/>
      </c>
      <c r="BG238" s="27" t="str">
        <f aca="false">IF(ISBLANK(Values!E237),"","Adults")</f>
        <v/>
      </c>
      <c r="BH238" s="27" t="str">
        <f aca="false">IF(ISBLANK(Values!E237),"","People")</f>
        <v/>
      </c>
      <c r="CG238" s="1" t="str">
        <f aca="false">IF(ISBLANK(Values!E237),"",Values!$B$11)</f>
        <v/>
      </c>
      <c r="CH238" s="1" t="str">
        <f aca="false">IF(ISBLANK(Values!E237),"","GR")</f>
        <v/>
      </c>
      <c r="CI238" s="1" t="str">
        <f aca="false">IF(ISBLANK(Values!E237),"",Values!$B$7)</f>
        <v/>
      </c>
      <c r="CJ238" s="1" t="str">
        <f aca="false">IF(ISBLANK(Values!E237),"",Values!$B$8)</f>
        <v/>
      </c>
      <c r="CK238" s="1" t="str">
        <f aca="false">IF(ISBLANK(Values!E237),"",Values!$B$9)</f>
        <v/>
      </c>
      <c r="CL238" s="1" t="str">
        <f aca="false">IF(ISBLANK(Values!E237),"","CM")</f>
        <v/>
      </c>
      <c r="CP238" s="36" t="str">
        <f aca="false">IF(ISBLANK(Values!E237),"",Values!$B$7)</f>
        <v/>
      </c>
      <c r="CQ238" s="36" t="str">
        <f aca="false">IF(ISBLANK(Values!E237),"",Values!$B$8)</f>
        <v/>
      </c>
      <c r="CR238" s="36" t="str">
        <f aca="false">IF(ISBLANK(Values!E237),"",Values!$B$9)</f>
        <v/>
      </c>
      <c r="CS238" s="1" t="str">
        <f aca="false">IF(ISBLANK(Values!E237),"",Values!$B$11)</f>
        <v/>
      </c>
      <c r="CT238" s="1" t="str">
        <f aca="false">IF(ISBLANK(Values!E237),"","GR")</f>
        <v/>
      </c>
      <c r="CU238" s="1" t="str">
        <f aca="false">IF(ISBLANK(Values!E237),"","CM")</f>
        <v/>
      </c>
      <c r="CV238" s="1" t="str">
        <f aca="false">IF(ISBLANK(Values!E237),"",IF(Values!$B$36=options!$F$1,"Denmark", IF(Values!$B$36=options!$F$2, "Danemark",IF(Values!$B$36=options!$F$3, "Dänemark",IF(Values!$B$36=options!$F$4, "Danimarca",IF(Values!$B$36=options!$F$5, "Dinamarca",IF(Values!$B$36=options!$F$6, "Denemarken","" ) ) ) ) )))</f>
        <v/>
      </c>
      <c r="CZ238" s="1" t="str">
        <f aca="false">IF(ISBLANK(Values!E237),"","No")</f>
        <v/>
      </c>
      <c r="DA238" s="1" t="str">
        <f aca="false">IF(ISBLANK(Values!E237),"","No")</f>
        <v/>
      </c>
      <c r="DO238" s="27" t="str">
        <f aca="false">IF(ISBLANK(Values!E237),"","Parts")</f>
        <v/>
      </c>
      <c r="DP238" s="27" t="str">
        <f aca="false">IF(ISBLANK(Values!E237),"",Values!$B$31)</f>
        <v/>
      </c>
      <c r="DS238" s="31"/>
      <c r="DY238" s="31"/>
      <c r="DZ238" s="31"/>
      <c r="EA238" s="31"/>
      <c r="EB238" s="31"/>
      <c r="EC238" s="31"/>
      <c r="EI238" s="1" t="str">
        <f aca="false">IF(ISBLANK(Values!E237),"",Values!$B$31)</f>
        <v/>
      </c>
      <c r="ES238" s="1" t="str">
        <f aca="false">IF(ISBLANK(Values!E237),"","Amazon Tellus UPS")</f>
        <v/>
      </c>
      <c r="EV238" s="1" t="str">
        <f aca="false">IF(ISBLANK(Values!E237),"","New")</f>
        <v/>
      </c>
      <c r="FE238" s="1" t="str">
        <f aca="false">IF(ISBLANK(Values!E237),"","3")</f>
        <v/>
      </c>
      <c r="FH238" s="1" t="str">
        <f aca="false">IF(ISBLANK(Values!E237),"","FALSE")</f>
        <v/>
      </c>
      <c r="FI238" s="36" t="str">
        <f aca="false">IF(ISBLANK(Values!E237),"","FALSE")</f>
        <v/>
      </c>
      <c r="FJ238" s="36" t="str">
        <f aca="false">IF(ISBLANK(Values!E237),"","FALSE")</f>
        <v/>
      </c>
      <c r="FM238" s="1" t="str">
        <f aca="false">IF(ISBLANK(Values!E237),"","1")</f>
        <v/>
      </c>
      <c r="FO238" s="28" t="str">
        <f aca="false">IF(ISBLANK(Values!E237),"",IF(Values!J237, Values!$B$4, Values!$B$5))</f>
        <v/>
      </c>
      <c r="FP238" s="1" t="str">
        <f aca="false">IF(ISBLANK(Values!E237),"","Percent")</f>
        <v/>
      </c>
      <c r="FQ238" s="1" t="str">
        <f aca="false">IF(ISBLANK(Values!E237),"","2")</f>
        <v/>
      </c>
      <c r="FR238" s="1" t="str">
        <f aca="false">IF(ISBLANK(Values!E237),"","3")</f>
        <v/>
      </c>
      <c r="FS238" s="1" t="str">
        <f aca="false">IF(ISBLANK(Values!E237),"","5")</f>
        <v/>
      </c>
      <c r="FT238" s="1" t="str">
        <f aca="false">IF(ISBLANK(Values!E237),"","6")</f>
        <v/>
      </c>
      <c r="FU238" s="1" t="str">
        <f aca="false">IF(ISBLANK(Values!E237),"","10")</f>
        <v/>
      </c>
      <c r="FV238" s="1" t="str">
        <f aca="false">IF(ISBLANK(Values!E237),"","10")</f>
        <v/>
      </c>
    </row>
    <row r="239" customFormat="false" ht="15" hidden="false" customHeight="false" outlineLevel="0" collapsed="false">
      <c r="A239" s="27" t="str">
        <f aca="false">IF(ISBLANK(Values!E238),"",IF(Values!$B$37="EU","computercomponent","computer"))</f>
        <v/>
      </c>
      <c r="B239" s="37" t="str">
        <f aca="false">IF(ISBLANK(Values!E238),"",Values!F238)</f>
        <v/>
      </c>
      <c r="C239" s="32" t="str">
        <f aca="false">IF(ISBLANK(Values!E238),"","TellusRem")</f>
        <v/>
      </c>
      <c r="D239" s="30" t="str">
        <f aca="false">IF(ISBLANK(Values!E238),"",Values!E238)</f>
        <v/>
      </c>
      <c r="E239" s="31" t="str">
        <f aca="false">IF(ISBLANK(Values!E238),"","EAN")</f>
        <v/>
      </c>
      <c r="F239" s="38" t="str">
        <f aca="false">IF(ISBLANK(Values!E238),"",IF(Values!J238,Values!H238 &amp;" "&amp;  Values!$B$1 &amp; " " &amp;Values!$B$3,Values!G238 &amp;" "&amp;  Values!$B$2 &amp; " " &amp;Values!$B$3))</f>
        <v/>
      </c>
      <c r="G239" s="32" t="str">
        <f aca="false">IF(ISBLANK(Values!E238),"","TellusRem")</f>
        <v/>
      </c>
      <c r="H239" s="27" t="str">
        <f aca="false">IF(ISBLANK(Values!E238),"",Values!$B$16)</f>
        <v/>
      </c>
      <c r="I239" s="27" t="str">
        <f aca="false">IF(ISBLANK(Values!E238),"","4730574031")</f>
        <v/>
      </c>
      <c r="J239" s="39" t="str">
        <f aca="false">IF(ISBLANK(Values!E238),"",Values!F238 &amp; " variations")</f>
        <v/>
      </c>
      <c r="K239" s="28" t="str">
        <f aca="false">IF(ISBLANK(Values!E238),"",IF(Values!J238, Values!$B$4, Values!$B$5))</f>
        <v/>
      </c>
      <c r="L239" s="40" t="str">
        <f aca="false">IF(ISBLANK(Values!E238),"",Values!$B$18)</f>
        <v/>
      </c>
      <c r="M239" s="28" t="str">
        <f aca="false">IF(ISBLANK(Values!E238),"",Values!$M238)</f>
        <v/>
      </c>
      <c r="N239" s="28" t="str">
        <f aca="false">IF(ISBLANK(Values!F238),"",Values!$N238)</f>
        <v/>
      </c>
      <c r="O239" s="1" t="str">
        <f aca="false">IF(ISBLANK(Values!F238),"",Values!$O238)</f>
        <v/>
      </c>
      <c r="W239" s="32" t="str">
        <f aca="false">IF(ISBLANK(Values!E238),"","Child")</f>
        <v/>
      </c>
      <c r="X239" s="32" t="str">
        <f aca="false">IF(ISBLANK(Values!E238),"",Values!$B$13)</f>
        <v/>
      </c>
      <c r="Y239" s="39" t="str">
        <f aca="false">IF(ISBLANK(Values!E238),"","Size-Color")</f>
        <v/>
      </c>
      <c r="Z239" s="32" t="str">
        <f aca="false">IF(ISBLANK(Values!E238),"","variation")</f>
        <v/>
      </c>
      <c r="AA239" s="36" t="str">
        <f aca="false">IF(ISBLANK(Values!E238),"",Values!$B$20)</f>
        <v/>
      </c>
      <c r="AB239" s="36" t="str">
        <f aca="false">IF(ISBLANK(Values!E238),"",Values!$B$29)</f>
        <v/>
      </c>
      <c r="AI239" s="41" t="str">
        <f aca="false">IF(ISBLANK(Values!E238),"",IF(Values!I238,Values!$B$23,Values!$B$33))</f>
        <v/>
      </c>
      <c r="AJ239" s="46" t="str">
        <f aca="false">IF(ISBLANK(Values!E238),"","👉 "&amp;Values!H258&amp; " "&amp;Values!$B$24 &amp;" "&amp;Values!$B$3)</f>
        <v/>
      </c>
      <c r="AK239" s="1" t="str">
        <f aca="false">IF(ISBLANK(Values!E238),"",Values!$B$25)</f>
        <v/>
      </c>
      <c r="AL239" s="1" t="str">
        <f aca="false">IF(ISBLANK(Values!E238),"",Values!$B$26)</f>
        <v/>
      </c>
      <c r="AM239" s="1" t="str">
        <f aca="false">IF(ISBLANK(Values!E238),"",Values!$B$27)</f>
        <v/>
      </c>
      <c r="AT239" s="43" t="str">
        <f aca="false">IF(ISBLANK(Values!E238),"",Values!H238)</f>
        <v/>
      </c>
      <c r="AV239" s="28" t="str">
        <f aca="false">IF(ISBLANK(Values!E238),"",Values!H258)</f>
        <v/>
      </c>
      <c r="BE239" s="27" t="str">
        <f aca="false">IF(ISBLANK(Values!E238),"","Professional Audience")</f>
        <v/>
      </c>
      <c r="BF239" s="27" t="str">
        <f aca="false">IF(ISBLANK(Values!E238),"","Consumer Audience")</f>
        <v/>
      </c>
      <c r="BG239" s="27" t="str">
        <f aca="false">IF(ISBLANK(Values!E238),"","Adults")</f>
        <v/>
      </c>
      <c r="BH239" s="27" t="str">
        <f aca="false">IF(ISBLANK(Values!E238),"","People")</f>
        <v/>
      </c>
      <c r="CG239" s="1" t="str">
        <f aca="false">IF(ISBLANK(Values!E238),"",Values!$B$11)</f>
        <v/>
      </c>
      <c r="CH239" s="1" t="str">
        <f aca="false">IF(ISBLANK(Values!E238),"","GR")</f>
        <v/>
      </c>
      <c r="CI239" s="1" t="str">
        <f aca="false">IF(ISBLANK(Values!E238),"",Values!$B$7)</f>
        <v/>
      </c>
      <c r="CJ239" s="1" t="str">
        <f aca="false">IF(ISBLANK(Values!E238),"",Values!$B$8)</f>
        <v/>
      </c>
      <c r="CK239" s="1" t="str">
        <f aca="false">IF(ISBLANK(Values!E238),"",Values!$B$9)</f>
        <v/>
      </c>
      <c r="CL239" s="1" t="str">
        <f aca="false">IF(ISBLANK(Values!E238),"","CM")</f>
        <v/>
      </c>
      <c r="CP239" s="36" t="str">
        <f aca="false">IF(ISBLANK(Values!E238),"",Values!$B$7)</f>
        <v/>
      </c>
      <c r="CQ239" s="36" t="str">
        <f aca="false">IF(ISBLANK(Values!E238),"",Values!$B$8)</f>
        <v/>
      </c>
      <c r="CR239" s="36" t="str">
        <f aca="false">IF(ISBLANK(Values!E238),"",Values!$B$9)</f>
        <v/>
      </c>
      <c r="CS239" s="1" t="str">
        <f aca="false">IF(ISBLANK(Values!E238),"",Values!$B$11)</f>
        <v/>
      </c>
      <c r="CT239" s="1" t="str">
        <f aca="false">IF(ISBLANK(Values!E238),"","GR")</f>
        <v/>
      </c>
      <c r="CU239" s="1" t="str">
        <f aca="false">IF(ISBLANK(Values!E238),"","CM")</f>
        <v/>
      </c>
      <c r="CV239" s="1" t="str">
        <f aca="false">IF(ISBLANK(Values!E238),"",IF(Values!$B$36=options!$F$1,"Denmark", IF(Values!$B$36=options!$F$2, "Danemark",IF(Values!$B$36=options!$F$3, "Dänemark",IF(Values!$B$36=options!$F$4, "Danimarca",IF(Values!$B$36=options!$F$5, "Dinamarca",IF(Values!$B$36=options!$F$6, "Denemarken","" ) ) ) ) )))</f>
        <v/>
      </c>
      <c r="CZ239" s="1" t="str">
        <f aca="false">IF(ISBLANK(Values!E238),"","No")</f>
        <v/>
      </c>
      <c r="DA239" s="1" t="str">
        <f aca="false">IF(ISBLANK(Values!E238),"","No")</f>
        <v/>
      </c>
      <c r="DO239" s="27" t="str">
        <f aca="false">IF(ISBLANK(Values!E238),"","Parts")</f>
        <v/>
      </c>
      <c r="DP239" s="27" t="str">
        <f aca="false">IF(ISBLANK(Values!E238),"",Values!$B$31)</f>
        <v/>
      </c>
      <c r="DS239" s="31"/>
      <c r="DY239" s="31"/>
      <c r="DZ239" s="31"/>
      <c r="EA239" s="31"/>
      <c r="EB239" s="31"/>
      <c r="EC239" s="31"/>
      <c r="EI239" s="1" t="str">
        <f aca="false">IF(ISBLANK(Values!E238),"",Values!$B$31)</f>
        <v/>
      </c>
      <c r="ES239" s="1" t="str">
        <f aca="false">IF(ISBLANK(Values!E238),"","Amazon Tellus UPS")</f>
        <v/>
      </c>
      <c r="EV239" s="1" t="str">
        <f aca="false">IF(ISBLANK(Values!E238),"","New")</f>
        <v/>
      </c>
      <c r="FE239" s="1" t="str">
        <f aca="false">IF(ISBLANK(Values!E238),"","3")</f>
        <v/>
      </c>
      <c r="FH239" s="1" t="str">
        <f aca="false">IF(ISBLANK(Values!E238),"","FALSE")</f>
        <v/>
      </c>
      <c r="FI239" s="36" t="str">
        <f aca="false">IF(ISBLANK(Values!E238),"","FALSE")</f>
        <v/>
      </c>
      <c r="FJ239" s="36" t="str">
        <f aca="false">IF(ISBLANK(Values!E238),"","FALSE")</f>
        <v/>
      </c>
      <c r="FM239" s="1" t="str">
        <f aca="false">IF(ISBLANK(Values!E238),"","1")</f>
        <v/>
      </c>
      <c r="FO239" s="28" t="str">
        <f aca="false">IF(ISBLANK(Values!E238),"",IF(Values!J238, Values!$B$4, Values!$B$5))</f>
        <v/>
      </c>
      <c r="FP239" s="1" t="str">
        <f aca="false">IF(ISBLANK(Values!E238),"","Percent")</f>
        <v/>
      </c>
      <c r="FQ239" s="1" t="str">
        <f aca="false">IF(ISBLANK(Values!E238),"","2")</f>
        <v/>
      </c>
      <c r="FR239" s="1" t="str">
        <f aca="false">IF(ISBLANK(Values!E238),"","3")</f>
        <v/>
      </c>
      <c r="FS239" s="1" t="str">
        <f aca="false">IF(ISBLANK(Values!E238),"","5")</f>
        <v/>
      </c>
      <c r="FT239" s="1" t="str">
        <f aca="false">IF(ISBLANK(Values!E238),"","6")</f>
        <v/>
      </c>
      <c r="FU239" s="1" t="str">
        <f aca="false">IF(ISBLANK(Values!E238),"","10")</f>
        <v/>
      </c>
      <c r="FV239" s="1" t="str">
        <f aca="false">IF(ISBLANK(Values!E238),"","10")</f>
        <v/>
      </c>
    </row>
    <row r="240" customFormat="false" ht="15" hidden="false" customHeight="false" outlineLevel="0" collapsed="false">
      <c r="A240" s="27" t="str">
        <f aca="false">IF(ISBLANK(Values!E239),"",IF(Values!$B$37="EU","computercomponent","computer"))</f>
        <v/>
      </c>
      <c r="B240" s="37" t="str">
        <f aca="false">IF(ISBLANK(Values!E239),"",Values!F239)</f>
        <v/>
      </c>
      <c r="C240" s="32" t="str">
        <f aca="false">IF(ISBLANK(Values!E239),"","TellusRem")</f>
        <v/>
      </c>
      <c r="D240" s="30" t="str">
        <f aca="false">IF(ISBLANK(Values!E239),"",Values!E239)</f>
        <v/>
      </c>
      <c r="E240" s="31" t="str">
        <f aca="false">IF(ISBLANK(Values!E239),"","EAN")</f>
        <v/>
      </c>
      <c r="F240" s="38" t="str">
        <f aca="false">IF(ISBLANK(Values!E239),"",IF(Values!J239,Values!H239 &amp;" "&amp;  Values!$B$1 &amp; " " &amp;Values!$B$3,Values!G239 &amp;" "&amp;  Values!$B$2 &amp; " " &amp;Values!$B$3))</f>
        <v/>
      </c>
      <c r="G240" s="32" t="str">
        <f aca="false">IF(ISBLANK(Values!E239),"","TellusRem")</f>
        <v/>
      </c>
      <c r="H240" s="27" t="str">
        <f aca="false">IF(ISBLANK(Values!E239),"",Values!$B$16)</f>
        <v/>
      </c>
      <c r="I240" s="27" t="str">
        <f aca="false">IF(ISBLANK(Values!E239),"","4730574031")</f>
        <v/>
      </c>
      <c r="J240" s="39" t="str">
        <f aca="false">IF(ISBLANK(Values!E239),"",Values!F239 &amp; " variations")</f>
        <v/>
      </c>
      <c r="K240" s="28" t="str">
        <f aca="false">IF(ISBLANK(Values!E239),"",IF(Values!J239, Values!$B$4, Values!$B$5))</f>
        <v/>
      </c>
      <c r="L240" s="40" t="str">
        <f aca="false">IF(ISBLANK(Values!E239),"",Values!$B$18)</f>
        <v/>
      </c>
      <c r="M240" s="28" t="str">
        <f aca="false">IF(ISBLANK(Values!E239),"",Values!$M239)</f>
        <v/>
      </c>
      <c r="N240" s="28" t="str">
        <f aca="false">IF(ISBLANK(Values!F239),"",Values!$N239)</f>
        <v/>
      </c>
      <c r="O240" s="1" t="str">
        <f aca="false">IF(ISBLANK(Values!F239),"",Values!$O239)</f>
        <v/>
      </c>
      <c r="W240" s="32" t="str">
        <f aca="false">IF(ISBLANK(Values!E239),"","Child")</f>
        <v/>
      </c>
      <c r="X240" s="32" t="str">
        <f aca="false">IF(ISBLANK(Values!E239),"",Values!$B$13)</f>
        <v/>
      </c>
      <c r="Y240" s="39" t="str">
        <f aca="false">IF(ISBLANK(Values!E239),"","Size-Color")</f>
        <v/>
      </c>
      <c r="Z240" s="32" t="str">
        <f aca="false">IF(ISBLANK(Values!E239),"","variation")</f>
        <v/>
      </c>
      <c r="AA240" s="36" t="str">
        <f aca="false">IF(ISBLANK(Values!E239),"",Values!$B$20)</f>
        <v/>
      </c>
      <c r="AB240" s="36" t="str">
        <f aca="false">IF(ISBLANK(Values!E239),"",Values!$B$29)</f>
        <v/>
      </c>
      <c r="AI240" s="41" t="str">
        <f aca="false">IF(ISBLANK(Values!E239),"",IF(Values!I239,Values!$B$23,Values!$B$33))</f>
        <v/>
      </c>
      <c r="AJ240" s="46" t="str">
        <f aca="false">IF(ISBLANK(Values!E239),"","👉 "&amp;Values!H259&amp; " "&amp;Values!$B$24 &amp;" "&amp;Values!$B$3)</f>
        <v/>
      </c>
      <c r="AK240" s="1" t="str">
        <f aca="false">IF(ISBLANK(Values!E239),"",Values!$B$25)</f>
        <v/>
      </c>
      <c r="AL240" s="1" t="str">
        <f aca="false">IF(ISBLANK(Values!E239),"",Values!$B$26)</f>
        <v/>
      </c>
      <c r="AM240" s="1" t="str">
        <f aca="false">IF(ISBLANK(Values!E239),"",Values!$B$27)</f>
        <v/>
      </c>
      <c r="AT240" s="43" t="str">
        <f aca="false">IF(ISBLANK(Values!E239),"",Values!H239)</f>
        <v/>
      </c>
      <c r="AV240" s="28" t="str">
        <f aca="false">IF(ISBLANK(Values!E239),"",Values!H259)</f>
        <v/>
      </c>
      <c r="BE240" s="27" t="str">
        <f aca="false">IF(ISBLANK(Values!E239),"","Professional Audience")</f>
        <v/>
      </c>
      <c r="BF240" s="27" t="str">
        <f aca="false">IF(ISBLANK(Values!E239),"","Consumer Audience")</f>
        <v/>
      </c>
      <c r="BG240" s="27" t="str">
        <f aca="false">IF(ISBLANK(Values!E239),"","Adults")</f>
        <v/>
      </c>
      <c r="BH240" s="27" t="str">
        <f aca="false">IF(ISBLANK(Values!E239),"","People")</f>
        <v/>
      </c>
      <c r="CG240" s="1" t="str">
        <f aca="false">IF(ISBLANK(Values!E239),"",Values!$B$11)</f>
        <v/>
      </c>
      <c r="CH240" s="1" t="str">
        <f aca="false">IF(ISBLANK(Values!E239),"","GR")</f>
        <v/>
      </c>
      <c r="CI240" s="1" t="str">
        <f aca="false">IF(ISBLANK(Values!E239),"",Values!$B$7)</f>
        <v/>
      </c>
      <c r="CJ240" s="1" t="str">
        <f aca="false">IF(ISBLANK(Values!E239),"",Values!$B$8)</f>
        <v/>
      </c>
      <c r="CK240" s="1" t="str">
        <f aca="false">IF(ISBLANK(Values!E239),"",Values!$B$9)</f>
        <v/>
      </c>
      <c r="CL240" s="1" t="str">
        <f aca="false">IF(ISBLANK(Values!E239),"","CM")</f>
        <v/>
      </c>
      <c r="CP240" s="36" t="str">
        <f aca="false">IF(ISBLANK(Values!E239),"",Values!$B$7)</f>
        <v/>
      </c>
      <c r="CQ240" s="36" t="str">
        <f aca="false">IF(ISBLANK(Values!E239),"",Values!$B$8)</f>
        <v/>
      </c>
      <c r="CR240" s="36" t="str">
        <f aca="false">IF(ISBLANK(Values!E239),"",Values!$B$9)</f>
        <v/>
      </c>
      <c r="CS240" s="1" t="str">
        <f aca="false">IF(ISBLANK(Values!E239),"",Values!$B$11)</f>
        <v/>
      </c>
      <c r="CT240" s="1" t="str">
        <f aca="false">IF(ISBLANK(Values!E239),"","GR")</f>
        <v/>
      </c>
      <c r="CU240" s="1" t="str">
        <f aca="false">IF(ISBLANK(Values!E239),"","CM")</f>
        <v/>
      </c>
      <c r="CV240" s="1" t="str">
        <f aca="false">IF(ISBLANK(Values!E239),"",IF(Values!$B$36=options!$F$1,"Denmark", IF(Values!$B$36=options!$F$2, "Danemark",IF(Values!$B$36=options!$F$3, "Dänemark",IF(Values!$B$36=options!$F$4, "Danimarca",IF(Values!$B$36=options!$F$5, "Dinamarca",IF(Values!$B$36=options!$F$6, "Denemarken","" ) ) ) ) )))</f>
        <v/>
      </c>
      <c r="CZ240" s="1" t="str">
        <f aca="false">IF(ISBLANK(Values!E239),"","No")</f>
        <v/>
      </c>
      <c r="DA240" s="1" t="str">
        <f aca="false">IF(ISBLANK(Values!E239),"","No")</f>
        <v/>
      </c>
      <c r="DO240" s="27" t="str">
        <f aca="false">IF(ISBLANK(Values!E239),"","Parts")</f>
        <v/>
      </c>
      <c r="DP240" s="27" t="str">
        <f aca="false">IF(ISBLANK(Values!E239),"",Values!$B$31)</f>
        <v/>
      </c>
      <c r="DS240" s="31"/>
      <c r="DY240" s="31"/>
      <c r="DZ240" s="31"/>
      <c r="EA240" s="31"/>
      <c r="EB240" s="31"/>
      <c r="EC240" s="31"/>
      <c r="EI240" s="1" t="str">
        <f aca="false">IF(ISBLANK(Values!E239),"",Values!$B$31)</f>
        <v/>
      </c>
      <c r="ES240" s="1" t="str">
        <f aca="false">IF(ISBLANK(Values!E239),"","Amazon Tellus UPS")</f>
        <v/>
      </c>
      <c r="EV240" s="1" t="str">
        <f aca="false">IF(ISBLANK(Values!E239),"","New")</f>
        <v/>
      </c>
      <c r="FE240" s="1" t="str">
        <f aca="false">IF(ISBLANK(Values!E239),"","3")</f>
        <v/>
      </c>
      <c r="FH240" s="1" t="str">
        <f aca="false">IF(ISBLANK(Values!E239),"","FALSE")</f>
        <v/>
      </c>
      <c r="FI240" s="36" t="str">
        <f aca="false">IF(ISBLANK(Values!E239),"","FALSE")</f>
        <v/>
      </c>
      <c r="FJ240" s="36" t="str">
        <f aca="false">IF(ISBLANK(Values!E239),"","FALSE")</f>
        <v/>
      </c>
      <c r="FM240" s="1" t="str">
        <f aca="false">IF(ISBLANK(Values!E239),"","1")</f>
        <v/>
      </c>
      <c r="FO240" s="28" t="str">
        <f aca="false">IF(ISBLANK(Values!E239),"",IF(Values!J239, Values!$B$4, Values!$B$5))</f>
        <v/>
      </c>
      <c r="FP240" s="1" t="str">
        <f aca="false">IF(ISBLANK(Values!E239),"","Percent")</f>
        <v/>
      </c>
      <c r="FQ240" s="1" t="str">
        <f aca="false">IF(ISBLANK(Values!E239),"","2")</f>
        <v/>
      </c>
      <c r="FR240" s="1" t="str">
        <f aca="false">IF(ISBLANK(Values!E239),"","3")</f>
        <v/>
      </c>
      <c r="FS240" s="1" t="str">
        <f aca="false">IF(ISBLANK(Values!E239),"","5")</f>
        <v/>
      </c>
      <c r="FT240" s="1" t="str">
        <f aca="false">IF(ISBLANK(Values!E239),"","6")</f>
        <v/>
      </c>
      <c r="FU240" s="1" t="str">
        <f aca="false">IF(ISBLANK(Values!E239),"","10")</f>
        <v/>
      </c>
      <c r="FV240" s="1" t="str">
        <f aca="false">IF(ISBLANK(Values!E239),"","10")</f>
        <v/>
      </c>
    </row>
    <row r="241" customFormat="false" ht="15" hidden="false" customHeight="false" outlineLevel="0" collapsed="false">
      <c r="A241" s="27" t="str">
        <f aca="false">IF(ISBLANK(Values!E240),"",IF(Values!$B$37="EU","computercomponent","computer"))</f>
        <v/>
      </c>
      <c r="B241" s="37" t="str">
        <f aca="false">IF(ISBLANK(Values!E240),"",Values!F240)</f>
        <v/>
      </c>
      <c r="C241" s="32" t="str">
        <f aca="false">IF(ISBLANK(Values!E240),"","TellusRem")</f>
        <v/>
      </c>
      <c r="D241" s="30" t="str">
        <f aca="false">IF(ISBLANK(Values!E240),"",Values!E240)</f>
        <v/>
      </c>
      <c r="E241" s="31" t="str">
        <f aca="false">IF(ISBLANK(Values!E240),"","EAN")</f>
        <v/>
      </c>
      <c r="F241" s="38" t="str">
        <f aca="false">IF(ISBLANK(Values!E240),"",IF(Values!J240,Values!H240 &amp;" "&amp;  Values!$B$1 &amp; " " &amp;Values!$B$3,Values!G240 &amp;" "&amp;  Values!$B$2 &amp; " " &amp;Values!$B$3))</f>
        <v/>
      </c>
      <c r="G241" s="32" t="str">
        <f aca="false">IF(ISBLANK(Values!E240),"","TellusRem")</f>
        <v/>
      </c>
      <c r="H241" s="27" t="str">
        <f aca="false">IF(ISBLANK(Values!E240),"",Values!$B$16)</f>
        <v/>
      </c>
      <c r="I241" s="27" t="str">
        <f aca="false">IF(ISBLANK(Values!E240),"","4730574031")</f>
        <v/>
      </c>
      <c r="J241" s="39" t="str">
        <f aca="false">IF(ISBLANK(Values!E240),"",Values!F240 &amp; " variations")</f>
        <v/>
      </c>
      <c r="K241" s="28" t="str">
        <f aca="false">IF(ISBLANK(Values!E240),"",IF(Values!J240, Values!$B$4, Values!$B$5))</f>
        <v/>
      </c>
      <c r="L241" s="40" t="str">
        <f aca="false">IF(ISBLANK(Values!E240),"",Values!$B$18)</f>
        <v/>
      </c>
      <c r="M241" s="28" t="str">
        <f aca="false">IF(ISBLANK(Values!E240),"",Values!$M240)</f>
        <v/>
      </c>
      <c r="N241" s="28" t="str">
        <f aca="false">IF(ISBLANK(Values!F240),"",Values!$N240)</f>
        <v/>
      </c>
      <c r="O241" s="1" t="str">
        <f aca="false">IF(ISBLANK(Values!F240),"",Values!$O240)</f>
        <v/>
      </c>
      <c r="W241" s="32" t="str">
        <f aca="false">IF(ISBLANK(Values!E240),"","Child")</f>
        <v/>
      </c>
      <c r="X241" s="32" t="str">
        <f aca="false">IF(ISBLANK(Values!E240),"",Values!$B$13)</f>
        <v/>
      </c>
      <c r="Y241" s="39" t="str">
        <f aca="false">IF(ISBLANK(Values!E240),"","Size-Color")</f>
        <v/>
      </c>
      <c r="Z241" s="32" t="str">
        <f aca="false">IF(ISBLANK(Values!E240),"","variation")</f>
        <v/>
      </c>
      <c r="AA241" s="36" t="str">
        <f aca="false">IF(ISBLANK(Values!E240),"",Values!$B$20)</f>
        <v/>
      </c>
      <c r="AB241" s="36" t="str">
        <f aca="false">IF(ISBLANK(Values!E240),"",Values!$B$29)</f>
        <v/>
      </c>
      <c r="AI241" s="41" t="str">
        <f aca="false">IF(ISBLANK(Values!E240),"",IF(Values!I240,Values!$B$23,Values!$B$33))</f>
        <v/>
      </c>
      <c r="AJ241" s="46" t="str">
        <f aca="false">IF(ISBLANK(Values!E240),"","👉 "&amp;Values!H260&amp; " "&amp;Values!$B$24 &amp;" "&amp;Values!$B$3)</f>
        <v/>
      </c>
      <c r="AK241" s="1" t="str">
        <f aca="false">IF(ISBLANK(Values!E240),"",Values!$B$25)</f>
        <v/>
      </c>
      <c r="AL241" s="1" t="str">
        <f aca="false">IF(ISBLANK(Values!E240),"",Values!$B$26)</f>
        <v/>
      </c>
      <c r="AM241" s="1" t="str">
        <f aca="false">IF(ISBLANK(Values!E240),"",Values!$B$27)</f>
        <v/>
      </c>
      <c r="AT241" s="43" t="str">
        <f aca="false">IF(ISBLANK(Values!E240),"",Values!H240)</f>
        <v/>
      </c>
      <c r="AV241" s="28" t="str">
        <f aca="false">IF(ISBLANK(Values!E240),"",Values!H260)</f>
        <v/>
      </c>
      <c r="BE241" s="27" t="str">
        <f aca="false">IF(ISBLANK(Values!E240),"","Professional Audience")</f>
        <v/>
      </c>
      <c r="BF241" s="27" t="str">
        <f aca="false">IF(ISBLANK(Values!E240),"","Consumer Audience")</f>
        <v/>
      </c>
      <c r="BG241" s="27" t="str">
        <f aca="false">IF(ISBLANK(Values!E240),"","Adults")</f>
        <v/>
      </c>
      <c r="BH241" s="27" t="str">
        <f aca="false">IF(ISBLANK(Values!E240),"","People")</f>
        <v/>
      </c>
      <c r="CG241" s="1" t="str">
        <f aca="false">IF(ISBLANK(Values!E240),"",Values!$B$11)</f>
        <v/>
      </c>
      <c r="CH241" s="1" t="str">
        <f aca="false">IF(ISBLANK(Values!E240),"","GR")</f>
        <v/>
      </c>
      <c r="CI241" s="1" t="str">
        <f aca="false">IF(ISBLANK(Values!E240),"",Values!$B$7)</f>
        <v/>
      </c>
      <c r="CJ241" s="1" t="str">
        <f aca="false">IF(ISBLANK(Values!E240),"",Values!$B$8)</f>
        <v/>
      </c>
      <c r="CK241" s="1" t="str">
        <f aca="false">IF(ISBLANK(Values!E240),"",Values!$B$9)</f>
        <v/>
      </c>
      <c r="CL241" s="1" t="str">
        <f aca="false">IF(ISBLANK(Values!E240),"","CM")</f>
        <v/>
      </c>
      <c r="CP241" s="36" t="str">
        <f aca="false">IF(ISBLANK(Values!E240),"",Values!$B$7)</f>
        <v/>
      </c>
      <c r="CQ241" s="36" t="str">
        <f aca="false">IF(ISBLANK(Values!E240),"",Values!$B$8)</f>
        <v/>
      </c>
      <c r="CR241" s="36" t="str">
        <f aca="false">IF(ISBLANK(Values!E240),"",Values!$B$9)</f>
        <v/>
      </c>
      <c r="CS241" s="1" t="str">
        <f aca="false">IF(ISBLANK(Values!E240),"",Values!$B$11)</f>
        <v/>
      </c>
      <c r="CT241" s="1" t="str">
        <f aca="false">IF(ISBLANK(Values!E240),"","GR")</f>
        <v/>
      </c>
      <c r="CU241" s="1" t="str">
        <f aca="false">IF(ISBLANK(Values!E240),"","CM")</f>
        <v/>
      </c>
      <c r="CV241" s="1" t="str">
        <f aca="false">IF(ISBLANK(Values!E240),"",IF(Values!$B$36=options!$F$1,"Denmark", IF(Values!$B$36=options!$F$2, "Danemark",IF(Values!$B$36=options!$F$3, "Dänemark",IF(Values!$B$36=options!$F$4, "Danimarca",IF(Values!$B$36=options!$F$5, "Dinamarca",IF(Values!$B$36=options!$F$6, "Denemarken","" ) ) ) ) )))</f>
        <v/>
      </c>
      <c r="CZ241" s="1" t="str">
        <f aca="false">IF(ISBLANK(Values!E240),"","No")</f>
        <v/>
      </c>
      <c r="DA241" s="1" t="str">
        <f aca="false">IF(ISBLANK(Values!E240),"","No")</f>
        <v/>
      </c>
      <c r="DO241" s="27" t="str">
        <f aca="false">IF(ISBLANK(Values!E240),"","Parts")</f>
        <v/>
      </c>
      <c r="DP241" s="27" t="str">
        <f aca="false">IF(ISBLANK(Values!E240),"",Values!$B$31)</f>
        <v/>
      </c>
      <c r="DS241" s="31"/>
      <c r="DY241" s="31"/>
      <c r="DZ241" s="31"/>
      <c r="EA241" s="31"/>
      <c r="EB241" s="31"/>
      <c r="EC241" s="31"/>
      <c r="EI241" s="1" t="str">
        <f aca="false">IF(ISBLANK(Values!E240),"",Values!$B$31)</f>
        <v/>
      </c>
      <c r="ES241" s="1" t="str">
        <f aca="false">IF(ISBLANK(Values!E240),"","Amazon Tellus UPS")</f>
        <v/>
      </c>
      <c r="EV241" s="1" t="str">
        <f aca="false">IF(ISBLANK(Values!E240),"","New")</f>
        <v/>
      </c>
      <c r="FE241" s="1" t="str">
        <f aca="false">IF(ISBLANK(Values!E240),"","3")</f>
        <v/>
      </c>
      <c r="FH241" s="1" t="str">
        <f aca="false">IF(ISBLANK(Values!E240),"","FALSE")</f>
        <v/>
      </c>
      <c r="FI241" s="36" t="str">
        <f aca="false">IF(ISBLANK(Values!E240),"","FALSE")</f>
        <v/>
      </c>
      <c r="FJ241" s="36" t="str">
        <f aca="false">IF(ISBLANK(Values!E240),"","FALSE")</f>
        <v/>
      </c>
      <c r="FM241" s="1" t="str">
        <f aca="false">IF(ISBLANK(Values!E240),"","1")</f>
        <v/>
      </c>
      <c r="FO241" s="28" t="str">
        <f aca="false">IF(ISBLANK(Values!E240),"",IF(Values!J240, Values!$B$4, Values!$B$5))</f>
        <v/>
      </c>
      <c r="FP241" s="1" t="str">
        <f aca="false">IF(ISBLANK(Values!E240),"","Percent")</f>
        <v/>
      </c>
      <c r="FQ241" s="1" t="str">
        <f aca="false">IF(ISBLANK(Values!E240),"","2")</f>
        <v/>
      </c>
      <c r="FR241" s="1" t="str">
        <f aca="false">IF(ISBLANK(Values!E240),"","3")</f>
        <v/>
      </c>
      <c r="FS241" s="1" t="str">
        <f aca="false">IF(ISBLANK(Values!E240),"","5")</f>
        <v/>
      </c>
      <c r="FT241" s="1" t="str">
        <f aca="false">IF(ISBLANK(Values!E240),"","6")</f>
        <v/>
      </c>
      <c r="FU241" s="1" t="str">
        <f aca="false">IF(ISBLANK(Values!E240),"","10")</f>
        <v/>
      </c>
      <c r="FV241" s="1" t="str">
        <f aca="false">IF(ISBLANK(Values!E240),"","10")</f>
        <v/>
      </c>
    </row>
    <row r="242" customFormat="false" ht="15" hidden="false" customHeight="false" outlineLevel="0" collapsed="false">
      <c r="A242" s="27" t="str">
        <f aca="false">IF(ISBLANK(Values!E241),"",IF(Values!$B$37="EU","computercomponent","computer"))</f>
        <v/>
      </c>
      <c r="B242" s="37" t="str">
        <f aca="false">IF(ISBLANK(Values!E241),"",Values!F241)</f>
        <v/>
      </c>
      <c r="C242" s="32" t="str">
        <f aca="false">IF(ISBLANK(Values!E241),"","TellusRem")</f>
        <v/>
      </c>
      <c r="D242" s="30" t="str">
        <f aca="false">IF(ISBLANK(Values!E241),"",Values!E241)</f>
        <v/>
      </c>
      <c r="E242" s="31" t="str">
        <f aca="false">IF(ISBLANK(Values!E241),"","EAN")</f>
        <v/>
      </c>
      <c r="F242" s="38" t="str">
        <f aca="false">IF(ISBLANK(Values!E241),"",IF(Values!J241,Values!H241 &amp;" "&amp;  Values!$B$1 &amp; " " &amp;Values!$B$3,Values!G241 &amp;" "&amp;  Values!$B$2 &amp; " " &amp;Values!$B$3))</f>
        <v/>
      </c>
      <c r="G242" s="32" t="str">
        <f aca="false">IF(ISBLANK(Values!E241),"","TellusRem")</f>
        <v/>
      </c>
      <c r="H242" s="27" t="str">
        <f aca="false">IF(ISBLANK(Values!E241),"",Values!$B$16)</f>
        <v/>
      </c>
      <c r="I242" s="27" t="str">
        <f aca="false">IF(ISBLANK(Values!E241),"","4730574031")</f>
        <v/>
      </c>
      <c r="J242" s="39" t="str">
        <f aca="false">IF(ISBLANK(Values!E241),"",Values!F241 &amp; " variations")</f>
        <v/>
      </c>
      <c r="K242" s="28" t="str">
        <f aca="false">IF(ISBLANK(Values!E241),"",IF(Values!J241, Values!$B$4, Values!$B$5))</f>
        <v/>
      </c>
      <c r="L242" s="40" t="str">
        <f aca="false">IF(ISBLANK(Values!E241),"",Values!$B$18)</f>
        <v/>
      </c>
      <c r="M242" s="28" t="str">
        <f aca="false">IF(ISBLANK(Values!E241),"",Values!$M241)</f>
        <v/>
      </c>
      <c r="N242" s="28" t="str">
        <f aca="false">IF(ISBLANK(Values!F241),"",Values!$N241)</f>
        <v/>
      </c>
      <c r="O242" s="1" t="str">
        <f aca="false">IF(ISBLANK(Values!F241),"",Values!$O241)</f>
        <v/>
      </c>
      <c r="W242" s="32" t="str">
        <f aca="false">IF(ISBLANK(Values!E241),"","Child")</f>
        <v/>
      </c>
      <c r="X242" s="32" t="str">
        <f aca="false">IF(ISBLANK(Values!E241),"",Values!$B$13)</f>
        <v/>
      </c>
      <c r="Y242" s="39" t="str">
        <f aca="false">IF(ISBLANK(Values!E241),"","Size-Color")</f>
        <v/>
      </c>
      <c r="Z242" s="32" t="str">
        <f aca="false">IF(ISBLANK(Values!E241),"","variation")</f>
        <v/>
      </c>
      <c r="AA242" s="36" t="str">
        <f aca="false">IF(ISBLANK(Values!E241),"",Values!$B$20)</f>
        <v/>
      </c>
      <c r="AB242" s="36" t="str">
        <f aca="false">IF(ISBLANK(Values!E241),"",Values!$B$29)</f>
        <v/>
      </c>
      <c r="AI242" s="41" t="str">
        <f aca="false">IF(ISBLANK(Values!E241),"",IF(Values!I241,Values!$B$23,Values!$B$33))</f>
        <v/>
      </c>
      <c r="AJ242" s="46" t="str">
        <f aca="false">IF(ISBLANK(Values!E241),"","👉 "&amp;Values!H261&amp; " "&amp;Values!$B$24 &amp;" "&amp;Values!$B$3)</f>
        <v/>
      </c>
      <c r="AK242" s="1" t="str">
        <f aca="false">IF(ISBLANK(Values!E241),"",Values!$B$25)</f>
        <v/>
      </c>
      <c r="AL242" s="1" t="str">
        <f aca="false">IF(ISBLANK(Values!E241),"",Values!$B$26)</f>
        <v/>
      </c>
      <c r="AM242" s="1" t="str">
        <f aca="false">IF(ISBLANK(Values!E241),"",Values!$B$27)</f>
        <v/>
      </c>
      <c r="AT242" s="43" t="str">
        <f aca="false">IF(ISBLANK(Values!E241),"",Values!H241)</f>
        <v/>
      </c>
      <c r="AV242" s="28" t="str">
        <f aca="false">IF(ISBLANK(Values!E241),"",Values!H261)</f>
        <v/>
      </c>
      <c r="BE242" s="27" t="str">
        <f aca="false">IF(ISBLANK(Values!E241),"","Professional Audience")</f>
        <v/>
      </c>
      <c r="BF242" s="27" t="str">
        <f aca="false">IF(ISBLANK(Values!E241),"","Consumer Audience")</f>
        <v/>
      </c>
      <c r="BG242" s="27" t="str">
        <f aca="false">IF(ISBLANK(Values!E241),"","Adults")</f>
        <v/>
      </c>
      <c r="BH242" s="27" t="str">
        <f aca="false">IF(ISBLANK(Values!E241),"","People")</f>
        <v/>
      </c>
      <c r="CG242" s="1" t="str">
        <f aca="false">IF(ISBLANK(Values!E241),"",Values!$B$11)</f>
        <v/>
      </c>
      <c r="CH242" s="1" t="str">
        <f aca="false">IF(ISBLANK(Values!E241),"","GR")</f>
        <v/>
      </c>
      <c r="CI242" s="1" t="str">
        <f aca="false">IF(ISBLANK(Values!E241),"",Values!$B$7)</f>
        <v/>
      </c>
      <c r="CJ242" s="1" t="str">
        <f aca="false">IF(ISBLANK(Values!E241),"",Values!$B$8)</f>
        <v/>
      </c>
      <c r="CK242" s="1" t="str">
        <f aca="false">IF(ISBLANK(Values!E241),"",Values!$B$9)</f>
        <v/>
      </c>
      <c r="CL242" s="1" t="str">
        <f aca="false">IF(ISBLANK(Values!E241),"","CM")</f>
        <v/>
      </c>
      <c r="CP242" s="36" t="str">
        <f aca="false">IF(ISBLANK(Values!E241),"",Values!$B$7)</f>
        <v/>
      </c>
      <c r="CQ242" s="36" t="str">
        <f aca="false">IF(ISBLANK(Values!E241),"",Values!$B$8)</f>
        <v/>
      </c>
      <c r="CR242" s="36" t="str">
        <f aca="false">IF(ISBLANK(Values!E241),"",Values!$B$9)</f>
        <v/>
      </c>
      <c r="CS242" s="1" t="str">
        <f aca="false">IF(ISBLANK(Values!E241),"",Values!$B$11)</f>
        <v/>
      </c>
      <c r="CT242" s="1" t="str">
        <f aca="false">IF(ISBLANK(Values!E241),"","GR")</f>
        <v/>
      </c>
      <c r="CU242" s="1" t="str">
        <f aca="false">IF(ISBLANK(Values!E241),"","CM")</f>
        <v/>
      </c>
      <c r="CV242" s="1" t="str">
        <f aca="false">IF(ISBLANK(Values!E241),"",IF(Values!$B$36=options!$F$1,"Denmark", IF(Values!$B$36=options!$F$2, "Danemark",IF(Values!$B$36=options!$F$3, "Dänemark",IF(Values!$B$36=options!$F$4, "Danimarca",IF(Values!$B$36=options!$F$5, "Dinamarca",IF(Values!$B$36=options!$F$6, "Denemarken","" ) ) ) ) )))</f>
        <v/>
      </c>
      <c r="CZ242" s="1" t="str">
        <f aca="false">IF(ISBLANK(Values!E241),"","No")</f>
        <v/>
      </c>
      <c r="DA242" s="1" t="str">
        <f aca="false">IF(ISBLANK(Values!E241),"","No")</f>
        <v/>
      </c>
      <c r="DO242" s="27" t="str">
        <f aca="false">IF(ISBLANK(Values!E241),"","Parts")</f>
        <v/>
      </c>
      <c r="DP242" s="27" t="str">
        <f aca="false">IF(ISBLANK(Values!E241),"",Values!$B$31)</f>
        <v/>
      </c>
      <c r="DS242" s="31"/>
      <c r="DY242" s="31"/>
      <c r="DZ242" s="31"/>
      <c r="EA242" s="31"/>
      <c r="EB242" s="31"/>
      <c r="EC242" s="31"/>
      <c r="EI242" s="1" t="str">
        <f aca="false">IF(ISBLANK(Values!E241),"",Values!$B$31)</f>
        <v/>
      </c>
      <c r="ES242" s="1" t="str">
        <f aca="false">IF(ISBLANK(Values!E241),"","Amazon Tellus UPS")</f>
        <v/>
      </c>
      <c r="EV242" s="1" t="str">
        <f aca="false">IF(ISBLANK(Values!E241),"","New")</f>
        <v/>
      </c>
      <c r="FE242" s="1" t="str">
        <f aca="false">IF(ISBLANK(Values!E241),"","3")</f>
        <v/>
      </c>
      <c r="FH242" s="1" t="str">
        <f aca="false">IF(ISBLANK(Values!E241),"","FALSE")</f>
        <v/>
      </c>
      <c r="FI242" s="36" t="str">
        <f aca="false">IF(ISBLANK(Values!E241),"","FALSE")</f>
        <v/>
      </c>
      <c r="FJ242" s="36" t="str">
        <f aca="false">IF(ISBLANK(Values!E241),"","FALSE")</f>
        <v/>
      </c>
      <c r="FM242" s="1" t="str">
        <f aca="false">IF(ISBLANK(Values!E241),"","1")</f>
        <v/>
      </c>
      <c r="FO242" s="28" t="str">
        <f aca="false">IF(ISBLANK(Values!E241),"",IF(Values!J241, Values!$B$4, Values!$B$5))</f>
        <v/>
      </c>
      <c r="FP242" s="1" t="str">
        <f aca="false">IF(ISBLANK(Values!E241),"","Percent")</f>
        <v/>
      </c>
      <c r="FQ242" s="1" t="str">
        <f aca="false">IF(ISBLANK(Values!E241),"","2")</f>
        <v/>
      </c>
      <c r="FR242" s="1" t="str">
        <f aca="false">IF(ISBLANK(Values!E241),"","3")</f>
        <v/>
      </c>
      <c r="FS242" s="1" t="str">
        <f aca="false">IF(ISBLANK(Values!E241),"","5")</f>
        <v/>
      </c>
      <c r="FT242" s="1" t="str">
        <f aca="false">IF(ISBLANK(Values!E241),"","6")</f>
        <v/>
      </c>
      <c r="FU242" s="1" t="str">
        <f aca="false">IF(ISBLANK(Values!E241),"","10")</f>
        <v/>
      </c>
      <c r="FV242" s="1" t="str">
        <f aca="false">IF(ISBLANK(Values!E241),"","10")</f>
        <v/>
      </c>
    </row>
    <row r="243" customFormat="false" ht="15" hidden="false" customHeight="false" outlineLevel="0" collapsed="false">
      <c r="A243" s="27" t="str">
        <f aca="false">IF(ISBLANK(Values!E242),"",IF(Values!$B$37="EU","computercomponent","computer"))</f>
        <v/>
      </c>
      <c r="B243" s="37" t="str">
        <f aca="false">IF(ISBLANK(Values!E242),"",Values!F242)</f>
        <v/>
      </c>
      <c r="C243" s="32" t="str">
        <f aca="false">IF(ISBLANK(Values!E242),"","TellusRem")</f>
        <v/>
      </c>
      <c r="D243" s="30" t="str">
        <f aca="false">IF(ISBLANK(Values!E242),"",Values!E242)</f>
        <v/>
      </c>
      <c r="E243" s="31" t="str">
        <f aca="false">IF(ISBLANK(Values!E242),"","EAN")</f>
        <v/>
      </c>
      <c r="F243" s="38" t="str">
        <f aca="false">IF(ISBLANK(Values!E242),"",IF(Values!J242,Values!H242 &amp;" "&amp;  Values!$B$1 &amp; " " &amp;Values!$B$3,Values!G242 &amp;" "&amp;  Values!$B$2 &amp; " " &amp;Values!$B$3))</f>
        <v/>
      </c>
      <c r="G243" s="32" t="str">
        <f aca="false">IF(ISBLANK(Values!E242),"","TellusRem")</f>
        <v/>
      </c>
      <c r="H243" s="27" t="str">
        <f aca="false">IF(ISBLANK(Values!E242),"",Values!$B$16)</f>
        <v/>
      </c>
      <c r="I243" s="27" t="str">
        <f aca="false">IF(ISBLANK(Values!E242),"","4730574031")</f>
        <v/>
      </c>
      <c r="J243" s="39" t="str">
        <f aca="false">IF(ISBLANK(Values!E242),"",Values!F242 &amp; " variations")</f>
        <v/>
      </c>
      <c r="K243" s="28" t="str">
        <f aca="false">IF(ISBLANK(Values!E242),"",IF(Values!J242, Values!$B$4, Values!$B$5))</f>
        <v/>
      </c>
      <c r="L243" s="40" t="str">
        <f aca="false">IF(ISBLANK(Values!E242),"",Values!$B$18)</f>
        <v/>
      </c>
      <c r="M243" s="28" t="str">
        <f aca="false">IF(ISBLANK(Values!E242),"",Values!$M242)</f>
        <v/>
      </c>
      <c r="N243" s="28" t="str">
        <f aca="false">IF(ISBLANK(Values!F242),"",Values!$N242)</f>
        <v/>
      </c>
      <c r="O243" s="1" t="str">
        <f aca="false">IF(ISBLANK(Values!F242),"",Values!$O242)</f>
        <v/>
      </c>
      <c r="W243" s="32" t="str">
        <f aca="false">IF(ISBLANK(Values!E242),"","Child")</f>
        <v/>
      </c>
      <c r="X243" s="32" t="str">
        <f aca="false">IF(ISBLANK(Values!E242),"",Values!$B$13)</f>
        <v/>
      </c>
      <c r="Y243" s="39" t="str">
        <f aca="false">IF(ISBLANK(Values!E242),"","Size-Color")</f>
        <v/>
      </c>
      <c r="Z243" s="32" t="str">
        <f aca="false">IF(ISBLANK(Values!E242),"","variation")</f>
        <v/>
      </c>
      <c r="AA243" s="36" t="str">
        <f aca="false">IF(ISBLANK(Values!E242),"",Values!$B$20)</f>
        <v/>
      </c>
      <c r="AB243" s="36" t="str">
        <f aca="false">IF(ISBLANK(Values!E242),"",Values!$B$29)</f>
        <v/>
      </c>
      <c r="AI243" s="41" t="str">
        <f aca="false">IF(ISBLANK(Values!E242),"",IF(Values!I242,Values!$B$23,Values!$B$33))</f>
        <v/>
      </c>
      <c r="AJ243" s="46" t="str">
        <f aca="false">IF(ISBLANK(Values!E242),"","👉 "&amp;Values!H262&amp; " "&amp;Values!$B$24 &amp;" "&amp;Values!$B$3)</f>
        <v/>
      </c>
      <c r="AK243" s="1" t="str">
        <f aca="false">IF(ISBLANK(Values!E242),"",Values!$B$25)</f>
        <v/>
      </c>
      <c r="AL243" s="1" t="str">
        <f aca="false">IF(ISBLANK(Values!E242),"",Values!$B$26)</f>
        <v/>
      </c>
      <c r="AM243" s="1" t="str">
        <f aca="false">IF(ISBLANK(Values!E242),"",Values!$B$27)</f>
        <v/>
      </c>
      <c r="AT243" s="43" t="str">
        <f aca="false">IF(ISBLANK(Values!E242),"",Values!H242)</f>
        <v/>
      </c>
      <c r="AV243" s="28" t="str">
        <f aca="false">IF(ISBLANK(Values!E242),"",Values!H262)</f>
        <v/>
      </c>
      <c r="BE243" s="27" t="str">
        <f aca="false">IF(ISBLANK(Values!E242),"","Professional Audience")</f>
        <v/>
      </c>
      <c r="BF243" s="27" t="str">
        <f aca="false">IF(ISBLANK(Values!E242),"","Consumer Audience")</f>
        <v/>
      </c>
      <c r="BG243" s="27" t="str">
        <f aca="false">IF(ISBLANK(Values!E242),"","Adults")</f>
        <v/>
      </c>
      <c r="BH243" s="27" t="str">
        <f aca="false">IF(ISBLANK(Values!E242),"","People")</f>
        <v/>
      </c>
      <c r="CG243" s="1" t="str">
        <f aca="false">IF(ISBLANK(Values!E242),"",Values!$B$11)</f>
        <v/>
      </c>
      <c r="CH243" s="1" t="str">
        <f aca="false">IF(ISBLANK(Values!E242),"","GR")</f>
        <v/>
      </c>
      <c r="CI243" s="1" t="str">
        <f aca="false">IF(ISBLANK(Values!E242),"",Values!$B$7)</f>
        <v/>
      </c>
      <c r="CJ243" s="1" t="str">
        <f aca="false">IF(ISBLANK(Values!E242),"",Values!$B$8)</f>
        <v/>
      </c>
      <c r="CK243" s="1" t="str">
        <f aca="false">IF(ISBLANK(Values!E242),"",Values!$B$9)</f>
        <v/>
      </c>
      <c r="CL243" s="1" t="str">
        <f aca="false">IF(ISBLANK(Values!E242),"","CM")</f>
        <v/>
      </c>
      <c r="CP243" s="36" t="str">
        <f aca="false">IF(ISBLANK(Values!E242),"",Values!$B$7)</f>
        <v/>
      </c>
      <c r="CQ243" s="36" t="str">
        <f aca="false">IF(ISBLANK(Values!E242),"",Values!$B$8)</f>
        <v/>
      </c>
      <c r="CR243" s="36" t="str">
        <f aca="false">IF(ISBLANK(Values!E242),"",Values!$B$9)</f>
        <v/>
      </c>
      <c r="CS243" s="1" t="str">
        <f aca="false">IF(ISBLANK(Values!E242),"",Values!$B$11)</f>
        <v/>
      </c>
      <c r="CT243" s="1" t="str">
        <f aca="false">IF(ISBLANK(Values!E242),"","GR")</f>
        <v/>
      </c>
      <c r="CU243" s="1" t="str">
        <f aca="false">IF(ISBLANK(Values!E242),"","CM")</f>
        <v/>
      </c>
      <c r="CV243" s="1" t="str">
        <f aca="false">IF(ISBLANK(Values!E242),"",IF(Values!$B$36=options!$F$1,"Denmark", IF(Values!$B$36=options!$F$2, "Danemark",IF(Values!$B$36=options!$F$3, "Dänemark",IF(Values!$B$36=options!$F$4, "Danimarca",IF(Values!$B$36=options!$F$5, "Dinamarca",IF(Values!$B$36=options!$F$6, "Denemarken","" ) ) ) ) )))</f>
        <v/>
      </c>
      <c r="CZ243" s="1" t="str">
        <f aca="false">IF(ISBLANK(Values!E242),"","No")</f>
        <v/>
      </c>
      <c r="DA243" s="1" t="str">
        <f aca="false">IF(ISBLANK(Values!E242),"","No")</f>
        <v/>
      </c>
      <c r="DO243" s="27" t="str">
        <f aca="false">IF(ISBLANK(Values!E242),"","Parts")</f>
        <v/>
      </c>
      <c r="DP243" s="27" t="str">
        <f aca="false">IF(ISBLANK(Values!E242),"",Values!$B$31)</f>
        <v/>
      </c>
      <c r="DS243" s="31"/>
      <c r="DY243" s="31"/>
      <c r="DZ243" s="31"/>
      <c r="EA243" s="31"/>
      <c r="EB243" s="31"/>
      <c r="EC243" s="31"/>
      <c r="EI243" s="1" t="str">
        <f aca="false">IF(ISBLANK(Values!E242),"",Values!$B$31)</f>
        <v/>
      </c>
      <c r="ES243" s="1" t="str">
        <f aca="false">IF(ISBLANK(Values!E242),"","Amazon Tellus UPS")</f>
        <v/>
      </c>
      <c r="EV243" s="1" t="str">
        <f aca="false">IF(ISBLANK(Values!E242),"","New")</f>
        <v/>
      </c>
      <c r="FE243" s="1" t="str">
        <f aca="false">IF(ISBLANK(Values!E242),"","3")</f>
        <v/>
      </c>
      <c r="FH243" s="1" t="str">
        <f aca="false">IF(ISBLANK(Values!E242),"","FALSE")</f>
        <v/>
      </c>
      <c r="FI243" s="36" t="str">
        <f aca="false">IF(ISBLANK(Values!E242),"","FALSE")</f>
        <v/>
      </c>
      <c r="FJ243" s="36" t="str">
        <f aca="false">IF(ISBLANK(Values!E242),"","FALSE")</f>
        <v/>
      </c>
      <c r="FM243" s="1" t="str">
        <f aca="false">IF(ISBLANK(Values!E242),"","1")</f>
        <v/>
      </c>
      <c r="FO243" s="28" t="str">
        <f aca="false">IF(ISBLANK(Values!E242),"",IF(Values!J242, Values!$B$4, Values!$B$5))</f>
        <v/>
      </c>
      <c r="FP243" s="1" t="str">
        <f aca="false">IF(ISBLANK(Values!E242),"","Percent")</f>
        <v/>
      </c>
      <c r="FQ243" s="1" t="str">
        <f aca="false">IF(ISBLANK(Values!E242),"","2")</f>
        <v/>
      </c>
      <c r="FR243" s="1" t="str">
        <f aca="false">IF(ISBLANK(Values!E242),"","3")</f>
        <v/>
      </c>
      <c r="FS243" s="1" t="str">
        <f aca="false">IF(ISBLANK(Values!E242),"","5")</f>
        <v/>
      </c>
      <c r="FT243" s="1" t="str">
        <f aca="false">IF(ISBLANK(Values!E242),"","6")</f>
        <v/>
      </c>
      <c r="FU243" s="1" t="str">
        <f aca="false">IF(ISBLANK(Values!E242),"","10")</f>
        <v/>
      </c>
      <c r="FV243" s="1" t="str">
        <f aca="false">IF(ISBLANK(Values!E242),"","10")</f>
        <v/>
      </c>
    </row>
    <row r="244" customFormat="false" ht="15" hidden="false" customHeight="false" outlineLevel="0" collapsed="false">
      <c r="A244" s="27" t="str">
        <f aca="false">IF(ISBLANK(Values!E243),"",IF(Values!$B$37="EU","computercomponent","computer"))</f>
        <v/>
      </c>
      <c r="B244" s="37" t="str">
        <f aca="false">IF(ISBLANK(Values!E243),"",Values!F243)</f>
        <v/>
      </c>
      <c r="C244" s="32" t="str">
        <f aca="false">IF(ISBLANK(Values!E243),"","TellusRem")</f>
        <v/>
      </c>
      <c r="D244" s="30" t="str">
        <f aca="false">IF(ISBLANK(Values!E243),"",Values!E243)</f>
        <v/>
      </c>
      <c r="E244" s="31" t="str">
        <f aca="false">IF(ISBLANK(Values!E243),"","EAN")</f>
        <v/>
      </c>
      <c r="F244" s="38" t="str">
        <f aca="false">IF(ISBLANK(Values!E243),"",IF(Values!J243,Values!H243 &amp;" "&amp;  Values!$B$1 &amp; " " &amp;Values!$B$3,Values!G243 &amp;" "&amp;  Values!$B$2 &amp; " " &amp;Values!$B$3))</f>
        <v/>
      </c>
      <c r="G244" s="32" t="str">
        <f aca="false">IF(ISBLANK(Values!E243),"","TellusRem")</f>
        <v/>
      </c>
      <c r="H244" s="27" t="str">
        <f aca="false">IF(ISBLANK(Values!E243),"",Values!$B$16)</f>
        <v/>
      </c>
      <c r="I244" s="27" t="str">
        <f aca="false">IF(ISBLANK(Values!E243),"","4730574031")</f>
        <v/>
      </c>
      <c r="J244" s="39" t="str">
        <f aca="false">IF(ISBLANK(Values!E243),"",Values!F243 &amp; " variations")</f>
        <v/>
      </c>
      <c r="K244" s="28" t="str">
        <f aca="false">IF(ISBLANK(Values!E243),"",IF(Values!J243, Values!$B$4, Values!$B$5))</f>
        <v/>
      </c>
      <c r="L244" s="40" t="str">
        <f aca="false">IF(ISBLANK(Values!E243),"",Values!$B$18)</f>
        <v/>
      </c>
      <c r="M244" s="28" t="str">
        <f aca="false">IF(ISBLANK(Values!E243),"",Values!$M243)</f>
        <v/>
      </c>
      <c r="N244" s="28" t="str">
        <f aca="false">IF(ISBLANK(Values!F243),"",Values!$N243)</f>
        <v/>
      </c>
      <c r="O244" s="1" t="str">
        <f aca="false">IF(ISBLANK(Values!F243),"",Values!$O243)</f>
        <v/>
      </c>
      <c r="W244" s="32" t="str">
        <f aca="false">IF(ISBLANK(Values!E243),"","Child")</f>
        <v/>
      </c>
      <c r="X244" s="32" t="str">
        <f aca="false">IF(ISBLANK(Values!E243),"",Values!$B$13)</f>
        <v/>
      </c>
      <c r="Y244" s="39" t="str">
        <f aca="false">IF(ISBLANK(Values!E243),"","Size-Color")</f>
        <v/>
      </c>
      <c r="Z244" s="32" t="str">
        <f aca="false">IF(ISBLANK(Values!E243),"","variation")</f>
        <v/>
      </c>
      <c r="AA244" s="36" t="str">
        <f aca="false">IF(ISBLANK(Values!E243),"",Values!$B$20)</f>
        <v/>
      </c>
      <c r="AB244" s="36" t="str">
        <f aca="false">IF(ISBLANK(Values!E243),"",Values!$B$29)</f>
        <v/>
      </c>
      <c r="AI244" s="41" t="str">
        <f aca="false">IF(ISBLANK(Values!E243),"",IF(Values!I243,Values!$B$23,Values!$B$33))</f>
        <v/>
      </c>
      <c r="AJ244" s="46" t="str">
        <f aca="false">IF(ISBLANK(Values!E243),"","👉 "&amp;Values!H263&amp; " "&amp;Values!$B$24 &amp;" "&amp;Values!$B$3)</f>
        <v/>
      </c>
      <c r="AK244" s="1" t="str">
        <f aca="false">IF(ISBLANK(Values!E243),"",Values!$B$25)</f>
        <v/>
      </c>
      <c r="AL244" s="1" t="str">
        <f aca="false">IF(ISBLANK(Values!E243),"",Values!$B$26)</f>
        <v/>
      </c>
      <c r="AM244" s="1" t="str">
        <f aca="false">IF(ISBLANK(Values!E243),"",Values!$B$27)</f>
        <v/>
      </c>
      <c r="AT244" s="43" t="str">
        <f aca="false">IF(ISBLANK(Values!E243),"",Values!H243)</f>
        <v/>
      </c>
      <c r="AV244" s="28" t="str">
        <f aca="false">IF(ISBLANK(Values!E243),"",Values!H263)</f>
        <v/>
      </c>
      <c r="BE244" s="27" t="str">
        <f aca="false">IF(ISBLANK(Values!E243),"","Professional Audience")</f>
        <v/>
      </c>
      <c r="BF244" s="27" t="str">
        <f aca="false">IF(ISBLANK(Values!E243),"","Consumer Audience")</f>
        <v/>
      </c>
      <c r="BG244" s="27" t="str">
        <f aca="false">IF(ISBLANK(Values!E243),"","Adults")</f>
        <v/>
      </c>
      <c r="BH244" s="27" t="str">
        <f aca="false">IF(ISBLANK(Values!E243),"","People")</f>
        <v/>
      </c>
      <c r="CG244" s="1" t="str">
        <f aca="false">IF(ISBLANK(Values!E243),"",Values!$B$11)</f>
        <v/>
      </c>
      <c r="CH244" s="1" t="str">
        <f aca="false">IF(ISBLANK(Values!E243),"","GR")</f>
        <v/>
      </c>
      <c r="CI244" s="1" t="str">
        <f aca="false">IF(ISBLANK(Values!E243),"",Values!$B$7)</f>
        <v/>
      </c>
      <c r="CJ244" s="1" t="str">
        <f aca="false">IF(ISBLANK(Values!E243),"",Values!$B$8)</f>
        <v/>
      </c>
      <c r="CK244" s="1" t="str">
        <f aca="false">IF(ISBLANK(Values!E243),"",Values!$B$9)</f>
        <v/>
      </c>
      <c r="CL244" s="1" t="str">
        <f aca="false">IF(ISBLANK(Values!E243),"","CM")</f>
        <v/>
      </c>
      <c r="CP244" s="36" t="str">
        <f aca="false">IF(ISBLANK(Values!E243),"",Values!$B$7)</f>
        <v/>
      </c>
      <c r="CQ244" s="36" t="str">
        <f aca="false">IF(ISBLANK(Values!E243),"",Values!$B$8)</f>
        <v/>
      </c>
      <c r="CR244" s="36" t="str">
        <f aca="false">IF(ISBLANK(Values!E243),"",Values!$B$9)</f>
        <v/>
      </c>
      <c r="CS244" s="1" t="str">
        <f aca="false">IF(ISBLANK(Values!E243),"",Values!$B$11)</f>
        <v/>
      </c>
      <c r="CT244" s="1" t="str">
        <f aca="false">IF(ISBLANK(Values!E243),"","GR")</f>
        <v/>
      </c>
      <c r="CU244" s="1" t="str">
        <f aca="false">IF(ISBLANK(Values!E243),"","CM")</f>
        <v/>
      </c>
      <c r="CV244" s="1" t="str">
        <f aca="false">IF(ISBLANK(Values!E243),"",IF(Values!$B$36=options!$F$1,"Denmark", IF(Values!$B$36=options!$F$2, "Danemark",IF(Values!$B$36=options!$F$3, "Dänemark",IF(Values!$B$36=options!$F$4, "Danimarca",IF(Values!$B$36=options!$F$5, "Dinamarca",IF(Values!$B$36=options!$F$6, "Denemarken","" ) ) ) ) )))</f>
        <v/>
      </c>
      <c r="CZ244" s="1" t="str">
        <f aca="false">IF(ISBLANK(Values!E243),"","No")</f>
        <v/>
      </c>
      <c r="DA244" s="1" t="str">
        <f aca="false">IF(ISBLANK(Values!E243),"","No")</f>
        <v/>
      </c>
      <c r="DO244" s="27" t="str">
        <f aca="false">IF(ISBLANK(Values!E243),"","Parts")</f>
        <v/>
      </c>
      <c r="DP244" s="27" t="str">
        <f aca="false">IF(ISBLANK(Values!E243),"",Values!$B$31)</f>
        <v/>
      </c>
      <c r="DS244" s="31"/>
      <c r="DY244" s="31"/>
      <c r="DZ244" s="31"/>
      <c r="EA244" s="31"/>
      <c r="EB244" s="31"/>
      <c r="EC244" s="31"/>
      <c r="EI244" s="1" t="str">
        <f aca="false">IF(ISBLANK(Values!E243),"",Values!$B$31)</f>
        <v/>
      </c>
      <c r="ES244" s="1" t="str">
        <f aca="false">IF(ISBLANK(Values!E243),"","Amazon Tellus UPS")</f>
        <v/>
      </c>
      <c r="EV244" s="1" t="str">
        <f aca="false">IF(ISBLANK(Values!E243),"","New")</f>
        <v/>
      </c>
      <c r="FE244" s="1" t="str">
        <f aca="false">IF(ISBLANK(Values!E243),"","3")</f>
        <v/>
      </c>
      <c r="FH244" s="1" t="str">
        <f aca="false">IF(ISBLANK(Values!E243),"","FALSE")</f>
        <v/>
      </c>
      <c r="FI244" s="36" t="str">
        <f aca="false">IF(ISBLANK(Values!E243),"","FALSE")</f>
        <v/>
      </c>
      <c r="FJ244" s="36" t="str">
        <f aca="false">IF(ISBLANK(Values!E243),"","FALSE")</f>
        <v/>
      </c>
      <c r="FM244" s="1" t="str">
        <f aca="false">IF(ISBLANK(Values!E243),"","1")</f>
        <v/>
      </c>
      <c r="FO244" s="28" t="str">
        <f aca="false">IF(ISBLANK(Values!E243),"",IF(Values!J243, Values!$B$4, Values!$B$5))</f>
        <v/>
      </c>
      <c r="FP244" s="1" t="str">
        <f aca="false">IF(ISBLANK(Values!E243),"","Percent")</f>
        <v/>
      </c>
      <c r="FQ244" s="1" t="str">
        <f aca="false">IF(ISBLANK(Values!E243),"","2")</f>
        <v/>
      </c>
      <c r="FR244" s="1" t="str">
        <f aca="false">IF(ISBLANK(Values!E243),"","3")</f>
        <v/>
      </c>
      <c r="FS244" s="1" t="str">
        <f aca="false">IF(ISBLANK(Values!E243),"","5")</f>
        <v/>
      </c>
      <c r="FT244" s="1" t="str">
        <f aca="false">IF(ISBLANK(Values!E243),"","6")</f>
        <v/>
      </c>
      <c r="FU244" s="1" t="str">
        <f aca="false">IF(ISBLANK(Values!E243),"","10")</f>
        <v/>
      </c>
      <c r="FV244" s="1" t="str">
        <f aca="false">IF(ISBLANK(Values!E243),"","10")</f>
        <v/>
      </c>
    </row>
    <row r="245" customFormat="false" ht="15" hidden="false" customHeight="false" outlineLevel="0" collapsed="false">
      <c r="A245" s="27" t="str">
        <f aca="false">IF(ISBLANK(Values!E244),"",IF(Values!$B$37="EU","computercomponent","computer"))</f>
        <v/>
      </c>
      <c r="B245" s="37" t="str">
        <f aca="false">IF(ISBLANK(Values!E244),"",Values!F244)</f>
        <v/>
      </c>
      <c r="C245" s="32" t="str">
        <f aca="false">IF(ISBLANK(Values!E244),"","TellusRem")</f>
        <v/>
      </c>
      <c r="D245" s="30" t="str">
        <f aca="false">IF(ISBLANK(Values!E244),"",Values!E244)</f>
        <v/>
      </c>
      <c r="E245" s="31" t="str">
        <f aca="false">IF(ISBLANK(Values!E244),"","EAN")</f>
        <v/>
      </c>
      <c r="F245" s="38" t="str">
        <f aca="false">IF(ISBLANK(Values!E244),"",IF(Values!J244,Values!H244 &amp;" "&amp;  Values!$B$1 &amp; " " &amp;Values!$B$3,Values!G244 &amp;" "&amp;  Values!$B$2 &amp; " " &amp;Values!$B$3))</f>
        <v/>
      </c>
      <c r="G245" s="32" t="str">
        <f aca="false">IF(ISBLANK(Values!E244),"","TellusRem")</f>
        <v/>
      </c>
      <c r="H245" s="27" t="str">
        <f aca="false">IF(ISBLANK(Values!E244),"",Values!$B$16)</f>
        <v/>
      </c>
      <c r="I245" s="27" t="str">
        <f aca="false">IF(ISBLANK(Values!E244),"","4730574031")</f>
        <v/>
      </c>
      <c r="J245" s="39" t="str">
        <f aca="false">IF(ISBLANK(Values!E244),"",Values!F244 &amp; " variations")</f>
        <v/>
      </c>
      <c r="K245" s="28" t="str">
        <f aca="false">IF(ISBLANK(Values!E244),"",IF(Values!J244, Values!$B$4, Values!$B$5))</f>
        <v/>
      </c>
      <c r="L245" s="40" t="str">
        <f aca="false">IF(ISBLANK(Values!E244),"",Values!$B$18)</f>
        <v/>
      </c>
      <c r="M245" s="28" t="str">
        <f aca="false">IF(ISBLANK(Values!E244),"",Values!$M244)</f>
        <v/>
      </c>
      <c r="N245" s="28" t="str">
        <f aca="false">IF(ISBLANK(Values!F244),"",Values!$N244)</f>
        <v/>
      </c>
      <c r="O245" s="1" t="str">
        <f aca="false">IF(ISBLANK(Values!F244),"",Values!$O244)</f>
        <v/>
      </c>
      <c r="W245" s="32" t="str">
        <f aca="false">IF(ISBLANK(Values!E244),"","Child")</f>
        <v/>
      </c>
      <c r="X245" s="32" t="str">
        <f aca="false">IF(ISBLANK(Values!E244),"",Values!$B$13)</f>
        <v/>
      </c>
      <c r="Y245" s="39" t="str">
        <f aca="false">IF(ISBLANK(Values!E244),"","Size-Color")</f>
        <v/>
      </c>
      <c r="Z245" s="32" t="str">
        <f aca="false">IF(ISBLANK(Values!E244),"","variation")</f>
        <v/>
      </c>
      <c r="AA245" s="36" t="str">
        <f aca="false">IF(ISBLANK(Values!E244),"",Values!$B$20)</f>
        <v/>
      </c>
      <c r="AB245" s="36" t="str">
        <f aca="false">IF(ISBLANK(Values!E244),"",Values!$B$29)</f>
        <v/>
      </c>
      <c r="AI245" s="41" t="str">
        <f aca="false">IF(ISBLANK(Values!E244),"",IF(Values!I244,Values!$B$23,Values!$B$33))</f>
        <v/>
      </c>
      <c r="AJ245" s="46" t="str">
        <f aca="false">IF(ISBLANK(Values!E244),"","👉 "&amp;Values!H264&amp; " "&amp;Values!$B$24 &amp;" "&amp;Values!$B$3)</f>
        <v/>
      </c>
      <c r="AK245" s="1" t="str">
        <f aca="false">IF(ISBLANK(Values!E244),"",Values!$B$25)</f>
        <v/>
      </c>
      <c r="AL245" s="1" t="str">
        <f aca="false">IF(ISBLANK(Values!E244),"",Values!$B$26)</f>
        <v/>
      </c>
      <c r="AM245" s="1" t="str">
        <f aca="false">IF(ISBLANK(Values!E244),"",Values!$B$27)</f>
        <v/>
      </c>
      <c r="AT245" s="43" t="str">
        <f aca="false">IF(ISBLANK(Values!E244),"",Values!H244)</f>
        <v/>
      </c>
      <c r="AV245" s="28" t="str">
        <f aca="false">IF(ISBLANK(Values!E244),"",Values!H264)</f>
        <v/>
      </c>
      <c r="BE245" s="27" t="str">
        <f aca="false">IF(ISBLANK(Values!E244),"","Professional Audience")</f>
        <v/>
      </c>
      <c r="BF245" s="27" t="str">
        <f aca="false">IF(ISBLANK(Values!E244),"","Consumer Audience")</f>
        <v/>
      </c>
      <c r="BG245" s="27" t="str">
        <f aca="false">IF(ISBLANK(Values!E244),"","Adults")</f>
        <v/>
      </c>
      <c r="BH245" s="27" t="str">
        <f aca="false">IF(ISBLANK(Values!E244),"","People")</f>
        <v/>
      </c>
      <c r="CG245" s="1" t="str">
        <f aca="false">IF(ISBLANK(Values!E244),"",Values!$B$11)</f>
        <v/>
      </c>
      <c r="CH245" s="1" t="str">
        <f aca="false">IF(ISBLANK(Values!E244),"","GR")</f>
        <v/>
      </c>
      <c r="CI245" s="1" t="str">
        <f aca="false">IF(ISBLANK(Values!E244),"",Values!$B$7)</f>
        <v/>
      </c>
      <c r="CJ245" s="1" t="str">
        <f aca="false">IF(ISBLANK(Values!E244),"",Values!$B$8)</f>
        <v/>
      </c>
      <c r="CK245" s="1" t="str">
        <f aca="false">IF(ISBLANK(Values!E244),"",Values!$B$9)</f>
        <v/>
      </c>
      <c r="CL245" s="1" t="str">
        <f aca="false">IF(ISBLANK(Values!E244),"","CM")</f>
        <v/>
      </c>
      <c r="CP245" s="36" t="str">
        <f aca="false">IF(ISBLANK(Values!E244),"",Values!$B$7)</f>
        <v/>
      </c>
      <c r="CQ245" s="36" t="str">
        <f aca="false">IF(ISBLANK(Values!E244),"",Values!$B$8)</f>
        <v/>
      </c>
      <c r="CR245" s="36" t="str">
        <f aca="false">IF(ISBLANK(Values!E244),"",Values!$B$9)</f>
        <v/>
      </c>
      <c r="CS245" s="1" t="str">
        <f aca="false">IF(ISBLANK(Values!E244),"",Values!$B$11)</f>
        <v/>
      </c>
      <c r="CT245" s="1" t="str">
        <f aca="false">IF(ISBLANK(Values!E244),"","GR")</f>
        <v/>
      </c>
      <c r="CU245" s="1" t="str">
        <f aca="false">IF(ISBLANK(Values!E244),"","CM")</f>
        <v/>
      </c>
      <c r="CV245" s="1" t="str">
        <f aca="false">IF(ISBLANK(Values!E244),"",IF(Values!$B$36=options!$F$1,"Denmark", IF(Values!$B$36=options!$F$2, "Danemark",IF(Values!$B$36=options!$F$3, "Dänemark",IF(Values!$B$36=options!$F$4, "Danimarca",IF(Values!$B$36=options!$F$5, "Dinamarca",IF(Values!$B$36=options!$F$6, "Denemarken","" ) ) ) ) )))</f>
        <v/>
      </c>
      <c r="CZ245" s="1" t="str">
        <f aca="false">IF(ISBLANK(Values!E244),"","No")</f>
        <v/>
      </c>
      <c r="DA245" s="1" t="str">
        <f aca="false">IF(ISBLANK(Values!E244),"","No")</f>
        <v/>
      </c>
      <c r="DO245" s="27" t="str">
        <f aca="false">IF(ISBLANK(Values!E244),"","Parts")</f>
        <v/>
      </c>
      <c r="DP245" s="27" t="str">
        <f aca="false">IF(ISBLANK(Values!E244),"",Values!$B$31)</f>
        <v/>
      </c>
      <c r="DS245" s="31"/>
      <c r="DY245" s="31"/>
      <c r="DZ245" s="31"/>
      <c r="EA245" s="31"/>
      <c r="EB245" s="31"/>
      <c r="EC245" s="31"/>
      <c r="EI245" s="1" t="str">
        <f aca="false">IF(ISBLANK(Values!E244),"",Values!$B$31)</f>
        <v/>
      </c>
      <c r="ES245" s="1" t="str">
        <f aca="false">IF(ISBLANK(Values!E244),"","Amazon Tellus UPS")</f>
        <v/>
      </c>
      <c r="EV245" s="1" t="str">
        <f aca="false">IF(ISBLANK(Values!E244),"","New")</f>
        <v/>
      </c>
      <c r="FE245" s="1" t="str">
        <f aca="false">IF(ISBLANK(Values!E244),"","3")</f>
        <v/>
      </c>
      <c r="FH245" s="1" t="str">
        <f aca="false">IF(ISBLANK(Values!E244),"","FALSE")</f>
        <v/>
      </c>
      <c r="FI245" s="36" t="str">
        <f aca="false">IF(ISBLANK(Values!E244),"","FALSE")</f>
        <v/>
      </c>
      <c r="FJ245" s="36" t="str">
        <f aca="false">IF(ISBLANK(Values!E244),"","FALSE")</f>
        <v/>
      </c>
      <c r="FM245" s="1" t="str">
        <f aca="false">IF(ISBLANK(Values!E244),"","1")</f>
        <v/>
      </c>
      <c r="FO245" s="28" t="str">
        <f aca="false">IF(ISBLANK(Values!E244),"",IF(Values!J244, Values!$B$4, Values!$B$5))</f>
        <v/>
      </c>
      <c r="FP245" s="1" t="str">
        <f aca="false">IF(ISBLANK(Values!E244),"","Percent")</f>
        <v/>
      </c>
      <c r="FQ245" s="1" t="str">
        <f aca="false">IF(ISBLANK(Values!E244),"","2")</f>
        <v/>
      </c>
      <c r="FR245" s="1" t="str">
        <f aca="false">IF(ISBLANK(Values!E244),"","3")</f>
        <v/>
      </c>
      <c r="FS245" s="1" t="str">
        <f aca="false">IF(ISBLANK(Values!E244),"","5")</f>
        <v/>
      </c>
      <c r="FT245" s="1" t="str">
        <f aca="false">IF(ISBLANK(Values!E244),"","6")</f>
        <v/>
      </c>
      <c r="FU245" s="1" t="str">
        <f aca="false">IF(ISBLANK(Values!E244),"","10")</f>
        <v/>
      </c>
      <c r="FV245" s="1" t="str">
        <f aca="false">IF(ISBLANK(Values!E244),"","10")</f>
        <v/>
      </c>
    </row>
    <row r="246" customFormat="false" ht="15" hidden="false" customHeight="false" outlineLevel="0" collapsed="false">
      <c r="A246" s="27" t="str">
        <f aca="false">IF(ISBLANK(Values!E245),"",IF(Values!$B$37="EU","computercomponent","computer"))</f>
        <v/>
      </c>
      <c r="B246" s="37" t="str">
        <f aca="false">IF(ISBLANK(Values!E245),"",Values!F245)</f>
        <v/>
      </c>
      <c r="C246" s="32" t="str">
        <f aca="false">IF(ISBLANK(Values!E245),"","TellusRem")</f>
        <v/>
      </c>
      <c r="D246" s="30" t="str">
        <f aca="false">IF(ISBLANK(Values!E245),"",Values!E245)</f>
        <v/>
      </c>
      <c r="E246" s="31" t="str">
        <f aca="false">IF(ISBLANK(Values!E245),"","EAN")</f>
        <v/>
      </c>
      <c r="F246" s="38" t="str">
        <f aca="false">IF(ISBLANK(Values!E245),"",IF(Values!J245,Values!H245 &amp;" "&amp;  Values!$B$1 &amp; " " &amp;Values!$B$3,Values!G245 &amp;" "&amp;  Values!$B$2 &amp; " " &amp;Values!$B$3))</f>
        <v/>
      </c>
      <c r="G246" s="32" t="str">
        <f aca="false">IF(ISBLANK(Values!E245),"","TellusRem")</f>
        <v/>
      </c>
      <c r="H246" s="27" t="str">
        <f aca="false">IF(ISBLANK(Values!E245),"",Values!$B$16)</f>
        <v/>
      </c>
      <c r="I246" s="27" t="str">
        <f aca="false">IF(ISBLANK(Values!E245),"","4730574031")</f>
        <v/>
      </c>
      <c r="J246" s="39" t="str">
        <f aca="false">IF(ISBLANK(Values!E245),"",Values!F245 &amp; " variations")</f>
        <v/>
      </c>
      <c r="K246" s="28" t="str">
        <f aca="false">IF(ISBLANK(Values!E245),"",IF(Values!J245, Values!$B$4, Values!$B$5))</f>
        <v/>
      </c>
      <c r="L246" s="40" t="str">
        <f aca="false">IF(ISBLANK(Values!E245),"",Values!$B$18)</f>
        <v/>
      </c>
      <c r="M246" s="28" t="str">
        <f aca="false">IF(ISBLANK(Values!E245),"",Values!$M245)</f>
        <v/>
      </c>
      <c r="N246" s="28" t="str">
        <f aca="false">IF(ISBLANK(Values!F245),"",Values!$N245)</f>
        <v/>
      </c>
      <c r="O246" s="1" t="str">
        <f aca="false">IF(ISBLANK(Values!F245),"",Values!$O245)</f>
        <v/>
      </c>
      <c r="W246" s="32" t="str">
        <f aca="false">IF(ISBLANK(Values!E245),"","Child")</f>
        <v/>
      </c>
      <c r="X246" s="32" t="str">
        <f aca="false">IF(ISBLANK(Values!E245),"",Values!$B$13)</f>
        <v/>
      </c>
      <c r="Y246" s="39" t="str">
        <f aca="false">IF(ISBLANK(Values!E245),"","Size-Color")</f>
        <v/>
      </c>
      <c r="Z246" s="32" t="str">
        <f aca="false">IF(ISBLANK(Values!E245),"","variation")</f>
        <v/>
      </c>
      <c r="AA246" s="36" t="str">
        <f aca="false">IF(ISBLANK(Values!E245),"",Values!$B$20)</f>
        <v/>
      </c>
      <c r="AB246" s="36" t="str">
        <f aca="false">IF(ISBLANK(Values!E245),"",Values!$B$29)</f>
        <v/>
      </c>
      <c r="AI246" s="41" t="str">
        <f aca="false">IF(ISBLANK(Values!E245),"",IF(Values!I245,Values!$B$23,Values!$B$33))</f>
        <v/>
      </c>
      <c r="AJ246" s="46" t="str">
        <f aca="false">IF(ISBLANK(Values!E245),"","👉 "&amp;Values!H265&amp; " "&amp;Values!$B$24 &amp;" "&amp;Values!$B$3)</f>
        <v/>
      </c>
      <c r="AK246" s="1" t="str">
        <f aca="false">IF(ISBLANK(Values!E245),"",Values!$B$25)</f>
        <v/>
      </c>
      <c r="AL246" s="1" t="str">
        <f aca="false">IF(ISBLANK(Values!E245),"",Values!$B$26)</f>
        <v/>
      </c>
      <c r="AM246" s="1" t="str">
        <f aca="false">IF(ISBLANK(Values!E245),"",Values!$B$27)</f>
        <v/>
      </c>
      <c r="AT246" s="43" t="str">
        <f aca="false">IF(ISBLANK(Values!E245),"",Values!H245)</f>
        <v/>
      </c>
      <c r="AV246" s="28" t="str">
        <f aca="false">IF(ISBLANK(Values!E245),"",Values!H265)</f>
        <v/>
      </c>
      <c r="BE246" s="27" t="str">
        <f aca="false">IF(ISBLANK(Values!E245),"","Professional Audience")</f>
        <v/>
      </c>
      <c r="BF246" s="27" t="str">
        <f aca="false">IF(ISBLANK(Values!E245),"","Consumer Audience")</f>
        <v/>
      </c>
      <c r="BG246" s="27" t="str">
        <f aca="false">IF(ISBLANK(Values!E245),"","Adults")</f>
        <v/>
      </c>
      <c r="BH246" s="27" t="str">
        <f aca="false">IF(ISBLANK(Values!E245),"","People")</f>
        <v/>
      </c>
      <c r="CG246" s="1" t="str">
        <f aca="false">IF(ISBLANK(Values!E245),"",Values!$B$11)</f>
        <v/>
      </c>
      <c r="CH246" s="1" t="str">
        <f aca="false">IF(ISBLANK(Values!E245),"","GR")</f>
        <v/>
      </c>
      <c r="CI246" s="1" t="str">
        <f aca="false">IF(ISBLANK(Values!E245),"",Values!$B$7)</f>
        <v/>
      </c>
      <c r="CJ246" s="1" t="str">
        <f aca="false">IF(ISBLANK(Values!E245),"",Values!$B$8)</f>
        <v/>
      </c>
      <c r="CK246" s="1" t="str">
        <f aca="false">IF(ISBLANK(Values!E245),"",Values!$B$9)</f>
        <v/>
      </c>
      <c r="CL246" s="1" t="str">
        <f aca="false">IF(ISBLANK(Values!E245),"","CM")</f>
        <v/>
      </c>
      <c r="CP246" s="36" t="str">
        <f aca="false">IF(ISBLANK(Values!E245),"",Values!$B$7)</f>
        <v/>
      </c>
      <c r="CQ246" s="36" t="str">
        <f aca="false">IF(ISBLANK(Values!E245),"",Values!$B$8)</f>
        <v/>
      </c>
      <c r="CR246" s="36" t="str">
        <f aca="false">IF(ISBLANK(Values!E245),"",Values!$B$9)</f>
        <v/>
      </c>
      <c r="CS246" s="1" t="str">
        <f aca="false">IF(ISBLANK(Values!E245),"",Values!$B$11)</f>
        <v/>
      </c>
      <c r="CT246" s="1" t="str">
        <f aca="false">IF(ISBLANK(Values!E245),"","GR")</f>
        <v/>
      </c>
      <c r="CU246" s="1" t="str">
        <f aca="false">IF(ISBLANK(Values!E245),"","CM")</f>
        <v/>
      </c>
      <c r="CV246" s="1" t="str">
        <f aca="false">IF(ISBLANK(Values!E245),"",IF(Values!$B$36=options!$F$1,"Denmark", IF(Values!$B$36=options!$F$2, "Danemark",IF(Values!$B$36=options!$F$3, "Dänemark",IF(Values!$B$36=options!$F$4, "Danimarca",IF(Values!$B$36=options!$F$5, "Dinamarca",IF(Values!$B$36=options!$F$6, "Denemarken","" ) ) ) ) )))</f>
        <v/>
      </c>
      <c r="CZ246" s="1" t="str">
        <f aca="false">IF(ISBLANK(Values!E245),"","No")</f>
        <v/>
      </c>
      <c r="DA246" s="1" t="str">
        <f aca="false">IF(ISBLANK(Values!E245),"","No")</f>
        <v/>
      </c>
      <c r="DO246" s="27" t="str">
        <f aca="false">IF(ISBLANK(Values!E245),"","Parts")</f>
        <v/>
      </c>
      <c r="DP246" s="27" t="str">
        <f aca="false">IF(ISBLANK(Values!E245),"",Values!$B$31)</f>
        <v/>
      </c>
      <c r="DS246" s="31"/>
      <c r="DY246" s="31"/>
      <c r="DZ246" s="31"/>
      <c r="EA246" s="31"/>
      <c r="EB246" s="31"/>
      <c r="EC246" s="31"/>
      <c r="EI246" s="1" t="str">
        <f aca="false">IF(ISBLANK(Values!E245),"",Values!$B$31)</f>
        <v/>
      </c>
      <c r="ES246" s="1" t="str">
        <f aca="false">IF(ISBLANK(Values!E245),"","Amazon Tellus UPS")</f>
        <v/>
      </c>
      <c r="EV246" s="1" t="str">
        <f aca="false">IF(ISBLANK(Values!E245),"","New")</f>
        <v/>
      </c>
      <c r="FE246" s="1" t="str">
        <f aca="false">IF(ISBLANK(Values!E245),"","3")</f>
        <v/>
      </c>
      <c r="FH246" s="1" t="str">
        <f aca="false">IF(ISBLANK(Values!E245),"","FALSE")</f>
        <v/>
      </c>
      <c r="FI246" s="36" t="str">
        <f aca="false">IF(ISBLANK(Values!E245),"","FALSE")</f>
        <v/>
      </c>
      <c r="FJ246" s="36" t="str">
        <f aca="false">IF(ISBLANK(Values!E245),"","FALSE")</f>
        <v/>
      </c>
      <c r="FM246" s="1" t="str">
        <f aca="false">IF(ISBLANK(Values!E245),"","1")</f>
        <v/>
      </c>
      <c r="FO246" s="28" t="str">
        <f aca="false">IF(ISBLANK(Values!E245),"",IF(Values!J245, Values!$B$4, Values!$B$5))</f>
        <v/>
      </c>
      <c r="FP246" s="1" t="str">
        <f aca="false">IF(ISBLANK(Values!E245),"","Percent")</f>
        <v/>
      </c>
      <c r="FQ246" s="1" t="str">
        <f aca="false">IF(ISBLANK(Values!E245),"","2")</f>
        <v/>
      </c>
      <c r="FR246" s="1" t="str">
        <f aca="false">IF(ISBLANK(Values!E245),"","3")</f>
        <v/>
      </c>
      <c r="FS246" s="1" t="str">
        <f aca="false">IF(ISBLANK(Values!E245),"","5")</f>
        <v/>
      </c>
      <c r="FT246" s="1" t="str">
        <f aca="false">IF(ISBLANK(Values!E245),"","6")</f>
        <v/>
      </c>
      <c r="FU246" s="1" t="str">
        <f aca="false">IF(ISBLANK(Values!E245),"","10")</f>
        <v/>
      </c>
      <c r="FV246" s="1" t="str">
        <f aca="false">IF(ISBLANK(Values!E245),"","10")</f>
        <v/>
      </c>
    </row>
    <row r="247" customFormat="false" ht="15" hidden="false" customHeight="false" outlineLevel="0" collapsed="false">
      <c r="A247" s="27" t="str">
        <f aca="false">IF(ISBLANK(Values!E246),"",IF(Values!$B$37="EU","computercomponent","computer"))</f>
        <v/>
      </c>
      <c r="B247" s="37" t="str">
        <f aca="false">IF(ISBLANK(Values!E246),"",Values!F246)</f>
        <v/>
      </c>
      <c r="C247" s="32" t="str">
        <f aca="false">IF(ISBLANK(Values!E246),"","TellusRem")</f>
        <v/>
      </c>
      <c r="D247" s="30" t="str">
        <f aca="false">IF(ISBLANK(Values!E246),"",Values!E246)</f>
        <v/>
      </c>
      <c r="E247" s="31" t="str">
        <f aca="false">IF(ISBLANK(Values!E246),"","EAN")</f>
        <v/>
      </c>
      <c r="F247" s="38" t="str">
        <f aca="false">IF(ISBLANK(Values!E246),"",IF(Values!J246,Values!H246 &amp;" "&amp;  Values!$B$1 &amp; " " &amp;Values!$B$3,Values!G246 &amp;" "&amp;  Values!$B$2 &amp; " " &amp;Values!$B$3))</f>
        <v/>
      </c>
      <c r="G247" s="32" t="str">
        <f aca="false">IF(ISBLANK(Values!E246),"","TellusRem")</f>
        <v/>
      </c>
      <c r="H247" s="27" t="str">
        <f aca="false">IF(ISBLANK(Values!E246),"",Values!$B$16)</f>
        <v/>
      </c>
      <c r="I247" s="27" t="str">
        <f aca="false">IF(ISBLANK(Values!E246),"","4730574031")</f>
        <v/>
      </c>
      <c r="J247" s="39" t="str">
        <f aca="false">IF(ISBLANK(Values!E246),"",Values!F246 &amp; " variations")</f>
        <v/>
      </c>
      <c r="K247" s="28" t="str">
        <f aca="false">IF(ISBLANK(Values!E246),"",IF(Values!J246, Values!$B$4, Values!$B$5))</f>
        <v/>
      </c>
      <c r="L247" s="40" t="str">
        <f aca="false">IF(ISBLANK(Values!E246),"",Values!$B$18)</f>
        <v/>
      </c>
      <c r="M247" s="28" t="str">
        <f aca="false">IF(ISBLANK(Values!E246),"",Values!$M246)</f>
        <v/>
      </c>
      <c r="N247" s="28" t="str">
        <f aca="false">IF(ISBLANK(Values!F246),"",Values!$N246)</f>
        <v/>
      </c>
      <c r="O247" s="1" t="str">
        <f aca="false">IF(ISBLANK(Values!F246),"",Values!$O246)</f>
        <v/>
      </c>
      <c r="W247" s="32" t="str">
        <f aca="false">IF(ISBLANK(Values!E246),"","Child")</f>
        <v/>
      </c>
      <c r="X247" s="32" t="str">
        <f aca="false">IF(ISBLANK(Values!E246),"",Values!$B$13)</f>
        <v/>
      </c>
      <c r="Y247" s="39" t="str">
        <f aca="false">IF(ISBLANK(Values!E246),"","Size-Color")</f>
        <v/>
      </c>
      <c r="Z247" s="32" t="str">
        <f aca="false">IF(ISBLANK(Values!E246),"","variation")</f>
        <v/>
      </c>
      <c r="AA247" s="36" t="str">
        <f aca="false">IF(ISBLANK(Values!E246),"",Values!$B$20)</f>
        <v/>
      </c>
      <c r="AB247" s="36" t="str">
        <f aca="false">IF(ISBLANK(Values!E246),"",Values!$B$29)</f>
        <v/>
      </c>
      <c r="AI247" s="41" t="str">
        <f aca="false">IF(ISBLANK(Values!E246),"",IF(Values!I246,Values!$B$23,Values!$B$33))</f>
        <v/>
      </c>
      <c r="AJ247" s="46" t="str">
        <f aca="false">IF(ISBLANK(Values!E246),"","👉 "&amp;Values!H266&amp; " "&amp;Values!$B$24 &amp;" "&amp;Values!$B$3)</f>
        <v/>
      </c>
      <c r="AK247" s="1" t="str">
        <f aca="false">IF(ISBLANK(Values!E246),"",Values!$B$25)</f>
        <v/>
      </c>
      <c r="AL247" s="1" t="str">
        <f aca="false">IF(ISBLANK(Values!E246),"",Values!$B$26)</f>
        <v/>
      </c>
      <c r="AM247" s="1" t="str">
        <f aca="false">IF(ISBLANK(Values!E246),"",Values!$B$27)</f>
        <v/>
      </c>
      <c r="AT247" s="43" t="str">
        <f aca="false">IF(ISBLANK(Values!E246),"",Values!H246)</f>
        <v/>
      </c>
      <c r="AV247" s="28" t="str">
        <f aca="false">IF(ISBLANK(Values!E246),"",Values!H266)</f>
        <v/>
      </c>
      <c r="BE247" s="27" t="str">
        <f aca="false">IF(ISBLANK(Values!E246),"","Professional Audience")</f>
        <v/>
      </c>
      <c r="BF247" s="27" t="str">
        <f aca="false">IF(ISBLANK(Values!E246),"","Consumer Audience")</f>
        <v/>
      </c>
      <c r="BG247" s="27" t="str">
        <f aca="false">IF(ISBLANK(Values!E246),"","Adults")</f>
        <v/>
      </c>
      <c r="BH247" s="27" t="str">
        <f aca="false">IF(ISBLANK(Values!E246),"","People")</f>
        <v/>
      </c>
      <c r="CG247" s="1" t="str">
        <f aca="false">IF(ISBLANK(Values!E246),"",Values!$B$11)</f>
        <v/>
      </c>
      <c r="CH247" s="1" t="str">
        <f aca="false">IF(ISBLANK(Values!E246),"","GR")</f>
        <v/>
      </c>
      <c r="CI247" s="1" t="str">
        <f aca="false">IF(ISBLANK(Values!E246),"",Values!$B$7)</f>
        <v/>
      </c>
      <c r="CJ247" s="1" t="str">
        <f aca="false">IF(ISBLANK(Values!E246),"",Values!$B$8)</f>
        <v/>
      </c>
      <c r="CK247" s="1" t="str">
        <f aca="false">IF(ISBLANK(Values!E246),"",Values!$B$9)</f>
        <v/>
      </c>
      <c r="CL247" s="1" t="str">
        <f aca="false">IF(ISBLANK(Values!E246),"","CM")</f>
        <v/>
      </c>
      <c r="CP247" s="36" t="str">
        <f aca="false">IF(ISBLANK(Values!E246),"",Values!$B$7)</f>
        <v/>
      </c>
      <c r="CQ247" s="36" t="str">
        <f aca="false">IF(ISBLANK(Values!E246),"",Values!$B$8)</f>
        <v/>
      </c>
      <c r="CR247" s="36" t="str">
        <f aca="false">IF(ISBLANK(Values!E246),"",Values!$B$9)</f>
        <v/>
      </c>
      <c r="CS247" s="1" t="str">
        <f aca="false">IF(ISBLANK(Values!E246),"",Values!$B$11)</f>
        <v/>
      </c>
      <c r="CT247" s="1" t="str">
        <f aca="false">IF(ISBLANK(Values!E246),"","GR")</f>
        <v/>
      </c>
      <c r="CU247" s="1" t="str">
        <f aca="false">IF(ISBLANK(Values!E246),"","CM")</f>
        <v/>
      </c>
      <c r="CV247" s="1" t="str">
        <f aca="false">IF(ISBLANK(Values!E246),"",IF(Values!$B$36=options!$F$1,"Denmark", IF(Values!$B$36=options!$F$2, "Danemark",IF(Values!$B$36=options!$F$3, "Dänemark",IF(Values!$B$36=options!$F$4, "Danimarca",IF(Values!$B$36=options!$F$5, "Dinamarca",IF(Values!$B$36=options!$F$6, "Denemarken","" ) ) ) ) )))</f>
        <v/>
      </c>
      <c r="CZ247" s="1" t="str">
        <f aca="false">IF(ISBLANK(Values!E246),"","No")</f>
        <v/>
      </c>
      <c r="DA247" s="1" t="str">
        <f aca="false">IF(ISBLANK(Values!E246),"","No")</f>
        <v/>
      </c>
      <c r="DO247" s="27" t="str">
        <f aca="false">IF(ISBLANK(Values!E246),"","Parts")</f>
        <v/>
      </c>
      <c r="DP247" s="27" t="str">
        <f aca="false">IF(ISBLANK(Values!E246),"",Values!$B$31)</f>
        <v/>
      </c>
      <c r="DS247" s="31"/>
      <c r="DY247" s="31"/>
      <c r="DZ247" s="31"/>
      <c r="EA247" s="31"/>
      <c r="EB247" s="31"/>
      <c r="EC247" s="31"/>
      <c r="EI247" s="1" t="str">
        <f aca="false">IF(ISBLANK(Values!E246),"",Values!$B$31)</f>
        <v/>
      </c>
      <c r="ES247" s="1" t="str">
        <f aca="false">IF(ISBLANK(Values!E246),"","Amazon Tellus UPS")</f>
        <v/>
      </c>
      <c r="EV247" s="1" t="str">
        <f aca="false">IF(ISBLANK(Values!E246),"","New")</f>
        <v/>
      </c>
      <c r="FE247" s="1" t="str">
        <f aca="false">IF(ISBLANK(Values!E246),"","3")</f>
        <v/>
      </c>
      <c r="FH247" s="1" t="str">
        <f aca="false">IF(ISBLANK(Values!E246),"","FALSE")</f>
        <v/>
      </c>
      <c r="FI247" s="36" t="str">
        <f aca="false">IF(ISBLANK(Values!E246),"","FALSE")</f>
        <v/>
      </c>
      <c r="FJ247" s="36" t="str">
        <f aca="false">IF(ISBLANK(Values!E246),"","FALSE")</f>
        <v/>
      </c>
      <c r="FM247" s="1" t="str">
        <f aca="false">IF(ISBLANK(Values!E246),"","1")</f>
        <v/>
      </c>
      <c r="FO247" s="28" t="str">
        <f aca="false">IF(ISBLANK(Values!E246),"",IF(Values!J246, Values!$B$4, Values!$B$5))</f>
        <v/>
      </c>
      <c r="FP247" s="1" t="str">
        <f aca="false">IF(ISBLANK(Values!E246),"","Percent")</f>
        <v/>
      </c>
      <c r="FQ247" s="1" t="str">
        <f aca="false">IF(ISBLANK(Values!E246),"","2")</f>
        <v/>
      </c>
      <c r="FR247" s="1" t="str">
        <f aca="false">IF(ISBLANK(Values!E246),"","3")</f>
        <v/>
      </c>
      <c r="FS247" s="1" t="str">
        <f aca="false">IF(ISBLANK(Values!E246),"","5")</f>
        <v/>
      </c>
      <c r="FT247" s="1" t="str">
        <f aca="false">IF(ISBLANK(Values!E246),"","6")</f>
        <v/>
      </c>
      <c r="FU247" s="1" t="str">
        <f aca="false">IF(ISBLANK(Values!E246),"","10")</f>
        <v/>
      </c>
      <c r="FV247" s="1" t="str">
        <f aca="false">IF(ISBLANK(Values!E246),"","10")</f>
        <v/>
      </c>
    </row>
    <row r="248" customFormat="false" ht="15" hidden="false" customHeight="false" outlineLevel="0" collapsed="false">
      <c r="A248" s="27" t="str">
        <f aca="false">IF(ISBLANK(Values!E247),"",IF(Values!$B$37="EU","computercomponent","computer"))</f>
        <v/>
      </c>
      <c r="B248" s="37" t="str">
        <f aca="false">IF(ISBLANK(Values!E247),"",Values!F247)</f>
        <v/>
      </c>
      <c r="C248" s="32" t="str">
        <f aca="false">IF(ISBLANK(Values!E247),"","TellusRem")</f>
        <v/>
      </c>
      <c r="D248" s="30" t="str">
        <f aca="false">IF(ISBLANK(Values!E247),"",Values!E247)</f>
        <v/>
      </c>
      <c r="E248" s="31" t="str">
        <f aca="false">IF(ISBLANK(Values!E247),"","EAN")</f>
        <v/>
      </c>
      <c r="F248" s="38" t="str">
        <f aca="false">IF(ISBLANK(Values!E247),"",IF(Values!J247,Values!H247 &amp;" "&amp;  Values!$B$1 &amp; " " &amp;Values!$B$3,Values!G247 &amp;" "&amp;  Values!$B$2 &amp; " " &amp;Values!$B$3))</f>
        <v/>
      </c>
      <c r="G248" s="32" t="str">
        <f aca="false">IF(ISBLANK(Values!E247),"","TellusRem")</f>
        <v/>
      </c>
      <c r="H248" s="27" t="str">
        <f aca="false">IF(ISBLANK(Values!E247),"",Values!$B$16)</f>
        <v/>
      </c>
      <c r="I248" s="27" t="str">
        <f aca="false">IF(ISBLANK(Values!E247),"","4730574031")</f>
        <v/>
      </c>
      <c r="J248" s="39" t="str">
        <f aca="false">IF(ISBLANK(Values!E247),"",Values!F247 &amp; " variations")</f>
        <v/>
      </c>
      <c r="K248" s="28" t="str">
        <f aca="false">IF(ISBLANK(Values!E247),"",IF(Values!J247, Values!$B$4, Values!$B$5))</f>
        <v/>
      </c>
      <c r="L248" s="40" t="str">
        <f aca="false">IF(ISBLANK(Values!E247),"",Values!$B$18)</f>
        <v/>
      </c>
      <c r="M248" s="28" t="str">
        <f aca="false">IF(ISBLANK(Values!E247),"",Values!$M247)</f>
        <v/>
      </c>
      <c r="N248" s="28" t="str">
        <f aca="false">IF(ISBLANK(Values!F247),"",Values!$N247)</f>
        <v/>
      </c>
      <c r="O248" s="1" t="str">
        <f aca="false">IF(ISBLANK(Values!F247),"",Values!$O247)</f>
        <v/>
      </c>
      <c r="W248" s="32" t="str">
        <f aca="false">IF(ISBLANK(Values!E247),"","Child")</f>
        <v/>
      </c>
      <c r="X248" s="32" t="str">
        <f aca="false">IF(ISBLANK(Values!E247),"",Values!$B$13)</f>
        <v/>
      </c>
      <c r="Y248" s="39" t="str">
        <f aca="false">IF(ISBLANK(Values!E247),"","Size-Color")</f>
        <v/>
      </c>
      <c r="Z248" s="32" t="str">
        <f aca="false">IF(ISBLANK(Values!E247),"","variation")</f>
        <v/>
      </c>
      <c r="AA248" s="36" t="str">
        <f aca="false">IF(ISBLANK(Values!E247),"",Values!$B$20)</f>
        <v/>
      </c>
      <c r="AB248" s="36" t="str">
        <f aca="false">IF(ISBLANK(Values!E247),"",Values!$B$29)</f>
        <v/>
      </c>
      <c r="AI248" s="41" t="str">
        <f aca="false">IF(ISBLANK(Values!E247),"",IF(Values!I247,Values!$B$23,Values!$B$33))</f>
        <v/>
      </c>
      <c r="AJ248" s="46" t="str">
        <f aca="false">IF(ISBLANK(Values!E247),"","👉 "&amp;Values!H267&amp; " "&amp;Values!$B$24 &amp;" "&amp;Values!$B$3)</f>
        <v/>
      </c>
      <c r="AK248" s="1" t="str">
        <f aca="false">IF(ISBLANK(Values!E247),"",Values!$B$25)</f>
        <v/>
      </c>
      <c r="AL248" s="1" t="str">
        <f aca="false">IF(ISBLANK(Values!E247),"",Values!$B$26)</f>
        <v/>
      </c>
      <c r="AM248" s="1" t="str">
        <f aca="false">IF(ISBLANK(Values!E247),"",Values!$B$27)</f>
        <v/>
      </c>
      <c r="AT248" s="43" t="str">
        <f aca="false">IF(ISBLANK(Values!E247),"",Values!H247)</f>
        <v/>
      </c>
      <c r="AV248" s="28" t="str">
        <f aca="false">IF(ISBLANK(Values!E247),"",Values!H267)</f>
        <v/>
      </c>
      <c r="BE248" s="27" t="str">
        <f aca="false">IF(ISBLANK(Values!E247),"","Professional Audience")</f>
        <v/>
      </c>
      <c r="BF248" s="27" t="str">
        <f aca="false">IF(ISBLANK(Values!E247),"","Consumer Audience")</f>
        <v/>
      </c>
      <c r="BG248" s="27" t="str">
        <f aca="false">IF(ISBLANK(Values!E247),"","Adults")</f>
        <v/>
      </c>
      <c r="BH248" s="27" t="str">
        <f aca="false">IF(ISBLANK(Values!E247),"","People")</f>
        <v/>
      </c>
      <c r="CG248" s="1" t="str">
        <f aca="false">IF(ISBLANK(Values!E247),"",Values!$B$11)</f>
        <v/>
      </c>
      <c r="CH248" s="1" t="str">
        <f aca="false">IF(ISBLANK(Values!E247),"","GR")</f>
        <v/>
      </c>
      <c r="CI248" s="1" t="str">
        <f aca="false">IF(ISBLANK(Values!E247),"",Values!$B$7)</f>
        <v/>
      </c>
      <c r="CJ248" s="1" t="str">
        <f aca="false">IF(ISBLANK(Values!E247),"",Values!$B$8)</f>
        <v/>
      </c>
      <c r="CK248" s="1" t="str">
        <f aca="false">IF(ISBLANK(Values!E247),"",Values!$B$9)</f>
        <v/>
      </c>
      <c r="CL248" s="1" t="str">
        <f aca="false">IF(ISBLANK(Values!E247),"","CM")</f>
        <v/>
      </c>
      <c r="CP248" s="36" t="str">
        <f aca="false">IF(ISBLANK(Values!E247),"",Values!$B$7)</f>
        <v/>
      </c>
      <c r="CQ248" s="36" t="str">
        <f aca="false">IF(ISBLANK(Values!E247),"",Values!$B$8)</f>
        <v/>
      </c>
      <c r="CR248" s="36" t="str">
        <f aca="false">IF(ISBLANK(Values!E247),"",Values!$B$9)</f>
        <v/>
      </c>
      <c r="CS248" s="1" t="str">
        <f aca="false">IF(ISBLANK(Values!E247),"",Values!$B$11)</f>
        <v/>
      </c>
      <c r="CT248" s="1" t="str">
        <f aca="false">IF(ISBLANK(Values!E247),"","GR")</f>
        <v/>
      </c>
      <c r="CU248" s="1" t="str">
        <f aca="false">IF(ISBLANK(Values!E247),"","CM")</f>
        <v/>
      </c>
      <c r="CV248" s="1" t="str">
        <f aca="false">IF(ISBLANK(Values!E247),"",IF(Values!$B$36=options!$F$1,"Denmark", IF(Values!$B$36=options!$F$2, "Danemark",IF(Values!$B$36=options!$F$3, "Dänemark",IF(Values!$B$36=options!$F$4, "Danimarca",IF(Values!$B$36=options!$F$5, "Dinamarca",IF(Values!$B$36=options!$F$6, "Denemarken","" ) ) ) ) )))</f>
        <v/>
      </c>
      <c r="CZ248" s="1" t="str">
        <f aca="false">IF(ISBLANK(Values!E247),"","No")</f>
        <v/>
      </c>
      <c r="DA248" s="1" t="str">
        <f aca="false">IF(ISBLANK(Values!E247),"","No")</f>
        <v/>
      </c>
      <c r="DO248" s="27" t="str">
        <f aca="false">IF(ISBLANK(Values!E247),"","Parts")</f>
        <v/>
      </c>
      <c r="DP248" s="27" t="str">
        <f aca="false">IF(ISBLANK(Values!E247),"",Values!$B$31)</f>
        <v/>
      </c>
      <c r="DS248" s="31"/>
      <c r="DY248" s="31"/>
      <c r="DZ248" s="31"/>
      <c r="EA248" s="31"/>
      <c r="EB248" s="31"/>
      <c r="EC248" s="31"/>
      <c r="EI248" s="1" t="str">
        <f aca="false">IF(ISBLANK(Values!E247),"",Values!$B$31)</f>
        <v/>
      </c>
      <c r="ES248" s="1" t="str">
        <f aca="false">IF(ISBLANK(Values!E247),"","Amazon Tellus UPS")</f>
        <v/>
      </c>
      <c r="EV248" s="1" t="str">
        <f aca="false">IF(ISBLANK(Values!E247),"","New")</f>
        <v/>
      </c>
      <c r="FE248" s="1" t="str">
        <f aca="false">IF(ISBLANK(Values!E247),"","3")</f>
        <v/>
      </c>
      <c r="FH248" s="1" t="str">
        <f aca="false">IF(ISBLANK(Values!E247),"","FALSE")</f>
        <v/>
      </c>
      <c r="FI248" s="36" t="str">
        <f aca="false">IF(ISBLANK(Values!E247),"","FALSE")</f>
        <v/>
      </c>
      <c r="FJ248" s="36" t="str">
        <f aca="false">IF(ISBLANK(Values!E247),"","FALSE")</f>
        <v/>
      </c>
      <c r="FM248" s="1" t="str">
        <f aca="false">IF(ISBLANK(Values!E247),"","1")</f>
        <v/>
      </c>
      <c r="FO248" s="28" t="str">
        <f aca="false">IF(ISBLANK(Values!E247),"",IF(Values!J247, Values!$B$4, Values!$B$5))</f>
        <v/>
      </c>
      <c r="FP248" s="1" t="str">
        <f aca="false">IF(ISBLANK(Values!E247),"","Percent")</f>
        <v/>
      </c>
      <c r="FQ248" s="1" t="str">
        <f aca="false">IF(ISBLANK(Values!E247),"","2")</f>
        <v/>
      </c>
      <c r="FR248" s="1" t="str">
        <f aca="false">IF(ISBLANK(Values!E247),"","3")</f>
        <v/>
      </c>
      <c r="FS248" s="1" t="str">
        <f aca="false">IF(ISBLANK(Values!E247),"","5")</f>
        <v/>
      </c>
      <c r="FT248" s="1" t="str">
        <f aca="false">IF(ISBLANK(Values!E247),"","6")</f>
        <v/>
      </c>
      <c r="FU248" s="1" t="str">
        <f aca="false">IF(ISBLANK(Values!E247),"","10")</f>
        <v/>
      </c>
      <c r="FV248" s="1" t="str">
        <f aca="false">IF(ISBLANK(Values!E247),"","10")</f>
        <v/>
      </c>
    </row>
    <row r="249" customFormat="false" ht="15" hidden="false" customHeight="false" outlineLevel="0" collapsed="false">
      <c r="A249" s="27" t="str">
        <f aca="false">IF(ISBLANK(Values!E248),"",IF(Values!$B$37="EU","computercomponent","computer"))</f>
        <v/>
      </c>
      <c r="B249" s="37" t="str">
        <f aca="false">IF(ISBLANK(Values!E248),"",Values!F248)</f>
        <v/>
      </c>
      <c r="C249" s="32" t="str">
        <f aca="false">IF(ISBLANK(Values!E248),"","TellusRem")</f>
        <v/>
      </c>
      <c r="D249" s="30" t="str">
        <f aca="false">IF(ISBLANK(Values!E248),"",Values!E248)</f>
        <v/>
      </c>
      <c r="E249" s="31" t="str">
        <f aca="false">IF(ISBLANK(Values!E248),"","EAN")</f>
        <v/>
      </c>
      <c r="F249" s="38" t="str">
        <f aca="false">IF(ISBLANK(Values!E248),"",IF(Values!J248,Values!H248 &amp;" "&amp;  Values!$B$1 &amp; " " &amp;Values!$B$3,Values!G248 &amp;" "&amp;  Values!$B$2 &amp; " " &amp;Values!$B$3))</f>
        <v/>
      </c>
      <c r="G249" s="32" t="str">
        <f aca="false">IF(ISBLANK(Values!E248),"","TellusRem")</f>
        <v/>
      </c>
      <c r="H249" s="27" t="str">
        <f aca="false">IF(ISBLANK(Values!E248),"",Values!$B$16)</f>
        <v/>
      </c>
      <c r="I249" s="27" t="str">
        <f aca="false">IF(ISBLANK(Values!E248),"","4730574031")</f>
        <v/>
      </c>
      <c r="J249" s="39" t="str">
        <f aca="false">IF(ISBLANK(Values!E248),"",Values!F248 &amp; " variations")</f>
        <v/>
      </c>
      <c r="K249" s="28" t="str">
        <f aca="false">IF(ISBLANK(Values!E248),"",IF(Values!J248, Values!$B$4, Values!$B$5))</f>
        <v/>
      </c>
      <c r="L249" s="40" t="str">
        <f aca="false">IF(ISBLANK(Values!E248),"",Values!$B$18)</f>
        <v/>
      </c>
      <c r="M249" s="28" t="str">
        <f aca="false">IF(ISBLANK(Values!E248),"",Values!$M248)</f>
        <v/>
      </c>
      <c r="N249" s="28" t="str">
        <f aca="false">IF(ISBLANK(Values!F248),"",Values!$N248)</f>
        <v/>
      </c>
      <c r="O249" s="1" t="str">
        <f aca="false">IF(ISBLANK(Values!F248),"",Values!$O248)</f>
        <v/>
      </c>
      <c r="W249" s="32" t="str">
        <f aca="false">IF(ISBLANK(Values!E248),"","Child")</f>
        <v/>
      </c>
      <c r="X249" s="32" t="str">
        <f aca="false">IF(ISBLANK(Values!E248),"",Values!$B$13)</f>
        <v/>
      </c>
      <c r="Y249" s="39" t="str">
        <f aca="false">IF(ISBLANK(Values!E248),"","Size-Color")</f>
        <v/>
      </c>
      <c r="Z249" s="32" t="str">
        <f aca="false">IF(ISBLANK(Values!E248),"","variation")</f>
        <v/>
      </c>
      <c r="AA249" s="36" t="str">
        <f aca="false">IF(ISBLANK(Values!E248),"",Values!$B$20)</f>
        <v/>
      </c>
      <c r="AB249" s="36" t="str">
        <f aca="false">IF(ISBLANK(Values!E248),"",Values!$B$29)</f>
        <v/>
      </c>
      <c r="AI249" s="41" t="str">
        <f aca="false">IF(ISBLANK(Values!E248),"",IF(Values!I248,Values!$B$23,Values!$B$33))</f>
        <v/>
      </c>
      <c r="AJ249" s="46" t="str">
        <f aca="false">IF(ISBLANK(Values!E248),"","👉 "&amp;Values!H268&amp; " "&amp;Values!$B$24 &amp;" "&amp;Values!$B$3)</f>
        <v/>
      </c>
      <c r="AK249" s="1" t="str">
        <f aca="false">IF(ISBLANK(Values!E248),"",Values!$B$25)</f>
        <v/>
      </c>
      <c r="AL249" s="1" t="str">
        <f aca="false">IF(ISBLANK(Values!E248),"",Values!$B$26)</f>
        <v/>
      </c>
      <c r="AM249" s="1" t="str">
        <f aca="false">IF(ISBLANK(Values!E248),"",Values!$B$27)</f>
        <v/>
      </c>
      <c r="AT249" s="43" t="str">
        <f aca="false">IF(ISBLANK(Values!E248),"",Values!H248)</f>
        <v/>
      </c>
      <c r="AV249" s="28" t="str">
        <f aca="false">IF(ISBLANK(Values!E248),"",Values!H268)</f>
        <v/>
      </c>
      <c r="BE249" s="27" t="str">
        <f aca="false">IF(ISBLANK(Values!E248),"","Professional Audience")</f>
        <v/>
      </c>
      <c r="BF249" s="27" t="str">
        <f aca="false">IF(ISBLANK(Values!E248),"","Consumer Audience")</f>
        <v/>
      </c>
      <c r="BG249" s="27" t="str">
        <f aca="false">IF(ISBLANK(Values!E248),"","Adults")</f>
        <v/>
      </c>
      <c r="BH249" s="27" t="str">
        <f aca="false">IF(ISBLANK(Values!E248),"","People")</f>
        <v/>
      </c>
      <c r="CG249" s="1" t="str">
        <f aca="false">IF(ISBLANK(Values!E248),"",Values!$B$11)</f>
        <v/>
      </c>
      <c r="CH249" s="1" t="str">
        <f aca="false">IF(ISBLANK(Values!E248),"","GR")</f>
        <v/>
      </c>
      <c r="CI249" s="1" t="str">
        <f aca="false">IF(ISBLANK(Values!E248),"",Values!$B$7)</f>
        <v/>
      </c>
      <c r="CJ249" s="1" t="str">
        <f aca="false">IF(ISBLANK(Values!E248),"",Values!$B$8)</f>
        <v/>
      </c>
      <c r="CK249" s="1" t="str">
        <f aca="false">IF(ISBLANK(Values!E248),"",Values!$B$9)</f>
        <v/>
      </c>
      <c r="CL249" s="1" t="str">
        <f aca="false">IF(ISBLANK(Values!E248),"","CM")</f>
        <v/>
      </c>
      <c r="CP249" s="36" t="str">
        <f aca="false">IF(ISBLANK(Values!E248),"",Values!$B$7)</f>
        <v/>
      </c>
      <c r="CQ249" s="36" t="str">
        <f aca="false">IF(ISBLANK(Values!E248),"",Values!$B$8)</f>
        <v/>
      </c>
      <c r="CR249" s="36" t="str">
        <f aca="false">IF(ISBLANK(Values!E248),"",Values!$B$9)</f>
        <v/>
      </c>
      <c r="CS249" s="1" t="str">
        <f aca="false">IF(ISBLANK(Values!E248),"",Values!$B$11)</f>
        <v/>
      </c>
      <c r="CT249" s="1" t="str">
        <f aca="false">IF(ISBLANK(Values!E248),"","GR")</f>
        <v/>
      </c>
      <c r="CU249" s="1" t="str">
        <f aca="false">IF(ISBLANK(Values!E248),"","CM")</f>
        <v/>
      </c>
      <c r="CV249" s="1" t="str">
        <f aca="false">IF(ISBLANK(Values!E248),"",IF(Values!$B$36=options!$F$1,"Denmark", IF(Values!$B$36=options!$F$2, "Danemark",IF(Values!$B$36=options!$F$3, "Dänemark",IF(Values!$B$36=options!$F$4, "Danimarca",IF(Values!$B$36=options!$F$5, "Dinamarca",IF(Values!$B$36=options!$F$6, "Denemarken","" ) ) ) ) )))</f>
        <v/>
      </c>
      <c r="CZ249" s="1" t="str">
        <f aca="false">IF(ISBLANK(Values!E248),"","No")</f>
        <v/>
      </c>
      <c r="DA249" s="1" t="str">
        <f aca="false">IF(ISBLANK(Values!E248),"","No")</f>
        <v/>
      </c>
      <c r="DO249" s="27" t="str">
        <f aca="false">IF(ISBLANK(Values!E248),"","Parts")</f>
        <v/>
      </c>
      <c r="DP249" s="27" t="str">
        <f aca="false">IF(ISBLANK(Values!E248),"",Values!$B$31)</f>
        <v/>
      </c>
      <c r="DS249" s="31"/>
      <c r="DY249" s="31"/>
      <c r="DZ249" s="31"/>
      <c r="EA249" s="31"/>
      <c r="EB249" s="31"/>
      <c r="EC249" s="31"/>
      <c r="EI249" s="1" t="str">
        <f aca="false">IF(ISBLANK(Values!E248),"",Values!$B$31)</f>
        <v/>
      </c>
      <c r="ES249" s="1" t="str">
        <f aca="false">IF(ISBLANK(Values!E248),"","Amazon Tellus UPS")</f>
        <v/>
      </c>
      <c r="EV249" s="1" t="str">
        <f aca="false">IF(ISBLANK(Values!E248),"","New")</f>
        <v/>
      </c>
      <c r="FE249" s="1" t="str">
        <f aca="false">IF(ISBLANK(Values!E248),"","3")</f>
        <v/>
      </c>
      <c r="FH249" s="1" t="str">
        <f aca="false">IF(ISBLANK(Values!E248),"","FALSE")</f>
        <v/>
      </c>
      <c r="FI249" s="36" t="str">
        <f aca="false">IF(ISBLANK(Values!E248),"","FALSE")</f>
        <v/>
      </c>
      <c r="FJ249" s="36" t="str">
        <f aca="false">IF(ISBLANK(Values!E248),"","FALSE")</f>
        <v/>
      </c>
      <c r="FM249" s="1" t="str">
        <f aca="false">IF(ISBLANK(Values!E248),"","1")</f>
        <v/>
      </c>
      <c r="FO249" s="28" t="str">
        <f aca="false">IF(ISBLANK(Values!E248),"",IF(Values!J248, Values!$B$4, Values!$B$5))</f>
        <v/>
      </c>
      <c r="FP249" s="1" t="str">
        <f aca="false">IF(ISBLANK(Values!E248),"","Percent")</f>
        <v/>
      </c>
      <c r="FQ249" s="1" t="str">
        <f aca="false">IF(ISBLANK(Values!E248),"","2")</f>
        <v/>
      </c>
      <c r="FR249" s="1" t="str">
        <f aca="false">IF(ISBLANK(Values!E248),"","3")</f>
        <v/>
      </c>
      <c r="FS249" s="1" t="str">
        <f aca="false">IF(ISBLANK(Values!E248),"","5")</f>
        <v/>
      </c>
      <c r="FT249" s="1" t="str">
        <f aca="false">IF(ISBLANK(Values!E248),"","6")</f>
        <v/>
      </c>
      <c r="FU249" s="1" t="str">
        <f aca="false">IF(ISBLANK(Values!E248),"","10")</f>
        <v/>
      </c>
      <c r="FV249" s="1" t="str">
        <f aca="false">IF(ISBLANK(Values!E248),"","10")</f>
        <v/>
      </c>
    </row>
    <row r="250" customFormat="false" ht="15" hidden="false" customHeight="false" outlineLevel="0" collapsed="false">
      <c r="A250" s="27" t="str">
        <f aca="false">IF(ISBLANK(Values!E249),"",IF(Values!$B$37="EU","computercomponent","computer"))</f>
        <v/>
      </c>
      <c r="B250" s="37" t="str">
        <f aca="false">IF(ISBLANK(Values!E249),"",Values!F249)</f>
        <v/>
      </c>
      <c r="C250" s="32" t="str">
        <f aca="false">IF(ISBLANK(Values!E249),"","TellusRem")</f>
        <v/>
      </c>
      <c r="D250" s="30" t="str">
        <f aca="false">IF(ISBLANK(Values!E249),"",Values!E249)</f>
        <v/>
      </c>
      <c r="E250" s="31" t="str">
        <f aca="false">IF(ISBLANK(Values!E249),"","EAN")</f>
        <v/>
      </c>
      <c r="F250" s="38" t="str">
        <f aca="false">IF(ISBLANK(Values!E249),"",IF(Values!J249,Values!H249 &amp;" "&amp;  Values!$B$1 &amp; " " &amp;Values!$B$3,Values!G249 &amp;" "&amp;  Values!$B$2 &amp; " " &amp;Values!$B$3))</f>
        <v/>
      </c>
      <c r="G250" s="32" t="str">
        <f aca="false">IF(ISBLANK(Values!E249),"","TellusRem")</f>
        <v/>
      </c>
      <c r="H250" s="27" t="str">
        <f aca="false">IF(ISBLANK(Values!E249),"",Values!$B$16)</f>
        <v/>
      </c>
      <c r="I250" s="27" t="str">
        <f aca="false">IF(ISBLANK(Values!E249),"","4730574031")</f>
        <v/>
      </c>
      <c r="J250" s="39" t="str">
        <f aca="false">IF(ISBLANK(Values!E249),"",Values!F249 &amp; " variations")</f>
        <v/>
      </c>
      <c r="K250" s="28" t="str">
        <f aca="false">IF(ISBLANK(Values!E249),"",IF(Values!J249, Values!$B$4, Values!$B$5))</f>
        <v/>
      </c>
      <c r="L250" s="40" t="str">
        <f aca="false">IF(ISBLANK(Values!E249),"",Values!$B$18)</f>
        <v/>
      </c>
      <c r="M250" s="28" t="str">
        <f aca="false">IF(ISBLANK(Values!E249),"",Values!$M249)</f>
        <v/>
      </c>
      <c r="N250" s="28" t="str">
        <f aca="false">IF(ISBLANK(Values!F249),"",Values!$N249)</f>
        <v/>
      </c>
      <c r="O250" s="1" t="str">
        <f aca="false">IF(ISBLANK(Values!F249),"",Values!$O249)</f>
        <v/>
      </c>
      <c r="W250" s="32" t="str">
        <f aca="false">IF(ISBLANK(Values!E249),"","Child")</f>
        <v/>
      </c>
      <c r="X250" s="32" t="str">
        <f aca="false">IF(ISBLANK(Values!E249),"",Values!$B$13)</f>
        <v/>
      </c>
      <c r="Y250" s="39" t="str">
        <f aca="false">IF(ISBLANK(Values!E249),"","Size-Color")</f>
        <v/>
      </c>
      <c r="Z250" s="32" t="str">
        <f aca="false">IF(ISBLANK(Values!E249),"","variation")</f>
        <v/>
      </c>
      <c r="AA250" s="36" t="str">
        <f aca="false">IF(ISBLANK(Values!E249),"",Values!$B$20)</f>
        <v/>
      </c>
      <c r="AB250" s="36" t="str">
        <f aca="false">IF(ISBLANK(Values!E249),"",Values!$B$29)</f>
        <v/>
      </c>
      <c r="AI250" s="41" t="str">
        <f aca="false">IF(ISBLANK(Values!E249),"",IF(Values!I249,Values!$B$23,Values!$B$33))</f>
        <v/>
      </c>
      <c r="AJ250" s="46" t="str">
        <f aca="false">IF(ISBLANK(Values!E249),"","👉 "&amp;Values!H269&amp; " "&amp;Values!$B$24 &amp;" "&amp;Values!$B$3)</f>
        <v/>
      </c>
      <c r="AK250" s="1" t="str">
        <f aca="false">IF(ISBLANK(Values!E249),"",Values!$B$25)</f>
        <v/>
      </c>
      <c r="AL250" s="1" t="str">
        <f aca="false">IF(ISBLANK(Values!E249),"",Values!$B$26)</f>
        <v/>
      </c>
      <c r="AM250" s="1" t="str">
        <f aca="false">IF(ISBLANK(Values!E249),"",Values!$B$27)</f>
        <v/>
      </c>
      <c r="AT250" s="43" t="str">
        <f aca="false">IF(ISBLANK(Values!E249),"",Values!H249)</f>
        <v/>
      </c>
      <c r="AV250" s="28" t="str">
        <f aca="false">IF(ISBLANK(Values!E249),"",Values!H269)</f>
        <v/>
      </c>
      <c r="BE250" s="27" t="str">
        <f aca="false">IF(ISBLANK(Values!E249),"","Professional Audience")</f>
        <v/>
      </c>
      <c r="BF250" s="27" t="str">
        <f aca="false">IF(ISBLANK(Values!E249),"","Consumer Audience")</f>
        <v/>
      </c>
      <c r="BG250" s="27" t="str">
        <f aca="false">IF(ISBLANK(Values!E249),"","Adults")</f>
        <v/>
      </c>
      <c r="BH250" s="27" t="str">
        <f aca="false">IF(ISBLANK(Values!E249),"","People")</f>
        <v/>
      </c>
      <c r="CG250" s="1" t="str">
        <f aca="false">IF(ISBLANK(Values!E249),"",Values!$B$11)</f>
        <v/>
      </c>
      <c r="CH250" s="1" t="str">
        <f aca="false">IF(ISBLANK(Values!E249),"","GR")</f>
        <v/>
      </c>
      <c r="CI250" s="1" t="str">
        <f aca="false">IF(ISBLANK(Values!E249),"",Values!$B$7)</f>
        <v/>
      </c>
      <c r="CJ250" s="1" t="str">
        <f aca="false">IF(ISBLANK(Values!E249),"",Values!$B$8)</f>
        <v/>
      </c>
      <c r="CK250" s="1" t="str">
        <f aca="false">IF(ISBLANK(Values!E249),"",Values!$B$9)</f>
        <v/>
      </c>
      <c r="CL250" s="1" t="str">
        <f aca="false">IF(ISBLANK(Values!E249),"","CM")</f>
        <v/>
      </c>
      <c r="CP250" s="36" t="str">
        <f aca="false">IF(ISBLANK(Values!E249),"",Values!$B$7)</f>
        <v/>
      </c>
      <c r="CQ250" s="36" t="str">
        <f aca="false">IF(ISBLANK(Values!E249),"",Values!$B$8)</f>
        <v/>
      </c>
      <c r="CR250" s="36" t="str">
        <f aca="false">IF(ISBLANK(Values!E249),"",Values!$B$9)</f>
        <v/>
      </c>
      <c r="CS250" s="1" t="str">
        <f aca="false">IF(ISBLANK(Values!E249),"",Values!$B$11)</f>
        <v/>
      </c>
      <c r="CT250" s="1" t="str">
        <f aca="false">IF(ISBLANK(Values!E249),"","GR")</f>
        <v/>
      </c>
      <c r="CU250" s="1" t="str">
        <f aca="false">IF(ISBLANK(Values!E249),"","CM")</f>
        <v/>
      </c>
      <c r="CV250" s="1" t="str">
        <f aca="false">IF(ISBLANK(Values!E249),"",IF(Values!$B$36=options!$F$1,"Denmark", IF(Values!$B$36=options!$F$2, "Danemark",IF(Values!$B$36=options!$F$3, "Dänemark",IF(Values!$B$36=options!$F$4, "Danimarca",IF(Values!$B$36=options!$F$5, "Dinamarca",IF(Values!$B$36=options!$F$6, "Denemarken","" ) ) ) ) )))</f>
        <v/>
      </c>
      <c r="CZ250" s="1" t="str">
        <f aca="false">IF(ISBLANK(Values!E249),"","No")</f>
        <v/>
      </c>
      <c r="DA250" s="1" t="str">
        <f aca="false">IF(ISBLANK(Values!E249),"","No")</f>
        <v/>
      </c>
      <c r="DO250" s="27" t="str">
        <f aca="false">IF(ISBLANK(Values!E249),"","Parts")</f>
        <v/>
      </c>
      <c r="DP250" s="27" t="str">
        <f aca="false">IF(ISBLANK(Values!E249),"",Values!$B$31)</f>
        <v/>
      </c>
      <c r="DS250" s="31"/>
      <c r="DY250" s="31"/>
      <c r="DZ250" s="31"/>
      <c r="EA250" s="31"/>
      <c r="EB250" s="31"/>
      <c r="EC250" s="31"/>
      <c r="EI250" s="1" t="str">
        <f aca="false">IF(ISBLANK(Values!E249),"",Values!$B$31)</f>
        <v/>
      </c>
      <c r="ES250" s="1" t="str">
        <f aca="false">IF(ISBLANK(Values!E249),"","Amazon Tellus UPS")</f>
        <v/>
      </c>
      <c r="EV250" s="1" t="str">
        <f aca="false">IF(ISBLANK(Values!E249),"","New")</f>
        <v/>
      </c>
      <c r="FE250" s="1" t="str">
        <f aca="false">IF(ISBLANK(Values!E249),"","3")</f>
        <v/>
      </c>
      <c r="FH250" s="1" t="str">
        <f aca="false">IF(ISBLANK(Values!E249),"","FALSE")</f>
        <v/>
      </c>
      <c r="FI250" s="36" t="str">
        <f aca="false">IF(ISBLANK(Values!E249),"","FALSE")</f>
        <v/>
      </c>
      <c r="FJ250" s="36" t="str">
        <f aca="false">IF(ISBLANK(Values!E249),"","FALSE")</f>
        <v/>
      </c>
      <c r="FM250" s="1" t="str">
        <f aca="false">IF(ISBLANK(Values!E249),"","1")</f>
        <v/>
      </c>
      <c r="FO250" s="28" t="str">
        <f aca="false">IF(ISBLANK(Values!E249),"",IF(Values!J249, Values!$B$4, Values!$B$5))</f>
        <v/>
      </c>
      <c r="FP250" s="1" t="str">
        <f aca="false">IF(ISBLANK(Values!E249),"","Percent")</f>
        <v/>
      </c>
      <c r="FQ250" s="1" t="str">
        <f aca="false">IF(ISBLANK(Values!E249),"","2")</f>
        <v/>
      </c>
      <c r="FR250" s="1" t="str">
        <f aca="false">IF(ISBLANK(Values!E249),"","3")</f>
        <v/>
      </c>
      <c r="FS250" s="1" t="str">
        <f aca="false">IF(ISBLANK(Values!E249),"","5")</f>
        <v/>
      </c>
      <c r="FT250" s="1" t="str">
        <f aca="false">IF(ISBLANK(Values!E249),"","6")</f>
        <v/>
      </c>
      <c r="FU250" s="1" t="str">
        <f aca="false">IF(ISBLANK(Values!E249),"","10")</f>
        <v/>
      </c>
      <c r="FV250" s="1" t="str">
        <f aca="false">IF(ISBLANK(Values!E249),"","10")</f>
        <v/>
      </c>
    </row>
    <row r="251" customFormat="false" ht="15" hidden="false" customHeight="false" outlineLevel="0" collapsed="false">
      <c r="A251" s="27" t="str">
        <f aca="false">IF(ISBLANK(Values!E250),"",IF(Values!$B$37="EU","computercomponent","computer"))</f>
        <v/>
      </c>
      <c r="B251" s="37" t="str">
        <f aca="false">IF(ISBLANK(Values!E250),"",Values!F250)</f>
        <v/>
      </c>
      <c r="C251" s="32" t="str">
        <f aca="false">IF(ISBLANK(Values!E250),"","TellusRem")</f>
        <v/>
      </c>
      <c r="D251" s="30" t="str">
        <f aca="false">IF(ISBLANK(Values!E250),"",Values!E250)</f>
        <v/>
      </c>
      <c r="E251" s="31" t="str">
        <f aca="false">IF(ISBLANK(Values!E250),"","EAN")</f>
        <v/>
      </c>
      <c r="F251" s="38" t="str">
        <f aca="false">IF(ISBLANK(Values!E250),"",IF(Values!J250,Values!H250 &amp;" "&amp;  Values!$B$1 &amp; " " &amp;Values!$B$3,Values!G250 &amp;" "&amp;  Values!$B$2 &amp; " " &amp;Values!$B$3))</f>
        <v/>
      </c>
      <c r="G251" s="32" t="str">
        <f aca="false">IF(ISBLANK(Values!E250),"","TellusRem")</f>
        <v/>
      </c>
      <c r="H251" s="27" t="str">
        <f aca="false">IF(ISBLANK(Values!E250),"",Values!$B$16)</f>
        <v/>
      </c>
      <c r="I251" s="27" t="str">
        <f aca="false">IF(ISBLANK(Values!E250),"","4730574031")</f>
        <v/>
      </c>
      <c r="J251" s="39" t="str">
        <f aca="false">IF(ISBLANK(Values!E250),"",Values!F250 &amp; " variations")</f>
        <v/>
      </c>
      <c r="K251" s="28" t="str">
        <f aca="false">IF(ISBLANK(Values!E250),"",IF(Values!J250, Values!$B$4, Values!$B$5))</f>
        <v/>
      </c>
      <c r="L251" s="40" t="str">
        <f aca="false">IF(ISBLANK(Values!E250),"",Values!$B$18)</f>
        <v/>
      </c>
      <c r="M251" s="28" t="str">
        <f aca="false">IF(ISBLANK(Values!E250),"",Values!$M250)</f>
        <v/>
      </c>
      <c r="N251" s="28" t="str">
        <f aca="false">IF(ISBLANK(Values!F250),"",Values!$N250)</f>
        <v/>
      </c>
      <c r="O251" s="1" t="str">
        <f aca="false">IF(ISBLANK(Values!F250),"",Values!$O250)</f>
        <v/>
      </c>
      <c r="W251" s="32" t="str">
        <f aca="false">IF(ISBLANK(Values!E250),"","Child")</f>
        <v/>
      </c>
      <c r="X251" s="32" t="str">
        <f aca="false">IF(ISBLANK(Values!E250),"",Values!$B$13)</f>
        <v/>
      </c>
      <c r="Y251" s="39" t="str">
        <f aca="false">IF(ISBLANK(Values!E250),"","Size-Color")</f>
        <v/>
      </c>
      <c r="Z251" s="32" t="str">
        <f aca="false">IF(ISBLANK(Values!E250),"","variation")</f>
        <v/>
      </c>
      <c r="AA251" s="36" t="str">
        <f aca="false">IF(ISBLANK(Values!E250),"",Values!$B$20)</f>
        <v/>
      </c>
      <c r="AB251" s="36" t="str">
        <f aca="false">IF(ISBLANK(Values!E250),"",Values!$B$29)</f>
        <v/>
      </c>
      <c r="AI251" s="41" t="str">
        <f aca="false">IF(ISBLANK(Values!E250),"",IF(Values!I250,Values!$B$23,Values!$B$33))</f>
        <v/>
      </c>
      <c r="AJ251" s="46" t="str">
        <f aca="false">IF(ISBLANK(Values!E250),"","👉 "&amp;Values!H270&amp; " "&amp;Values!$B$24 &amp;" "&amp;Values!$B$3)</f>
        <v/>
      </c>
      <c r="AK251" s="1" t="str">
        <f aca="false">IF(ISBLANK(Values!E250),"",Values!$B$25)</f>
        <v/>
      </c>
      <c r="AL251" s="1" t="str">
        <f aca="false">IF(ISBLANK(Values!E250),"",Values!$B$26)</f>
        <v/>
      </c>
      <c r="AM251" s="1" t="str">
        <f aca="false">IF(ISBLANK(Values!E250),"",Values!$B$27)</f>
        <v/>
      </c>
      <c r="AT251" s="43" t="str">
        <f aca="false">IF(ISBLANK(Values!E250),"",Values!H250)</f>
        <v/>
      </c>
      <c r="AV251" s="28" t="str">
        <f aca="false">IF(ISBLANK(Values!E250),"",Values!H270)</f>
        <v/>
      </c>
      <c r="BE251" s="27" t="str">
        <f aca="false">IF(ISBLANK(Values!E250),"","Professional Audience")</f>
        <v/>
      </c>
      <c r="BF251" s="27" t="str">
        <f aca="false">IF(ISBLANK(Values!E250),"","Consumer Audience")</f>
        <v/>
      </c>
      <c r="BG251" s="27" t="str">
        <f aca="false">IF(ISBLANK(Values!E250),"","Adults")</f>
        <v/>
      </c>
      <c r="BH251" s="27" t="str">
        <f aca="false">IF(ISBLANK(Values!E250),"","People")</f>
        <v/>
      </c>
      <c r="CG251" s="1" t="str">
        <f aca="false">IF(ISBLANK(Values!E250),"",Values!$B$11)</f>
        <v/>
      </c>
      <c r="CH251" s="1" t="str">
        <f aca="false">IF(ISBLANK(Values!E250),"","GR")</f>
        <v/>
      </c>
      <c r="CI251" s="1" t="str">
        <f aca="false">IF(ISBLANK(Values!E250),"",Values!$B$7)</f>
        <v/>
      </c>
      <c r="CJ251" s="1" t="str">
        <f aca="false">IF(ISBLANK(Values!E250),"",Values!$B$8)</f>
        <v/>
      </c>
      <c r="CK251" s="1" t="str">
        <f aca="false">IF(ISBLANK(Values!E250),"",Values!$B$9)</f>
        <v/>
      </c>
      <c r="CL251" s="1" t="str">
        <f aca="false">IF(ISBLANK(Values!E250),"","CM")</f>
        <v/>
      </c>
      <c r="CP251" s="36" t="str">
        <f aca="false">IF(ISBLANK(Values!E250),"",Values!$B$7)</f>
        <v/>
      </c>
      <c r="CQ251" s="36" t="str">
        <f aca="false">IF(ISBLANK(Values!E250),"",Values!$B$8)</f>
        <v/>
      </c>
      <c r="CR251" s="36" t="str">
        <f aca="false">IF(ISBLANK(Values!E250),"",Values!$B$9)</f>
        <v/>
      </c>
      <c r="CS251" s="1" t="str">
        <f aca="false">IF(ISBLANK(Values!E250),"",Values!$B$11)</f>
        <v/>
      </c>
      <c r="CT251" s="1" t="str">
        <f aca="false">IF(ISBLANK(Values!E250),"","GR")</f>
        <v/>
      </c>
      <c r="CU251" s="1" t="str">
        <f aca="false">IF(ISBLANK(Values!E250),"","CM")</f>
        <v/>
      </c>
      <c r="CV251" s="1" t="str">
        <f aca="false">IF(ISBLANK(Values!E250),"",IF(Values!$B$36=options!$F$1,"Denmark", IF(Values!$B$36=options!$F$2, "Danemark",IF(Values!$B$36=options!$F$3, "Dänemark",IF(Values!$B$36=options!$F$4, "Danimarca",IF(Values!$B$36=options!$F$5, "Dinamarca",IF(Values!$B$36=options!$F$6, "Denemarken","" ) ) ) ) )))</f>
        <v/>
      </c>
      <c r="CZ251" s="1" t="str">
        <f aca="false">IF(ISBLANK(Values!E250),"","No")</f>
        <v/>
      </c>
      <c r="DA251" s="1" t="str">
        <f aca="false">IF(ISBLANK(Values!E250),"","No")</f>
        <v/>
      </c>
      <c r="DO251" s="27" t="str">
        <f aca="false">IF(ISBLANK(Values!E250),"","Parts")</f>
        <v/>
      </c>
      <c r="DP251" s="27" t="str">
        <f aca="false">IF(ISBLANK(Values!E250),"",Values!$B$31)</f>
        <v/>
      </c>
      <c r="DS251" s="31"/>
      <c r="DY251" s="31"/>
      <c r="DZ251" s="31"/>
      <c r="EA251" s="31"/>
      <c r="EB251" s="31"/>
      <c r="EC251" s="31"/>
      <c r="EI251" s="1" t="str">
        <f aca="false">IF(ISBLANK(Values!E250),"",Values!$B$31)</f>
        <v/>
      </c>
      <c r="ES251" s="1" t="str">
        <f aca="false">IF(ISBLANK(Values!E250),"","Amazon Tellus UPS")</f>
        <v/>
      </c>
      <c r="EV251" s="1" t="str">
        <f aca="false">IF(ISBLANK(Values!E250),"","New")</f>
        <v/>
      </c>
      <c r="FE251" s="1" t="str">
        <f aca="false">IF(ISBLANK(Values!E250),"","3")</f>
        <v/>
      </c>
      <c r="FH251" s="1" t="str">
        <f aca="false">IF(ISBLANK(Values!E250),"","FALSE")</f>
        <v/>
      </c>
      <c r="FI251" s="36" t="str">
        <f aca="false">IF(ISBLANK(Values!E250),"","FALSE")</f>
        <v/>
      </c>
      <c r="FJ251" s="36" t="str">
        <f aca="false">IF(ISBLANK(Values!E250),"","FALSE")</f>
        <v/>
      </c>
      <c r="FM251" s="1" t="str">
        <f aca="false">IF(ISBLANK(Values!E250),"","1")</f>
        <v/>
      </c>
      <c r="FO251" s="28" t="str">
        <f aca="false">IF(ISBLANK(Values!E250),"",IF(Values!J250, Values!$B$4, Values!$B$5))</f>
        <v/>
      </c>
      <c r="FP251" s="1" t="str">
        <f aca="false">IF(ISBLANK(Values!E250),"","Percent")</f>
        <v/>
      </c>
      <c r="FQ251" s="1" t="str">
        <f aca="false">IF(ISBLANK(Values!E250),"","2")</f>
        <v/>
      </c>
      <c r="FR251" s="1" t="str">
        <f aca="false">IF(ISBLANK(Values!E250),"","3")</f>
        <v/>
      </c>
      <c r="FS251" s="1" t="str">
        <f aca="false">IF(ISBLANK(Values!E250),"","5")</f>
        <v/>
      </c>
      <c r="FT251" s="1" t="str">
        <f aca="false">IF(ISBLANK(Values!E250),"","6")</f>
        <v/>
      </c>
      <c r="FU251" s="1" t="str">
        <f aca="false">IF(ISBLANK(Values!E250),"","10")</f>
        <v/>
      </c>
      <c r="FV251" s="1" t="str">
        <f aca="false">IF(ISBLANK(Values!E250),"","10")</f>
        <v/>
      </c>
    </row>
    <row r="252" customFormat="false" ht="15" hidden="false" customHeight="false" outlineLevel="0" collapsed="false">
      <c r="A252" s="27" t="str">
        <f aca="false">IF(ISBLANK(Values!E251),"",IF(Values!$B$37="EU","computercomponent","computer"))</f>
        <v/>
      </c>
      <c r="B252" s="37" t="str">
        <f aca="false">IF(ISBLANK(Values!E251),"",Values!F251)</f>
        <v/>
      </c>
      <c r="C252" s="32" t="str">
        <f aca="false">IF(ISBLANK(Values!E251),"","TellusRem")</f>
        <v/>
      </c>
      <c r="D252" s="30" t="str">
        <f aca="false">IF(ISBLANK(Values!E251),"",Values!E251)</f>
        <v/>
      </c>
      <c r="E252" s="31" t="str">
        <f aca="false">IF(ISBLANK(Values!E251),"","EAN")</f>
        <v/>
      </c>
      <c r="F252" s="38" t="str">
        <f aca="false">IF(ISBLANK(Values!E251),"",IF(Values!J251,Values!H251 &amp;" "&amp;  Values!$B$1 &amp; " " &amp;Values!$B$3,Values!G251 &amp;" "&amp;  Values!$B$2 &amp; " " &amp;Values!$B$3))</f>
        <v/>
      </c>
      <c r="G252" s="32" t="str">
        <f aca="false">IF(ISBLANK(Values!E251),"","TellusRem")</f>
        <v/>
      </c>
      <c r="H252" s="27" t="str">
        <f aca="false">IF(ISBLANK(Values!E251),"",Values!$B$16)</f>
        <v/>
      </c>
      <c r="I252" s="27" t="str">
        <f aca="false">IF(ISBLANK(Values!E251),"","4730574031")</f>
        <v/>
      </c>
      <c r="J252" s="39" t="str">
        <f aca="false">IF(ISBLANK(Values!E251),"",Values!F251 &amp; " variations")</f>
        <v/>
      </c>
      <c r="K252" s="28" t="str">
        <f aca="false">IF(ISBLANK(Values!E251),"",IF(Values!J251, Values!$B$4, Values!$B$5))</f>
        <v/>
      </c>
      <c r="L252" s="40" t="str">
        <f aca="false">IF(ISBLANK(Values!E251),"",Values!$B$18)</f>
        <v/>
      </c>
      <c r="M252" s="28" t="str">
        <f aca="false">IF(ISBLANK(Values!E251),"",Values!$M251)</f>
        <v/>
      </c>
      <c r="N252" s="28" t="str">
        <f aca="false">IF(ISBLANK(Values!F251),"",Values!$N251)</f>
        <v/>
      </c>
      <c r="O252" s="1" t="str">
        <f aca="false">IF(ISBLANK(Values!F251),"",Values!$O251)</f>
        <v/>
      </c>
      <c r="W252" s="32" t="str">
        <f aca="false">IF(ISBLANK(Values!E251),"","Child")</f>
        <v/>
      </c>
      <c r="X252" s="32" t="str">
        <f aca="false">IF(ISBLANK(Values!E251),"",Values!$B$13)</f>
        <v/>
      </c>
      <c r="Y252" s="39" t="str">
        <f aca="false">IF(ISBLANK(Values!E251),"","Size-Color")</f>
        <v/>
      </c>
      <c r="Z252" s="32" t="str">
        <f aca="false">IF(ISBLANK(Values!E251),"","variation")</f>
        <v/>
      </c>
      <c r="AA252" s="36" t="str">
        <f aca="false">IF(ISBLANK(Values!E251),"",Values!$B$20)</f>
        <v/>
      </c>
      <c r="AB252" s="36" t="str">
        <f aca="false">IF(ISBLANK(Values!E251),"",Values!$B$29)</f>
        <v/>
      </c>
      <c r="AI252" s="41" t="str">
        <f aca="false">IF(ISBLANK(Values!E251),"",IF(Values!I251,Values!$B$23,Values!$B$33))</f>
        <v/>
      </c>
      <c r="AJ252" s="46" t="str">
        <f aca="false">IF(ISBLANK(Values!E251),"","👉 "&amp;Values!H271&amp; " "&amp;Values!$B$24 &amp;" "&amp;Values!$B$3)</f>
        <v/>
      </c>
      <c r="AK252" s="1" t="str">
        <f aca="false">IF(ISBLANK(Values!E251),"",Values!$B$25)</f>
        <v/>
      </c>
      <c r="AL252" s="1" t="str">
        <f aca="false">IF(ISBLANK(Values!E251),"",Values!$B$26)</f>
        <v/>
      </c>
      <c r="AM252" s="1" t="str">
        <f aca="false">IF(ISBLANK(Values!E251),"",Values!$B$27)</f>
        <v/>
      </c>
      <c r="AT252" s="43" t="str">
        <f aca="false">IF(ISBLANK(Values!E251),"",Values!H251)</f>
        <v/>
      </c>
      <c r="AV252" s="28" t="str">
        <f aca="false">IF(ISBLANK(Values!E251),"",Values!H271)</f>
        <v/>
      </c>
      <c r="BE252" s="27" t="str">
        <f aca="false">IF(ISBLANK(Values!E251),"","Professional Audience")</f>
        <v/>
      </c>
      <c r="BF252" s="27" t="str">
        <f aca="false">IF(ISBLANK(Values!E251),"","Consumer Audience")</f>
        <v/>
      </c>
      <c r="BG252" s="27" t="str">
        <f aca="false">IF(ISBLANK(Values!E251),"","Adults")</f>
        <v/>
      </c>
      <c r="BH252" s="27" t="str">
        <f aca="false">IF(ISBLANK(Values!E251),"","People")</f>
        <v/>
      </c>
      <c r="CG252" s="1" t="str">
        <f aca="false">IF(ISBLANK(Values!E251),"",Values!$B$11)</f>
        <v/>
      </c>
      <c r="CH252" s="1" t="str">
        <f aca="false">IF(ISBLANK(Values!E251),"","GR")</f>
        <v/>
      </c>
      <c r="CI252" s="1" t="str">
        <f aca="false">IF(ISBLANK(Values!E251),"",Values!$B$7)</f>
        <v/>
      </c>
      <c r="CJ252" s="1" t="str">
        <f aca="false">IF(ISBLANK(Values!E251),"",Values!$B$8)</f>
        <v/>
      </c>
      <c r="CK252" s="1" t="str">
        <f aca="false">IF(ISBLANK(Values!E251),"",Values!$B$9)</f>
        <v/>
      </c>
      <c r="CL252" s="1" t="str">
        <f aca="false">IF(ISBLANK(Values!E251),"","CM")</f>
        <v/>
      </c>
      <c r="CP252" s="36" t="str">
        <f aca="false">IF(ISBLANK(Values!E251),"",Values!$B$7)</f>
        <v/>
      </c>
      <c r="CQ252" s="36" t="str">
        <f aca="false">IF(ISBLANK(Values!E251),"",Values!$B$8)</f>
        <v/>
      </c>
      <c r="CR252" s="36" t="str">
        <f aca="false">IF(ISBLANK(Values!E251),"",Values!$B$9)</f>
        <v/>
      </c>
      <c r="CS252" s="1" t="str">
        <f aca="false">IF(ISBLANK(Values!E251),"",Values!$B$11)</f>
        <v/>
      </c>
      <c r="CT252" s="1" t="str">
        <f aca="false">IF(ISBLANK(Values!E251),"","GR")</f>
        <v/>
      </c>
      <c r="CU252" s="1" t="str">
        <f aca="false">IF(ISBLANK(Values!E251),"","CM")</f>
        <v/>
      </c>
      <c r="CV252" s="1" t="str">
        <f aca="false">IF(ISBLANK(Values!E251),"",IF(Values!$B$36=options!$F$1,"Denmark", IF(Values!$B$36=options!$F$2, "Danemark",IF(Values!$B$36=options!$F$3, "Dänemark",IF(Values!$B$36=options!$F$4, "Danimarca",IF(Values!$B$36=options!$F$5, "Dinamarca",IF(Values!$B$36=options!$F$6, "Denemarken","" ) ) ) ) )))</f>
        <v/>
      </c>
      <c r="CZ252" s="1" t="str">
        <f aca="false">IF(ISBLANK(Values!E251),"","No")</f>
        <v/>
      </c>
      <c r="DA252" s="1" t="str">
        <f aca="false">IF(ISBLANK(Values!E251),"","No")</f>
        <v/>
      </c>
      <c r="DO252" s="27" t="str">
        <f aca="false">IF(ISBLANK(Values!E251),"","Parts")</f>
        <v/>
      </c>
      <c r="DP252" s="27" t="str">
        <f aca="false">IF(ISBLANK(Values!E251),"",Values!$B$31)</f>
        <v/>
      </c>
      <c r="DS252" s="31"/>
      <c r="DY252" s="31"/>
      <c r="DZ252" s="31"/>
      <c r="EA252" s="31"/>
      <c r="EB252" s="31"/>
      <c r="EC252" s="31"/>
      <c r="EI252" s="1" t="str">
        <f aca="false">IF(ISBLANK(Values!E251),"",Values!$B$31)</f>
        <v/>
      </c>
      <c r="ES252" s="1" t="str">
        <f aca="false">IF(ISBLANK(Values!E251),"","Amazon Tellus UPS")</f>
        <v/>
      </c>
      <c r="EV252" s="1" t="str">
        <f aca="false">IF(ISBLANK(Values!E251),"","New")</f>
        <v/>
      </c>
      <c r="FE252" s="1" t="str">
        <f aca="false">IF(ISBLANK(Values!E251),"","3")</f>
        <v/>
      </c>
      <c r="FH252" s="1" t="str">
        <f aca="false">IF(ISBLANK(Values!E251),"","FALSE")</f>
        <v/>
      </c>
      <c r="FI252" s="36" t="str">
        <f aca="false">IF(ISBLANK(Values!E251),"","FALSE")</f>
        <v/>
      </c>
      <c r="FJ252" s="36" t="str">
        <f aca="false">IF(ISBLANK(Values!E251),"","FALSE")</f>
        <v/>
      </c>
      <c r="FM252" s="1" t="str">
        <f aca="false">IF(ISBLANK(Values!E251),"","1")</f>
        <v/>
      </c>
      <c r="FO252" s="28" t="str">
        <f aca="false">IF(ISBLANK(Values!E251),"",IF(Values!J251, Values!$B$4, Values!$B$5))</f>
        <v/>
      </c>
      <c r="FP252" s="1" t="str">
        <f aca="false">IF(ISBLANK(Values!E251),"","Percent")</f>
        <v/>
      </c>
      <c r="FQ252" s="1" t="str">
        <f aca="false">IF(ISBLANK(Values!E251),"","2")</f>
        <v/>
      </c>
      <c r="FR252" s="1" t="str">
        <f aca="false">IF(ISBLANK(Values!E251),"","3")</f>
        <v/>
      </c>
      <c r="FS252" s="1" t="str">
        <f aca="false">IF(ISBLANK(Values!E251),"","5")</f>
        <v/>
      </c>
      <c r="FT252" s="1" t="str">
        <f aca="false">IF(ISBLANK(Values!E251),"","6")</f>
        <v/>
      </c>
      <c r="FU252" s="1" t="str">
        <f aca="false">IF(ISBLANK(Values!E251),"","10")</f>
        <v/>
      </c>
      <c r="FV252" s="1" t="str">
        <f aca="false">IF(ISBLANK(Values!E251),"","10")</f>
        <v/>
      </c>
    </row>
    <row r="253" customFormat="false" ht="15" hidden="false" customHeight="false" outlineLevel="0" collapsed="false">
      <c r="A253" s="27" t="str">
        <f aca="false">IF(ISBLANK(Values!E252),"",IF(Values!$B$37="EU","computercomponent","computer"))</f>
        <v/>
      </c>
      <c r="B253" s="37" t="str">
        <f aca="false">IF(ISBLANK(Values!E252),"",Values!F252)</f>
        <v/>
      </c>
      <c r="C253" s="32" t="str">
        <f aca="false">IF(ISBLANK(Values!E252),"","TellusRem")</f>
        <v/>
      </c>
      <c r="D253" s="30" t="str">
        <f aca="false">IF(ISBLANK(Values!E252),"",Values!E252)</f>
        <v/>
      </c>
      <c r="E253" s="31" t="str">
        <f aca="false">IF(ISBLANK(Values!E252),"","EAN")</f>
        <v/>
      </c>
      <c r="F253" s="38" t="str">
        <f aca="false">IF(ISBLANK(Values!E252),"",IF(Values!J252,Values!H252 &amp;" "&amp;  Values!$B$1 &amp; " " &amp;Values!$B$3,Values!G252 &amp;" "&amp;  Values!$B$2 &amp; " " &amp;Values!$B$3))</f>
        <v/>
      </c>
      <c r="G253" s="32" t="str">
        <f aca="false">IF(ISBLANK(Values!E252),"","TellusRem")</f>
        <v/>
      </c>
      <c r="H253" s="27" t="str">
        <f aca="false">IF(ISBLANK(Values!E252),"",Values!$B$16)</f>
        <v/>
      </c>
      <c r="I253" s="27" t="str">
        <f aca="false">IF(ISBLANK(Values!E252),"","4730574031")</f>
        <v/>
      </c>
      <c r="J253" s="39" t="str">
        <f aca="false">IF(ISBLANK(Values!E252),"",Values!F252 &amp; " variations")</f>
        <v/>
      </c>
      <c r="K253" s="28" t="str">
        <f aca="false">IF(ISBLANK(Values!E252),"",IF(Values!J252, Values!$B$4, Values!$B$5))</f>
        <v/>
      </c>
      <c r="L253" s="40" t="str">
        <f aca="false">IF(ISBLANK(Values!E252),"",Values!$B$18)</f>
        <v/>
      </c>
      <c r="M253" s="28" t="str">
        <f aca="false">IF(ISBLANK(Values!E252),"",Values!$M252)</f>
        <v/>
      </c>
      <c r="N253" s="28" t="str">
        <f aca="false">IF(ISBLANK(Values!F252),"",Values!$N252)</f>
        <v/>
      </c>
      <c r="O253" s="1" t="str">
        <f aca="false">IF(ISBLANK(Values!F252),"",Values!$O252)</f>
        <v/>
      </c>
      <c r="W253" s="32" t="str">
        <f aca="false">IF(ISBLANK(Values!E252),"","Child")</f>
        <v/>
      </c>
      <c r="X253" s="32" t="str">
        <f aca="false">IF(ISBLANK(Values!E252),"",Values!$B$13)</f>
        <v/>
      </c>
      <c r="Y253" s="39" t="str">
        <f aca="false">IF(ISBLANK(Values!E252),"","Size-Color")</f>
        <v/>
      </c>
      <c r="Z253" s="32" t="str">
        <f aca="false">IF(ISBLANK(Values!E252),"","variation")</f>
        <v/>
      </c>
      <c r="AA253" s="36" t="str">
        <f aca="false">IF(ISBLANK(Values!E252),"",Values!$B$20)</f>
        <v/>
      </c>
      <c r="AB253" s="36" t="str">
        <f aca="false">IF(ISBLANK(Values!E252),"",Values!$B$29)</f>
        <v/>
      </c>
      <c r="AI253" s="41" t="str">
        <f aca="false">IF(ISBLANK(Values!E252),"",IF(Values!I252,Values!$B$23,Values!$B$33))</f>
        <v/>
      </c>
      <c r="AJ253" s="46" t="str">
        <f aca="false">IF(ISBLANK(Values!E252),"","👉 "&amp;Values!H272&amp; " "&amp;Values!$B$24 &amp;" "&amp;Values!$B$3)</f>
        <v/>
      </c>
      <c r="AK253" s="1" t="str">
        <f aca="false">IF(ISBLANK(Values!E252),"",Values!$B$25)</f>
        <v/>
      </c>
      <c r="AL253" s="1" t="str">
        <f aca="false">IF(ISBLANK(Values!E252),"",Values!$B$26)</f>
        <v/>
      </c>
      <c r="AM253" s="1" t="str">
        <f aca="false">IF(ISBLANK(Values!E252),"",Values!$B$27)</f>
        <v/>
      </c>
      <c r="AT253" s="43" t="str">
        <f aca="false">IF(ISBLANK(Values!E252),"",Values!H252)</f>
        <v/>
      </c>
      <c r="AV253" s="28" t="str">
        <f aca="false">IF(ISBLANK(Values!E252),"",Values!H272)</f>
        <v/>
      </c>
      <c r="BE253" s="27" t="str">
        <f aca="false">IF(ISBLANK(Values!E252),"","Professional Audience")</f>
        <v/>
      </c>
      <c r="BF253" s="27" t="str">
        <f aca="false">IF(ISBLANK(Values!E252),"","Consumer Audience")</f>
        <v/>
      </c>
      <c r="BG253" s="27" t="str">
        <f aca="false">IF(ISBLANK(Values!E252),"","Adults")</f>
        <v/>
      </c>
      <c r="BH253" s="27" t="str">
        <f aca="false">IF(ISBLANK(Values!E252),"","People")</f>
        <v/>
      </c>
      <c r="CG253" s="1" t="str">
        <f aca="false">IF(ISBLANK(Values!E252),"",Values!$B$11)</f>
        <v/>
      </c>
      <c r="CH253" s="1" t="str">
        <f aca="false">IF(ISBLANK(Values!E252),"","GR")</f>
        <v/>
      </c>
      <c r="CI253" s="1" t="str">
        <f aca="false">IF(ISBLANK(Values!E252),"",Values!$B$7)</f>
        <v/>
      </c>
      <c r="CJ253" s="1" t="str">
        <f aca="false">IF(ISBLANK(Values!E252),"",Values!$B$8)</f>
        <v/>
      </c>
      <c r="CK253" s="1" t="str">
        <f aca="false">IF(ISBLANK(Values!E252),"",Values!$B$9)</f>
        <v/>
      </c>
      <c r="CL253" s="1" t="str">
        <f aca="false">IF(ISBLANK(Values!E252),"","CM")</f>
        <v/>
      </c>
      <c r="CP253" s="36" t="str">
        <f aca="false">IF(ISBLANK(Values!E252),"",Values!$B$7)</f>
        <v/>
      </c>
      <c r="CQ253" s="36" t="str">
        <f aca="false">IF(ISBLANK(Values!E252),"",Values!$B$8)</f>
        <v/>
      </c>
      <c r="CR253" s="36" t="str">
        <f aca="false">IF(ISBLANK(Values!E252),"",Values!$B$9)</f>
        <v/>
      </c>
      <c r="CS253" s="1" t="str">
        <f aca="false">IF(ISBLANK(Values!E252),"",Values!$B$11)</f>
        <v/>
      </c>
      <c r="CT253" s="1" t="str">
        <f aca="false">IF(ISBLANK(Values!E252),"","GR")</f>
        <v/>
      </c>
      <c r="CU253" s="1" t="str">
        <f aca="false">IF(ISBLANK(Values!E252),"","CM")</f>
        <v/>
      </c>
      <c r="CV253" s="1" t="str">
        <f aca="false">IF(ISBLANK(Values!E252),"",IF(Values!$B$36=options!$F$1,"Denmark", IF(Values!$B$36=options!$F$2, "Danemark",IF(Values!$B$36=options!$F$3, "Dänemark",IF(Values!$B$36=options!$F$4, "Danimarca",IF(Values!$B$36=options!$F$5, "Dinamarca",IF(Values!$B$36=options!$F$6, "Denemarken","" ) ) ) ) )))</f>
        <v/>
      </c>
      <c r="CZ253" s="1" t="str">
        <f aca="false">IF(ISBLANK(Values!E252),"","No")</f>
        <v/>
      </c>
      <c r="DA253" s="1" t="str">
        <f aca="false">IF(ISBLANK(Values!E252),"","No")</f>
        <v/>
      </c>
      <c r="DO253" s="27" t="str">
        <f aca="false">IF(ISBLANK(Values!E252),"","Parts")</f>
        <v/>
      </c>
      <c r="DP253" s="27" t="str">
        <f aca="false">IF(ISBLANK(Values!E252),"",Values!$B$31)</f>
        <v/>
      </c>
      <c r="DS253" s="31"/>
      <c r="DY253" s="31"/>
      <c r="DZ253" s="31"/>
      <c r="EA253" s="31"/>
      <c r="EB253" s="31"/>
      <c r="EC253" s="31"/>
      <c r="EI253" s="1" t="str">
        <f aca="false">IF(ISBLANK(Values!E252),"",Values!$B$31)</f>
        <v/>
      </c>
      <c r="ES253" s="1" t="str">
        <f aca="false">IF(ISBLANK(Values!E252),"","Amazon Tellus UPS")</f>
        <v/>
      </c>
      <c r="EV253" s="1" t="str">
        <f aca="false">IF(ISBLANK(Values!E252),"","New")</f>
        <v/>
      </c>
      <c r="FE253" s="1" t="str">
        <f aca="false">IF(ISBLANK(Values!E252),"","3")</f>
        <v/>
      </c>
      <c r="FH253" s="1" t="str">
        <f aca="false">IF(ISBLANK(Values!E252),"","FALSE")</f>
        <v/>
      </c>
      <c r="FI253" s="36" t="str">
        <f aca="false">IF(ISBLANK(Values!E252),"","FALSE")</f>
        <v/>
      </c>
      <c r="FJ253" s="36" t="str">
        <f aca="false">IF(ISBLANK(Values!E252),"","FALSE")</f>
        <v/>
      </c>
      <c r="FM253" s="1" t="str">
        <f aca="false">IF(ISBLANK(Values!E252),"","1")</f>
        <v/>
      </c>
      <c r="FO253" s="28" t="str">
        <f aca="false">IF(ISBLANK(Values!E252),"",IF(Values!J252, Values!$B$4, Values!$B$5))</f>
        <v/>
      </c>
      <c r="FP253" s="1" t="str">
        <f aca="false">IF(ISBLANK(Values!E252),"","Percent")</f>
        <v/>
      </c>
      <c r="FQ253" s="1" t="str">
        <f aca="false">IF(ISBLANK(Values!E252),"","2")</f>
        <v/>
      </c>
      <c r="FR253" s="1" t="str">
        <f aca="false">IF(ISBLANK(Values!E252),"","3")</f>
        <v/>
      </c>
      <c r="FS253" s="1" t="str">
        <f aca="false">IF(ISBLANK(Values!E252),"","5")</f>
        <v/>
      </c>
      <c r="FT253" s="1" t="str">
        <f aca="false">IF(ISBLANK(Values!E252),"","6")</f>
        <v/>
      </c>
      <c r="FU253" s="1" t="str">
        <f aca="false">IF(ISBLANK(Values!E252),"","10")</f>
        <v/>
      </c>
      <c r="FV253" s="1" t="str">
        <f aca="false">IF(ISBLANK(Values!E252),"","10")</f>
        <v/>
      </c>
    </row>
    <row r="254" customFormat="false" ht="15" hidden="false" customHeight="false" outlineLevel="0" collapsed="false">
      <c r="A254" s="27" t="str">
        <f aca="false">IF(ISBLANK(Values!E253),"",IF(Values!$B$37="EU","computercomponent","computer"))</f>
        <v/>
      </c>
      <c r="B254" s="37" t="str">
        <f aca="false">IF(ISBLANK(Values!E253),"",Values!F253)</f>
        <v/>
      </c>
      <c r="C254" s="32" t="str">
        <f aca="false">IF(ISBLANK(Values!E253),"","TellusRem")</f>
        <v/>
      </c>
      <c r="D254" s="30" t="str">
        <f aca="false">IF(ISBLANK(Values!E253),"",Values!E253)</f>
        <v/>
      </c>
      <c r="E254" s="31" t="str">
        <f aca="false">IF(ISBLANK(Values!E253),"","EAN")</f>
        <v/>
      </c>
      <c r="F254" s="38" t="str">
        <f aca="false">IF(ISBLANK(Values!E253),"",IF(Values!J253,Values!H253 &amp;" "&amp;  Values!$B$1 &amp; " " &amp;Values!$B$3,Values!G253 &amp;" "&amp;  Values!$B$2 &amp; " " &amp;Values!$B$3))</f>
        <v/>
      </c>
      <c r="G254" s="32" t="str">
        <f aca="false">IF(ISBLANK(Values!E253),"","TellusRem")</f>
        <v/>
      </c>
      <c r="H254" s="27" t="str">
        <f aca="false">IF(ISBLANK(Values!E253),"",Values!$B$16)</f>
        <v/>
      </c>
      <c r="I254" s="27" t="str">
        <f aca="false">IF(ISBLANK(Values!E253),"","4730574031")</f>
        <v/>
      </c>
      <c r="J254" s="39" t="str">
        <f aca="false">IF(ISBLANK(Values!E253),"",Values!F253 &amp; " variations")</f>
        <v/>
      </c>
      <c r="K254" s="28" t="str">
        <f aca="false">IF(ISBLANK(Values!E253),"",IF(Values!J253, Values!$B$4, Values!$B$5))</f>
        <v/>
      </c>
      <c r="L254" s="40" t="str">
        <f aca="false">IF(ISBLANK(Values!E253),"",Values!$B$18)</f>
        <v/>
      </c>
      <c r="M254" s="28" t="str">
        <f aca="false">IF(ISBLANK(Values!E253),"",Values!$M253)</f>
        <v/>
      </c>
      <c r="N254" s="28" t="str">
        <f aca="false">IF(ISBLANK(Values!F253),"",Values!$N253)</f>
        <v/>
      </c>
      <c r="O254" s="1" t="str">
        <f aca="false">IF(ISBLANK(Values!F253),"",Values!$O253)</f>
        <v/>
      </c>
      <c r="W254" s="32" t="str">
        <f aca="false">IF(ISBLANK(Values!E253),"","Child")</f>
        <v/>
      </c>
      <c r="X254" s="32" t="str">
        <f aca="false">IF(ISBLANK(Values!E253),"",Values!$B$13)</f>
        <v/>
      </c>
      <c r="Y254" s="39" t="str">
        <f aca="false">IF(ISBLANK(Values!E253),"","Size-Color")</f>
        <v/>
      </c>
      <c r="Z254" s="32" t="str">
        <f aca="false">IF(ISBLANK(Values!E253),"","variation")</f>
        <v/>
      </c>
      <c r="AA254" s="36" t="str">
        <f aca="false">IF(ISBLANK(Values!E253),"",Values!$B$20)</f>
        <v/>
      </c>
      <c r="AB254" s="36" t="str">
        <f aca="false">IF(ISBLANK(Values!E253),"",Values!$B$29)</f>
        <v/>
      </c>
      <c r="AI254" s="41" t="str">
        <f aca="false">IF(ISBLANK(Values!E253),"",IF(Values!I253,Values!$B$23,Values!$B$33))</f>
        <v/>
      </c>
      <c r="AJ254" s="46" t="str">
        <f aca="false">IF(ISBLANK(Values!E253),"","👉 "&amp;Values!H273&amp; " "&amp;Values!$B$24 &amp;" "&amp;Values!$B$3)</f>
        <v/>
      </c>
      <c r="AK254" s="1" t="str">
        <f aca="false">IF(ISBLANK(Values!E253),"",Values!$B$25)</f>
        <v/>
      </c>
      <c r="AL254" s="1" t="str">
        <f aca="false">IF(ISBLANK(Values!E253),"",Values!$B$26)</f>
        <v/>
      </c>
      <c r="AM254" s="1" t="str">
        <f aca="false">IF(ISBLANK(Values!E253),"",Values!$B$27)</f>
        <v/>
      </c>
      <c r="AT254" s="43" t="str">
        <f aca="false">IF(ISBLANK(Values!E253),"",Values!H253)</f>
        <v/>
      </c>
      <c r="AV254" s="28" t="str">
        <f aca="false">IF(ISBLANK(Values!E253),"",Values!H273)</f>
        <v/>
      </c>
      <c r="BE254" s="27" t="str">
        <f aca="false">IF(ISBLANK(Values!E253),"","Professional Audience")</f>
        <v/>
      </c>
      <c r="BF254" s="27" t="str">
        <f aca="false">IF(ISBLANK(Values!E253),"","Consumer Audience")</f>
        <v/>
      </c>
      <c r="BG254" s="27" t="str">
        <f aca="false">IF(ISBLANK(Values!E253),"","Adults")</f>
        <v/>
      </c>
      <c r="BH254" s="27" t="str">
        <f aca="false">IF(ISBLANK(Values!E253),"","People")</f>
        <v/>
      </c>
      <c r="CG254" s="1" t="str">
        <f aca="false">IF(ISBLANK(Values!E253),"",Values!$B$11)</f>
        <v/>
      </c>
      <c r="CH254" s="1" t="str">
        <f aca="false">IF(ISBLANK(Values!E253),"","GR")</f>
        <v/>
      </c>
      <c r="CI254" s="1" t="str">
        <f aca="false">IF(ISBLANK(Values!E253),"",Values!$B$7)</f>
        <v/>
      </c>
      <c r="CJ254" s="1" t="str">
        <f aca="false">IF(ISBLANK(Values!E253),"",Values!$B$8)</f>
        <v/>
      </c>
      <c r="CK254" s="1" t="str">
        <f aca="false">IF(ISBLANK(Values!E253),"",Values!$B$9)</f>
        <v/>
      </c>
      <c r="CL254" s="1" t="str">
        <f aca="false">IF(ISBLANK(Values!E253),"","CM")</f>
        <v/>
      </c>
      <c r="CP254" s="36" t="str">
        <f aca="false">IF(ISBLANK(Values!E253),"",Values!$B$7)</f>
        <v/>
      </c>
      <c r="CQ254" s="36" t="str">
        <f aca="false">IF(ISBLANK(Values!E253),"",Values!$B$8)</f>
        <v/>
      </c>
      <c r="CR254" s="36" t="str">
        <f aca="false">IF(ISBLANK(Values!E253),"",Values!$B$9)</f>
        <v/>
      </c>
      <c r="CS254" s="1" t="str">
        <f aca="false">IF(ISBLANK(Values!E253),"",Values!$B$11)</f>
        <v/>
      </c>
      <c r="CT254" s="1" t="str">
        <f aca="false">IF(ISBLANK(Values!E253),"","GR")</f>
        <v/>
      </c>
      <c r="CU254" s="1" t="str">
        <f aca="false">IF(ISBLANK(Values!E253),"","CM")</f>
        <v/>
      </c>
      <c r="CV254" s="1" t="str">
        <f aca="false">IF(ISBLANK(Values!E253),"",IF(Values!$B$36=options!$F$1,"Denmark", IF(Values!$B$36=options!$F$2, "Danemark",IF(Values!$B$36=options!$F$3, "Dänemark",IF(Values!$B$36=options!$F$4, "Danimarca",IF(Values!$B$36=options!$F$5, "Dinamarca",IF(Values!$B$36=options!$F$6, "Denemarken","" ) ) ) ) )))</f>
        <v/>
      </c>
      <c r="CZ254" s="1" t="str">
        <f aca="false">IF(ISBLANK(Values!E253),"","No")</f>
        <v/>
      </c>
      <c r="DA254" s="1" t="str">
        <f aca="false">IF(ISBLANK(Values!E253),"","No")</f>
        <v/>
      </c>
      <c r="DO254" s="27" t="str">
        <f aca="false">IF(ISBLANK(Values!E253),"","Parts")</f>
        <v/>
      </c>
      <c r="DP254" s="27" t="str">
        <f aca="false">IF(ISBLANK(Values!E253),"",Values!$B$31)</f>
        <v/>
      </c>
      <c r="DS254" s="31"/>
      <c r="DY254" s="31"/>
      <c r="DZ254" s="31"/>
      <c r="EA254" s="31"/>
      <c r="EB254" s="31"/>
      <c r="EC254" s="31"/>
      <c r="EI254" s="1" t="str">
        <f aca="false">IF(ISBLANK(Values!E253),"",Values!$B$31)</f>
        <v/>
      </c>
      <c r="ES254" s="1" t="str">
        <f aca="false">IF(ISBLANK(Values!E253),"","Amazon Tellus UPS")</f>
        <v/>
      </c>
      <c r="EV254" s="1" t="str">
        <f aca="false">IF(ISBLANK(Values!E253),"","New")</f>
        <v/>
      </c>
      <c r="FE254" s="1" t="str">
        <f aca="false">IF(ISBLANK(Values!E253),"","3")</f>
        <v/>
      </c>
      <c r="FH254" s="1" t="str">
        <f aca="false">IF(ISBLANK(Values!E253),"","FALSE")</f>
        <v/>
      </c>
      <c r="FI254" s="36" t="str">
        <f aca="false">IF(ISBLANK(Values!E253),"","FALSE")</f>
        <v/>
      </c>
      <c r="FJ254" s="36" t="str">
        <f aca="false">IF(ISBLANK(Values!E253),"","FALSE")</f>
        <v/>
      </c>
      <c r="FM254" s="1" t="str">
        <f aca="false">IF(ISBLANK(Values!E253),"","1")</f>
        <v/>
      </c>
      <c r="FO254" s="28" t="str">
        <f aca="false">IF(ISBLANK(Values!E253),"",IF(Values!J253, Values!$B$4, Values!$B$5))</f>
        <v/>
      </c>
      <c r="FP254" s="1" t="str">
        <f aca="false">IF(ISBLANK(Values!E253),"","Percent")</f>
        <v/>
      </c>
      <c r="FQ254" s="1" t="str">
        <f aca="false">IF(ISBLANK(Values!E253),"","2")</f>
        <v/>
      </c>
      <c r="FR254" s="1" t="str">
        <f aca="false">IF(ISBLANK(Values!E253),"","3")</f>
        <v/>
      </c>
      <c r="FS254" s="1" t="str">
        <f aca="false">IF(ISBLANK(Values!E253),"","5")</f>
        <v/>
      </c>
      <c r="FT254" s="1" t="str">
        <f aca="false">IF(ISBLANK(Values!E253),"","6")</f>
        <v/>
      </c>
      <c r="FU254" s="1" t="str">
        <f aca="false">IF(ISBLANK(Values!E253),"","10")</f>
        <v/>
      </c>
      <c r="FV254" s="1" t="str">
        <f aca="false">IF(ISBLANK(Values!E253),"","10")</f>
        <v/>
      </c>
    </row>
    <row r="255" customFormat="false" ht="15" hidden="false" customHeight="false" outlineLevel="0" collapsed="false">
      <c r="A255" s="27" t="str">
        <f aca="false">IF(ISBLANK(Values!E254),"",IF(Values!$B$37="EU","computercomponent","computer"))</f>
        <v/>
      </c>
      <c r="B255" s="37" t="str">
        <f aca="false">IF(ISBLANK(Values!E254),"",Values!F254)</f>
        <v/>
      </c>
      <c r="C255" s="32" t="str">
        <f aca="false">IF(ISBLANK(Values!E254),"","TellusRem")</f>
        <v/>
      </c>
      <c r="D255" s="30" t="str">
        <f aca="false">IF(ISBLANK(Values!E254),"",Values!E254)</f>
        <v/>
      </c>
      <c r="E255" s="31" t="str">
        <f aca="false">IF(ISBLANK(Values!E254),"","EAN")</f>
        <v/>
      </c>
      <c r="F255" s="38" t="str">
        <f aca="false">IF(ISBLANK(Values!E254),"",IF(Values!J254,Values!H254 &amp;" "&amp;  Values!$B$1 &amp; " " &amp;Values!$B$3,Values!G254 &amp;" "&amp;  Values!$B$2 &amp; " " &amp;Values!$B$3))</f>
        <v/>
      </c>
      <c r="G255" s="32" t="str">
        <f aca="false">IF(ISBLANK(Values!E254),"","TellusRem")</f>
        <v/>
      </c>
      <c r="H255" s="27" t="str">
        <f aca="false">IF(ISBLANK(Values!E254),"",Values!$B$16)</f>
        <v/>
      </c>
      <c r="I255" s="27" t="str">
        <f aca="false">IF(ISBLANK(Values!E254),"","4730574031")</f>
        <v/>
      </c>
      <c r="J255" s="39" t="str">
        <f aca="false">IF(ISBLANK(Values!E254),"",Values!F254 &amp; " variations")</f>
        <v/>
      </c>
      <c r="K255" s="28" t="str">
        <f aca="false">IF(ISBLANK(Values!E254),"",IF(Values!J254, Values!$B$4, Values!$B$5))</f>
        <v/>
      </c>
      <c r="L255" s="40" t="str">
        <f aca="false">IF(ISBLANK(Values!E254),"",Values!$B$18)</f>
        <v/>
      </c>
      <c r="M255" s="28" t="str">
        <f aca="false">IF(ISBLANK(Values!E254),"",Values!$M254)</f>
        <v/>
      </c>
      <c r="N255" s="28" t="str">
        <f aca="false">IF(ISBLANK(Values!F254),"",Values!$N254)</f>
        <v/>
      </c>
      <c r="O255" s="1" t="str">
        <f aca="false">IF(ISBLANK(Values!F254),"",Values!$O254)</f>
        <v/>
      </c>
      <c r="W255" s="32" t="str">
        <f aca="false">IF(ISBLANK(Values!E254),"","Child")</f>
        <v/>
      </c>
      <c r="X255" s="32" t="str">
        <f aca="false">IF(ISBLANK(Values!E254),"",Values!$B$13)</f>
        <v/>
      </c>
      <c r="Y255" s="39" t="str">
        <f aca="false">IF(ISBLANK(Values!E254),"","Size-Color")</f>
        <v/>
      </c>
      <c r="Z255" s="32" t="str">
        <f aca="false">IF(ISBLANK(Values!E254),"","variation")</f>
        <v/>
      </c>
      <c r="AA255" s="36" t="str">
        <f aca="false">IF(ISBLANK(Values!E254),"",Values!$B$20)</f>
        <v/>
      </c>
      <c r="AB255" s="36" t="str">
        <f aca="false">IF(ISBLANK(Values!E254),"",Values!$B$29)</f>
        <v/>
      </c>
      <c r="AI255" s="41" t="str">
        <f aca="false">IF(ISBLANK(Values!E254),"",IF(Values!I254,Values!$B$23,Values!$B$33))</f>
        <v/>
      </c>
      <c r="AJ255" s="46" t="str">
        <f aca="false">IF(ISBLANK(Values!E254),"","👉 "&amp;Values!H274&amp; " "&amp;Values!$B$24 &amp;" "&amp;Values!$B$3)</f>
        <v/>
      </c>
      <c r="AK255" s="1" t="str">
        <f aca="false">IF(ISBLANK(Values!E254),"",Values!$B$25)</f>
        <v/>
      </c>
      <c r="AL255" s="1" t="str">
        <f aca="false">IF(ISBLANK(Values!E254),"",Values!$B$26)</f>
        <v/>
      </c>
      <c r="AM255" s="1" t="str">
        <f aca="false">IF(ISBLANK(Values!E254),"",Values!$B$27)</f>
        <v/>
      </c>
      <c r="AT255" s="43" t="str">
        <f aca="false">IF(ISBLANK(Values!E254),"",Values!H254)</f>
        <v/>
      </c>
      <c r="AV255" s="28" t="str">
        <f aca="false">IF(ISBLANK(Values!E254),"",Values!H274)</f>
        <v/>
      </c>
      <c r="BE255" s="27" t="str">
        <f aca="false">IF(ISBLANK(Values!E254),"","Professional Audience")</f>
        <v/>
      </c>
      <c r="BF255" s="27" t="str">
        <f aca="false">IF(ISBLANK(Values!E254),"","Consumer Audience")</f>
        <v/>
      </c>
      <c r="BG255" s="27" t="str">
        <f aca="false">IF(ISBLANK(Values!E254),"","Adults")</f>
        <v/>
      </c>
      <c r="BH255" s="27" t="str">
        <f aca="false">IF(ISBLANK(Values!E254),"","People")</f>
        <v/>
      </c>
      <c r="CG255" s="1" t="str">
        <f aca="false">IF(ISBLANK(Values!E254),"",Values!$B$11)</f>
        <v/>
      </c>
      <c r="CH255" s="1" t="str">
        <f aca="false">IF(ISBLANK(Values!E254),"","GR")</f>
        <v/>
      </c>
      <c r="CI255" s="1" t="str">
        <f aca="false">IF(ISBLANK(Values!E254),"",Values!$B$7)</f>
        <v/>
      </c>
      <c r="CJ255" s="1" t="str">
        <f aca="false">IF(ISBLANK(Values!E254),"",Values!$B$8)</f>
        <v/>
      </c>
      <c r="CK255" s="1" t="str">
        <f aca="false">IF(ISBLANK(Values!E254),"",Values!$B$9)</f>
        <v/>
      </c>
      <c r="CL255" s="1" t="str">
        <f aca="false">IF(ISBLANK(Values!E254),"","CM")</f>
        <v/>
      </c>
      <c r="CP255" s="36" t="str">
        <f aca="false">IF(ISBLANK(Values!E254),"",Values!$B$7)</f>
        <v/>
      </c>
      <c r="CQ255" s="36" t="str">
        <f aca="false">IF(ISBLANK(Values!E254),"",Values!$B$8)</f>
        <v/>
      </c>
      <c r="CR255" s="36" t="str">
        <f aca="false">IF(ISBLANK(Values!E254),"",Values!$B$9)</f>
        <v/>
      </c>
      <c r="CS255" s="1" t="str">
        <f aca="false">IF(ISBLANK(Values!E254),"",Values!$B$11)</f>
        <v/>
      </c>
      <c r="CT255" s="1" t="str">
        <f aca="false">IF(ISBLANK(Values!E254),"","GR")</f>
        <v/>
      </c>
      <c r="CU255" s="1" t="str">
        <f aca="false">IF(ISBLANK(Values!E254),"","CM")</f>
        <v/>
      </c>
      <c r="CV255" s="1" t="str">
        <f aca="false">IF(ISBLANK(Values!E254),"",IF(Values!$B$36=options!$F$1,"Denmark", IF(Values!$B$36=options!$F$2, "Danemark",IF(Values!$B$36=options!$F$3, "Dänemark",IF(Values!$B$36=options!$F$4, "Danimarca",IF(Values!$B$36=options!$F$5, "Dinamarca",IF(Values!$B$36=options!$F$6, "Denemarken","" ) ) ) ) )))</f>
        <v/>
      </c>
      <c r="CZ255" s="1" t="str">
        <f aca="false">IF(ISBLANK(Values!E254),"","No")</f>
        <v/>
      </c>
      <c r="DA255" s="1" t="str">
        <f aca="false">IF(ISBLANK(Values!E254),"","No")</f>
        <v/>
      </c>
      <c r="DO255" s="27" t="str">
        <f aca="false">IF(ISBLANK(Values!E254),"","Parts")</f>
        <v/>
      </c>
      <c r="DP255" s="27" t="str">
        <f aca="false">IF(ISBLANK(Values!E254),"",Values!$B$31)</f>
        <v/>
      </c>
      <c r="DS255" s="31"/>
      <c r="DY255" s="31"/>
      <c r="DZ255" s="31"/>
      <c r="EA255" s="31"/>
      <c r="EB255" s="31"/>
      <c r="EC255" s="31"/>
      <c r="EI255" s="1" t="str">
        <f aca="false">IF(ISBLANK(Values!E254),"",Values!$B$31)</f>
        <v/>
      </c>
      <c r="ES255" s="1" t="str">
        <f aca="false">IF(ISBLANK(Values!E254),"","Amazon Tellus UPS")</f>
        <v/>
      </c>
      <c r="EV255" s="1" t="str">
        <f aca="false">IF(ISBLANK(Values!E254),"","New")</f>
        <v/>
      </c>
      <c r="FE255" s="1" t="str">
        <f aca="false">IF(ISBLANK(Values!E254),"","3")</f>
        <v/>
      </c>
      <c r="FH255" s="1" t="str">
        <f aca="false">IF(ISBLANK(Values!E254),"","FALSE")</f>
        <v/>
      </c>
      <c r="FI255" s="36" t="str">
        <f aca="false">IF(ISBLANK(Values!E254),"","FALSE")</f>
        <v/>
      </c>
      <c r="FJ255" s="36" t="str">
        <f aca="false">IF(ISBLANK(Values!E254),"","FALSE")</f>
        <v/>
      </c>
      <c r="FM255" s="1" t="str">
        <f aca="false">IF(ISBLANK(Values!E254),"","1")</f>
        <v/>
      </c>
      <c r="FO255" s="28" t="str">
        <f aca="false">IF(ISBLANK(Values!E254),"",IF(Values!J254, Values!$B$4, Values!$B$5))</f>
        <v/>
      </c>
      <c r="FP255" s="1" t="str">
        <f aca="false">IF(ISBLANK(Values!E254),"","Percent")</f>
        <v/>
      </c>
      <c r="FQ255" s="1" t="str">
        <f aca="false">IF(ISBLANK(Values!E254),"","2")</f>
        <v/>
      </c>
      <c r="FR255" s="1" t="str">
        <f aca="false">IF(ISBLANK(Values!E254),"","3")</f>
        <v/>
      </c>
      <c r="FS255" s="1" t="str">
        <f aca="false">IF(ISBLANK(Values!E254),"","5")</f>
        <v/>
      </c>
      <c r="FT255" s="1" t="str">
        <f aca="false">IF(ISBLANK(Values!E254),"","6")</f>
        <v/>
      </c>
      <c r="FU255" s="1" t="str">
        <f aca="false">IF(ISBLANK(Values!E254),"","10")</f>
        <v/>
      </c>
      <c r="FV255" s="1" t="str">
        <f aca="false">IF(ISBLANK(Values!E254),"","10")</f>
        <v/>
      </c>
    </row>
    <row r="256" customFormat="false" ht="15" hidden="false" customHeight="false" outlineLevel="0" collapsed="false">
      <c r="A256" s="27" t="str">
        <f aca="false">IF(ISBLANK(Values!E255),"",IF(Values!$B$37="EU","computercomponent","computer"))</f>
        <v/>
      </c>
      <c r="B256" s="37" t="str">
        <f aca="false">IF(ISBLANK(Values!E255),"",Values!F255)</f>
        <v/>
      </c>
      <c r="C256" s="32" t="str">
        <f aca="false">IF(ISBLANK(Values!E255),"","TellusRem")</f>
        <v/>
      </c>
      <c r="D256" s="30" t="str">
        <f aca="false">IF(ISBLANK(Values!E255),"",Values!E255)</f>
        <v/>
      </c>
      <c r="E256" s="31" t="str">
        <f aca="false">IF(ISBLANK(Values!E255),"","EAN")</f>
        <v/>
      </c>
      <c r="F256" s="38" t="str">
        <f aca="false">IF(ISBLANK(Values!E255),"",IF(Values!J255,Values!H255 &amp;" "&amp;  Values!$B$1 &amp; " " &amp;Values!$B$3,Values!G255 &amp;" "&amp;  Values!$B$2 &amp; " " &amp;Values!$B$3))</f>
        <v/>
      </c>
      <c r="G256" s="32" t="str">
        <f aca="false">IF(ISBLANK(Values!E255),"","TellusRem")</f>
        <v/>
      </c>
      <c r="H256" s="27" t="str">
        <f aca="false">IF(ISBLANK(Values!E255),"",Values!$B$16)</f>
        <v/>
      </c>
      <c r="I256" s="27" t="str">
        <f aca="false">IF(ISBLANK(Values!E255),"","4730574031")</f>
        <v/>
      </c>
      <c r="J256" s="39" t="str">
        <f aca="false">IF(ISBLANK(Values!E255),"",Values!F255 &amp; " variations")</f>
        <v/>
      </c>
      <c r="K256" s="28" t="str">
        <f aca="false">IF(ISBLANK(Values!E255),"",IF(Values!J255, Values!$B$4, Values!$B$5))</f>
        <v/>
      </c>
      <c r="L256" s="40" t="str">
        <f aca="false">IF(ISBLANK(Values!E255),"",Values!$B$18)</f>
        <v/>
      </c>
      <c r="M256" s="28" t="str">
        <f aca="false">IF(ISBLANK(Values!E255),"",Values!$M255)</f>
        <v/>
      </c>
      <c r="N256" s="28" t="str">
        <f aca="false">IF(ISBLANK(Values!F255),"",Values!$N255)</f>
        <v/>
      </c>
      <c r="O256" s="1" t="str">
        <f aca="false">IF(ISBLANK(Values!F255),"",Values!$O255)</f>
        <v/>
      </c>
      <c r="W256" s="32" t="str">
        <f aca="false">IF(ISBLANK(Values!E255),"","Child")</f>
        <v/>
      </c>
      <c r="X256" s="32" t="str">
        <f aca="false">IF(ISBLANK(Values!E255),"",Values!$B$13)</f>
        <v/>
      </c>
      <c r="Y256" s="39" t="str">
        <f aca="false">IF(ISBLANK(Values!E255),"","Size-Color")</f>
        <v/>
      </c>
      <c r="Z256" s="32" t="str">
        <f aca="false">IF(ISBLANK(Values!E255),"","variation")</f>
        <v/>
      </c>
      <c r="AA256" s="36" t="str">
        <f aca="false">IF(ISBLANK(Values!E255),"",Values!$B$20)</f>
        <v/>
      </c>
      <c r="AB256" s="36" t="str">
        <f aca="false">IF(ISBLANK(Values!E255),"",Values!$B$29)</f>
        <v/>
      </c>
      <c r="AI256" s="41" t="str">
        <f aca="false">IF(ISBLANK(Values!E255),"",IF(Values!I255,Values!$B$23,Values!$B$33))</f>
        <v/>
      </c>
      <c r="AJ256" s="46" t="str">
        <f aca="false">IF(ISBLANK(Values!E255),"","👉 "&amp;Values!H275&amp; " "&amp;Values!$B$24 &amp;" "&amp;Values!$B$3)</f>
        <v/>
      </c>
      <c r="AK256" s="1" t="str">
        <f aca="false">IF(ISBLANK(Values!E255),"",Values!$B$25)</f>
        <v/>
      </c>
      <c r="AL256" s="1" t="str">
        <f aca="false">IF(ISBLANK(Values!E255),"",Values!$B$26)</f>
        <v/>
      </c>
      <c r="AM256" s="1" t="str">
        <f aca="false">IF(ISBLANK(Values!E255),"",Values!$B$27)</f>
        <v/>
      </c>
      <c r="AT256" s="43" t="str">
        <f aca="false">IF(ISBLANK(Values!E255),"",Values!H255)</f>
        <v/>
      </c>
      <c r="AV256" s="28" t="str">
        <f aca="false">IF(ISBLANK(Values!E255),"",Values!H275)</f>
        <v/>
      </c>
      <c r="BE256" s="27" t="str">
        <f aca="false">IF(ISBLANK(Values!E255),"","Professional Audience")</f>
        <v/>
      </c>
      <c r="BF256" s="27" t="str">
        <f aca="false">IF(ISBLANK(Values!E255),"","Consumer Audience")</f>
        <v/>
      </c>
      <c r="BG256" s="27" t="str">
        <f aca="false">IF(ISBLANK(Values!E255),"","Adults")</f>
        <v/>
      </c>
      <c r="BH256" s="27" t="str">
        <f aca="false">IF(ISBLANK(Values!E255),"","People")</f>
        <v/>
      </c>
      <c r="CG256" s="1" t="str">
        <f aca="false">IF(ISBLANK(Values!E255),"",Values!$B$11)</f>
        <v/>
      </c>
      <c r="CH256" s="1" t="str">
        <f aca="false">IF(ISBLANK(Values!E255),"","GR")</f>
        <v/>
      </c>
      <c r="CI256" s="1" t="str">
        <f aca="false">IF(ISBLANK(Values!E255),"",Values!$B$7)</f>
        <v/>
      </c>
      <c r="CJ256" s="1" t="str">
        <f aca="false">IF(ISBLANK(Values!E255),"",Values!$B$8)</f>
        <v/>
      </c>
      <c r="CK256" s="1" t="str">
        <f aca="false">IF(ISBLANK(Values!E255),"",Values!$B$9)</f>
        <v/>
      </c>
      <c r="CL256" s="1" t="str">
        <f aca="false">IF(ISBLANK(Values!E255),"","CM")</f>
        <v/>
      </c>
      <c r="CP256" s="36" t="str">
        <f aca="false">IF(ISBLANK(Values!E255),"",Values!$B$7)</f>
        <v/>
      </c>
      <c r="CQ256" s="36" t="str">
        <f aca="false">IF(ISBLANK(Values!E255),"",Values!$B$8)</f>
        <v/>
      </c>
      <c r="CR256" s="36" t="str">
        <f aca="false">IF(ISBLANK(Values!E255),"",Values!$B$9)</f>
        <v/>
      </c>
      <c r="CS256" s="1" t="str">
        <f aca="false">IF(ISBLANK(Values!E255),"",Values!$B$11)</f>
        <v/>
      </c>
      <c r="CT256" s="1" t="str">
        <f aca="false">IF(ISBLANK(Values!E255),"","GR")</f>
        <v/>
      </c>
      <c r="CU256" s="1" t="str">
        <f aca="false">IF(ISBLANK(Values!E255),"","CM")</f>
        <v/>
      </c>
      <c r="CV256" s="1" t="str">
        <f aca="false">IF(ISBLANK(Values!E255),"",IF(Values!$B$36=options!$F$1,"Denmark", IF(Values!$B$36=options!$F$2, "Danemark",IF(Values!$B$36=options!$F$3, "Dänemark",IF(Values!$B$36=options!$F$4, "Danimarca",IF(Values!$B$36=options!$F$5, "Dinamarca",IF(Values!$B$36=options!$F$6, "Denemarken","" ) ) ) ) )))</f>
        <v/>
      </c>
      <c r="CZ256" s="1" t="str">
        <f aca="false">IF(ISBLANK(Values!E255),"","No")</f>
        <v/>
      </c>
      <c r="DA256" s="1" t="str">
        <f aca="false">IF(ISBLANK(Values!E255),"","No")</f>
        <v/>
      </c>
      <c r="DO256" s="27" t="str">
        <f aca="false">IF(ISBLANK(Values!E255),"","Parts")</f>
        <v/>
      </c>
      <c r="DP256" s="27" t="str">
        <f aca="false">IF(ISBLANK(Values!E255),"",Values!$B$31)</f>
        <v/>
      </c>
      <c r="DS256" s="31"/>
      <c r="DY256" s="31"/>
      <c r="DZ256" s="31"/>
      <c r="EA256" s="31"/>
      <c r="EB256" s="31"/>
      <c r="EC256" s="31"/>
      <c r="EI256" s="1" t="str">
        <f aca="false">IF(ISBLANK(Values!E255),"",Values!$B$31)</f>
        <v/>
      </c>
      <c r="ES256" s="1" t="str">
        <f aca="false">IF(ISBLANK(Values!E255),"","Amazon Tellus UPS")</f>
        <v/>
      </c>
      <c r="EV256" s="1" t="str">
        <f aca="false">IF(ISBLANK(Values!E255),"","New")</f>
        <v/>
      </c>
      <c r="FE256" s="1" t="str">
        <f aca="false">IF(ISBLANK(Values!E255),"","3")</f>
        <v/>
      </c>
      <c r="FH256" s="1" t="str">
        <f aca="false">IF(ISBLANK(Values!E255),"","FALSE")</f>
        <v/>
      </c>
      <c r="FI256" s="36" t="str">
        <f aca="false">IF(ISBLANK(Values!E255),"","FALSE")</f>
        <v/>
      </c>
      <c r="FJ256" s="36" t="str">
        <f aca="false">IF(ISBLANK(Values!E255),"","FALSE")</f>
        <v/>
      </c>
      <c r="FM256" s="1" t="str">
        <f aca="false">IF(ISBLANK(Values!E255),"","1")</f>
        <v/>
      </c>
      <c r="FO256" s="28" t="str">
        <f aca="false">IF(ISBLANK(Values!E255),"",IF(Values!J255, Values!$B$4, Values!$B$5))</f>
        <v/>
      </c>
      <c r="FP256" s="1" t="str">
        <f aca="false">IF(ISBLANK(Values!E255),"","Percent")</f>
        <v/>
      </c>
      <c r="FQ256" s="1" t="str">
        <f aca="false">IF(ISBLANK(Values!E255),"","2")</f>
        <v/>
      </c>
      <c r="FR256" s="1" t="str">
        <f aca="false">IF(ISBLANK(Values!E255),"","3")</f>
        <v/>
      </c>
      <c r="FS256" s="1" t="str">
        <f aca="false">IF(ISBLANK(Values!E255),"","5")</f>
        <v/>
      </c>
      <c r="FT256" s="1" t="str">
        <f aca="false">IF(ISBLANK(Values!E255),"","6")</f>
        <v/>
      </c>
      <c r="FU256" s="1" t="str">
        <f aca="false">IF(ISBLANK(Values!E255),"","10")</f>
        <v/>
      </c>
      <c r="FV256" s="1" t="str">
        <f aca="false">IF(ISBLANK(Values!E255),"","10")</f>
        <v/>
      </c>
    </row>
    <row r="257" customFormat="false" ht="13.8" hidden="false" customHeight="false" outlineLevel="0" collapsed="false">
      <c r="A257" s="27"/>
      <c r="E257" s="31"/>
      <c r="F257" s="38" t="str">
        <f aca="false">IF(ISBLANK(Values!E256),"",IF(Values!J256,Values!H256 &amp;" "&amp;  Values!$B$1 &amp; " " &amp;Values!$B$3,Values!G256 &amp;" "&amp;  Values!$B$2 &amp; " " &amp;Values!$B$3))</f>
        <v/>
      </c>
      <c r="H257" s="27"/>
      <c r="I257" s="27"/>
      <c r="AA257" s="36"/>
      <c r="AT257" s="43" t="str">
        <f aca="false">IF(ISBLANK(Values!E256),"",Values!H256)</f>
        <v/>
      </c>
      <c r="BE257" s="27"/>
      <c r="BF257" s="27"/>
      <c r="BG257" s="27"/>
      <c r="BH257" s="27"/>
      <c r="DO257" s="27"/>
      <c r="DP257" s="27"/>
      <c r="DS257" s="31"/>
      <c r="DY257" s="31"/>
      <c r="DZ257" s="31"/>
      <c r="EA257" s="31"/>
      <c r="EB257" s="31"/>
      <c r="EC257" s="31"/>
    </row>
    <row r="258" customFormat="false" ht="13.8" hidden="false" customHeight="false" outlineLevel="0" collapsed="false">
      <c r="A258" s="27"/>
      <c r="E258" s="31"/>
      <c r="F258" s="38" t="str">
        <f aca="false">IF(ISBLANK(Values!E257),"",IF(Values!J257,Values!H257 &amp;" "&amp;  Values!$B$1 &amp; " " &amp;Values!$B$3,Values!G257 &amp;" "&amp;  Values!$B$2 &amp; " " &amp;Values!$B$3))</f>
        <v/>
      </c>
      <c r="H258" s="27"/>
      <c r="I258" s="27"/>
      <c r="AA258" s="36"/>
      <c r="AT258" s="43" t="str">
        <f aca="false">IF(ISBLANK(Values!E257),"",Values!H257)</f>
        <v/>
      </c>
      <c r="BE258" s="27"/>
      <c r="BF258" s="27"/>
      <c r="BG258" s="27"/>
      <c r="BH258" s="27"/>
      <c r="DO258" s="27"/>
      <c r="DP258" s="27"/>
      <c r="DS258" s="31"/>
      <c r="DY258" s="31"/>
      <c r="DZ258" s="31"/>
      <c r="EA258" s="31"/>
      <c r="EB258" s="31"/>
      <c r="EC258" s="31"/>
    </row>
    <row r="259" customFormat="false" ht="13.8" hidden="false" customHeight="false" outlineLevel="0" collapsed="false">
      <c r="A259" s="27"/>
      <c r="E259" s="31"/>
      <c r="F259" s="38" t="str">
        <f aca="false">IF(ISBLANK(Values!E258),"",IF(Values!J258,Values!H258 &amp;" "&amp;  Values!$B$1 &amp; " " &amp;Values!$B$3,Values!G258 &amp;" "&amp;  Values!$B$2 &amp; " " &amp;Values!$B$3))</f>
        <v/>
      </c>
      <c r="H259" s="27"/>
      <c r="I259" s="27"/>
      <c r="AA259" s="36"/>
      <c r="AT259" s="43" t="str">
        <f aca="false">IF(ISBLANK(Values!E258),"",Values!H258)</f>
        <v/>
      </c>
      <c r="BE259" s="27"/>
      <c r="BF259" s="27"/>
      <c r="BG259" s="27"/>
      <c r="BH259" s="27"/>
      <c r="DO259" s="27"/>
      <c r="DP259" s="27"/>
      <c r="DS259" s="31"/>
      <c r="DY259" s="31"/>
      <c r="DZ259" s="31"/>
      <c r="EA259" s="31"/>
      <c r="EB259" s="31"/>
      <c r="EC259" s="31"/>
    </row>
    <row r="260" customFormat="false" ht="13.8" hidden="false" customHeight="false" outlineLevel="0" collapsed="false">
      <c r="A260" s="27"/>
      <c r="E260" s="31"/>
      <c r="F260" s="38" t="str">
        <f aca="false">IF(ISBLANK(Values!E259),"",IF(Values!J259,Values!H259 &amp;" "&amp;  Values!$B$1 &amp; " " &amp;Values!$B$3,Values!G259 &amp;" "&amp;  Values!$B$2 &amp; " " &amp;Values!$B$3))</f>
        <v/>
      </c>
      <c r="H260" s="27"/>
      <c r="I260" s="27"/>
      <c r="AA260" s="36"/>
      <c r="AT260" s="43" t="str">
        <f aca="false">IF(ISBLANK(Values!E259),"",Values!H259)</f>
        <v/>
      </c>
      <c r="BE260" s="27"/>
      <c r="BF260" s="27"/>
      <c r="BG260" s="27"/>
      <c r="BH260" s="27"/>
      <c r="DO260" s="27"/>
      <c r="DP260" s="27"/>
      <c r="DS260" s="31"/>
      <c r="DY260" s="31"/>
      <c r="DZ260" s="31"/>
      <c r="EA260" s="31"/>
      <c r="EB260" s="31"/>
      <c r="EC260" s="31"/>
    </row>
    <row r="261" customFormat="false" ht="13.8" hidden="false" customHeight="false" outlineLevel="0" collapsed="false">
      <c r="A261" s="27"/>
      <c r="E261" s="31"/>
      <c r="F261" s="38" t="str">
        <f aca="false">IF(ISBLANK(Values!E260),"",IF(Values!J260,Values!H260 &amp;" "&amp;  Values!$B$1 &amp; " " &amp;Values!$B$3,Values!G260 &amp;" "&amp;  Values!$B$2 &amp; " " &amp;Values!$B$3))</f>
        <v/>
      </c>
      <c r="H261" s="27"/>
      <c r="I261" s="27"/>
      <c r="AA261" s="36"/>
      <c r="BE261" s="27"/>
      <c r="BF261" s="27"/>
      <c r="BG261" s="27"/>
      <c r="BH261" s="27"/>
      <c r="DO261" s="27"/>
      <c r="DP261" s="27"/>
      <c r="DS261" s="31"/>
      <c r="DY261" s="31"/>
      <c r="DZ261" s="31"/>
      <c r="EA261" s="31"/>
      <c r="EB261" s="31"/>
      <c r="EC261" s="31"/>
    </row>
    <row r="262" customFormat="false" ht="13.8" hidden="false" customHeight="false" outlineLevel="0" collapsed="false">
      <c r="A262" s="27"/>
      <c r="E262" s="31"/>
      <c r="F262" s="38" t="str">
        <f aca="false">IF(ISBLANK(Values!E261),"",IF(Values!J261,Values!H261 &amp;" "&amp;  Values!$B$1 &amp; " " &amp;Values!$B$3,Values!G261 &amp;" "&amp;  Values!$B$2 &amp; " " &amp;Values!$B$3))</f>
        <v/>
      </c>
      <c r="H262" s="27"/>
      <c r="I262" s="27"/>
      <c r="AA262" s="36"/>
      <c r="BE262" s="27"/>
      <c r="BF262" s="27"/>
      <c r="BG262" s="27"/>
      <c r="BH262" s="27"/>
      <c r="DO262" s="27"/>
      <c r="DP262" s="27"/>
      <c r="DS262" s="31"/>
      <c r="DY262" s="31"/>
      <c r="DZ262" s="31"/>
      <c r="EA262" s="31"/>
      <c r="EB262" s="31"/>
      <c r="EC262" s="31"/>
    </row>
    <row r="263" customFormat="false" ht="13.8" hidden="false" customHeight="false" outlineLevel="0" collapsed="false">
      <c r="A263" s="27"/>
      <c r="E263" s="31"/>
      <c r="F263" s="38" t="str">
        <f aca="false">IF(ISBLANK(Values!E262),"",IF(Values!J262,Values!H262 &amp;" "&amp;  Values!$B$1 &amp; " " &amp;Values!$B$3,Values!G262 &amp;" "&amp;  Values!$B$2 &amp; " " &amp;Values!$B$3))</f>
        <v/>
      </c>
      <c r="H263" s="27"/>
      <c r="I263" s="27"/>
      <c r="AA263" s="36"/>
      <c r="BE263" s="27"/>
      <c r="BF263" s="27"/>
      <c r="BG263" s="27"/>
      <c r="BH263" s="27"/>
      <c r="DO263" s="27"/>
      <c r="DP263" s="27"/>
      <c r="DS263" s="31"/>
      <c r="DY263" s="31"/>
      <c r="DZ263" s="31"/>
      <c r="EA263" s="31"/>
      <c r="EB263" s="31"/>
      <c r="EC263" s="31"/>
    </row>
    <row r="264" customFormat="false" ht="13.8" hidden="false" customHeight="false" outlineLevel="0" collapsed="false">
      <c r="A264" s="27"/>
      <c r="E264" s="31"/>
      <c r="F264" s="38" t="str">
        <f aca="false">IF(ISBLANK(Values!E263),"",IF(Values!J263,Values!H263 &amp;" "&amp;  Values!$B$1 &amp; " " &amp;Values!$B$3,Values!G263 &amp;" "&amp;  Values!$B$2 &amp; " " &amp;Values!$B$3))</f>
        <v/>
      </c>
      <c r="H264" s="27"/>
      <c r="I264" s="27"/>
      <c r="AA264" s="36"/>
      <c r="BE264" s="27"/>
      <c r="BF264" s="27"/>
      <c r="BG264" s="27"/>
      <c r="BH264" s="27"/>
      <c r="DO264" s="27"/>
      <c r="DP264" s="27"/>
      <c r="DS264" s="31"/>
      <c r="DY264" s="31"/>
      <c r="DZ264" s="31"/>
      <c r="EA264" s="31"/>
      <c r="EB264" s="31"/>
      <c r="EC264" s="31"/>
    </row>
    <row r="265" customFormat="false" ht="13.8" hidden="false" customHeight="false" outlineLevel="0" collapsed="false">
      <c r="A265" s="27"/>
      <c r="E265" s="31"/>
      <c r="F265" s="38" t="str">
        <f aca="false">IF(ISBLANK(Values!E264),"",IF(Values!J264,Values!H264 &amp;" "&amp;  Values!$B$1 &amp; " " &amp;Values!$B$3,Values!G264 &amp;" "&amp;  Values!$B$2 &amp; " " &amp;Values!$B$3))</f>
        <v/>
      </c>
      <c r="H265" s="27"/>
      <c r="I265" s="27"/>
      <c r="AA265" s="36"/>
      <c r="BE265" s="27"/>
      <c r="BF265" s="27"/>
      <c r="BG265" s="27"/>
      <c r="BH265" s="27"/>
      <c r="DO265" s="27"/>
      <c r="DP265" s="27"/>
      <c r="DS265" s="31"/>
      <c r="DY265" s="31"/>
      <c r="DZ265" s="31"/>
      <c r="EA265" s="31"/>
      <c r="EB265" s="31"/>
      <c r="EC265" s="31"/>
    </row>
    <row r="266" customFormat="false" ht="13.8" hidden="false" customHeight="false" outlineLevel="0" collapsed="false">
      <c r="A266" s="27"/>
      <c r="E266" s="31"/>
      <c r="F266" s="38" t="str">
        <f aca="false">IF(ISBLANK(Values!E265),"",IF(Values!J265,Values!H265 &amp;" "&amp;  Values!$B$1 &amp; " " &amp;Values!$B$3,Values!G265 &amp;" "&amp;  Values!$B$2 &amp; " " &amp;Values!$B$3))</f>
        <v/>
      </c>
      <c r="H266" s="27"/>
      <c r="I266" s="27"/>
      <c r="AA266" s="36"/>
      <c r="BE266" s="27"/>
      <c r="BF266" s="27"/>
      <c r="BG266" s="27"/>
      <c r="BH266" s="27"/>
      <c r="DO266" s="27"/>
      <c r="DP266" s="27"/>
      <c r="DS266" s="31"/>
      <c r="DY266" s="31"/>
      <c r="DZ266" s="31"/>
      <c r="EA266" s="31"/>
      <c r="EB266" s="31"/>
      <c r="EC266" s="31"/>
    </row>
    <row r="267" customFormat="false" ht="13.8" hidden="false" customHeight="false" outlineLevel="0" collapsed="false">
      <c r="A267" s="27"/>
      <c r="E267" s="31"/>
      <c r="F267" s="38" t="str">
        <f aca="false">IF(ISBLANK(Values!E266),"",IF(Values!J266,Values!H266 &amp;" "&amp;  Values!$B$1 &amp; " " &amp;Values!$B$3,Values!G266 &amp;" "&amp;  Values!$B$2 &amp; " " &amp;Values!$B$3))</f>
        <v/>
      </c>
      <c r="H267" s="27"/>
      <c r="I267" s="27"/>
      <c r="AA267" s="36"/>
      <c r="BE267" s="27"/>
      <c r="BF267" s="27"/>
      <c r="BG267" s="27"/>
      <c r="BH267" s="27"/>
      <c r="DO267" s="27"/>
      <c r="DP267" s="27"/>
      <c r="DS267" s="31"/>
      <c r="DY267" s="31"/>
      <c r="DZ267" s="31"/>
      <c r="EA267" s="31"/>
      <c r="EB267" s="31"/>
      <c r="EC267" s="31"/>
    </row>
    <row r="268" customFormat="false" ht="13.8" hidden="false" customHeight="false" outlineLevel="0" collapsed="false">
      <c r="A268" s="27"/>
      <c r="E268" s="31"/>
      <c r="F268" s="38" t="str">
        <f aca="false">IF(ISBLANK(Values!E267),"",IF(Values!J267,Values!H267 &amp;" "&amp;  Values!$B$1 &amp; " " &amp;Values!$B$3,Values!G267 &amp;" "&amp;  Values!$B$2 &amp; " " &amp;Values!$B$3))</f>
        <v/>
      </c>
      <c r="H268" s="27"/>
      <c r="I268" s="27"/>
      <c r="AA268" s="36"/>
      <c r="BE268" s="27"/>
      <c r="BF268" s="27"/>
      <c r="BG268" s="27"/>
      <c r="BH268" s="27"/>
      <c r="DO268" s="27"/>
      <c r="DP268" s="27"/>
      <c r="DS268" s="31"/>
      <c r="DY268" s="31"/>
      <c r="DZ268" s="31"/>
      <c r="EA268" s="31"/>
      <c r="EB268" s="31"/>
      <c r="EC268" s="31"/>
    </row>
    <row r="269" customFormat="false" ht="13.8" hidden="false" customHeight="false" outlineLevel="0" collapsed="false">
      <c r="A269" s="27"/>
      <c r="E269" s="31"/>
      <c r="F269" s="38" t="str">
        <f aca="false">IF(ISBLANK(Values!E268),"",IF(Values!J268,Values!H268 &amp;" "&amp;  Values!$B$1 &amp; " " &amp;Values!$B$3,Values!G268 &amp;" "&amp;  Values!$B$2 &amp; " " &amp;Values!$B$3))</f>
        <v/>
      </c>
      <c r="H269" s="27"/>
      <c r="I269" s="27"/>
      <c r="AA269" s="36"/>
      <c r="BE269" s="27"/>
      <c r="BF269" s="27"/>
      <c r="BG269" s="27"/>
      <c r="BH269" s="27"/>
      <c r="DO269" s="27"/>
      <c r="DP269" s="27"/>
      <c r="DS269" s="31"/>
      <c r="DY269" s="31"/>
      <c r="DZ269" s="31"/>
      <c r="EA269" s="31"/>
      <c r="EB269" s="31"/>
      <c r="EC269" s="31"/>
    </row>
    <row r="270" customFormat="false" ht="13.8" hidden="false" customHeight="false" outlineLevel="0" collapsed="false">
      <c r="A270" s="27"/>
      <c r="E270" s="31"/>
      <c r="F270" s="38" t="str">
        <f aca="false">IF(ISBLANK(Values!E269),"",IF(Values!J269,Values!H269 &amp;" "&amp;  Values!$B$1 &amp; " " &amp;Values!$B$3,Values!G269 &amp;" "&amp;  Values!$B$2 &amp; " " &amp;Values!$B$3))</f>
        <v/>
      </c>
      <c r="H270" s="27"/>
      <c r="I270" s="27"/>
      <c r="AA270" s="36"/>
      <c r="BE270" s="27"/>
      <c r="BF270" s="27"/>
      <c r="BG270" s="27"/>
      <c r="BH270" s="27"/>
      <c r="DO270" s="27"/>
      <c r="DP270" s="27"/>
      <c r="DS270" s="31"/>
      <c r="DY270" s="31"/>
      <c r="DZ270" s="31"/>
      <c r="EA270" s="31"/>
      <c r="EB270" s="31"/>
      <c r="EC270" s="31"/>
    </row>
    <row r="271" customFormat="false" ht="13.8" hidden="false" customHeight="false" outlineLevel="0" collapsed="false">
      <c r="A271" s="27"/>
      <c r="E271" s="31"/>
      <c r="F271" s="38" t="str">
        <f aca="false">IF(ISBLANK(Values!E270),"",IF(Values!J270,Values!H270 &amp;" "&amp;  Values!$B$1 &amp; " " &amp;Values!$B$3,Values!G270 &amp;" "&amp;  Values!$B$2 &amp; " " &amp;Values!$B$3))</f>
        <v/>
      </c>
      <c r="H271" s="27"/>
      <c r="I271" s="27"/>
      <c r="AA271" s="36"/>
      <c r="BE271" s="27"/>
      <c r="BF271" s="27"/>
      <c r="BG271" s="27"/>
      <c r="BH271" s="27"/>
      <c r="DO271" s="27"/>
      <c r="DP271" s="27"/>
      <c r="DS271" s="31"/>
      <c r="DY271" s="31"/>
      <c r="DZ271" s="31"/>
      <c r="EA271" s="31"/>
      <c r="EB271" s="31"/>
      <c r="EC271" s="31"/>
    </row>
    <row r="272" customFormat="false" ht="13.8" hidden="false" customHeight="false" outlineLevel="0" collapsed="false">
      <c r="A272" s="27"/>
      <c r="E272" s="31"/>
      <c r="F272" s="38" t="str">
        <f aca="false">IF(ISBLANK(Values!E271),"",IF(Values!J271,Values!H271 &amp;" "&amp;  Values!$B$1 &amp; " " &amp;Values!$B$3,Values!G271 &amp;" "&amp;  Values!$B$2 &amp; " " &amp;Values!$B$3))</f>
        <v/>
      </c>
      <c r="H272" s="27"/>
      <c r="I272" s="27"/>
      <c r="AA272" s="36"/>
      <c r="BE272" s="27"/>
      <c r="BF272" s="27"/>
      <c r="BG272" s="27"/>
      <c r="BH272" s="27"/>
      <c r="DO272" s="27"/>
      <c r="DP272" s="27"/>
      <c r="DS272" s="31"/>
      <c r="DY272" s="31"/>
      <c r="DZ272" s="31"/>
      <c r="EA272" s="31"/>
      <c r="EB272" s="31"/>
      <c r="EC272" s="31"/>
    </row>
    <row r="273" customFormat="false" ht="13.8" hidden="false" customHeight="false" outlineLevel="0" collapsed="false">
      <c r="A273" s="27"/>
      <c r="E273" s="31"/>
      <c r="F273" s="38" t="str">
        <f aca="false">IF(ISBLANK(Values!E272),"",IF(Values!J272,Values!H272 &amp;" "&amp;  Values!$B$1 &amp; " " &amp;Values!$B$3,Values!G272 &amp;" "&amp;  Values!$B$2 &amp; " " &amp;Values!$B$3))</f>
        <v/>
      </c>
      <c r="H273" s="27"/>
      <c r="I273" s="27"/>
      <c r="AA273" s="36"/>
      <c r="BE273" s="27"/>
      <c r="BF273" s="27"/>
      <c r="BG273" s="27"/>
      <c r="BH273" s="27"/>
      <c r="DO273" s="27"/>
      <c r="DP273" s="27"/>
      <c r="DS273" s="31"/>
      <c r="DY273" s="31"/>
      <c r="DZ273" s="31"/>
      <c r="EA273" s="31"/>
      <c r="EB273" s="31"/>
      <c r="EC273" s="31"/>
    </row>
    <row r="274" customFormat="false" ht="13.8" hidden="false" customHeight="false" outlineLevel="0" collapsed="false">
      <c r="A274" s="27"/>
      <c r="E274" s="31"/>
      <c r="H274" s="27"/>
      <c r="I274" s="27"/>
      <c r="AA274" s="36"/>
      <c r="BE274" s="27"/>
      <c r="BF274" s="27"/>
      <c r="BG274" s="27"/>
      <c r="BH274" s="27"/>
      <c r="DO274" s="27"/>
      <c r="DP274" s="27"/>
      <c r="DS274" s="31"/>
      <c r="DY274" s="31"/>
      <c r="DZ274" s="31"/>
      <c r="EA274" s="31"/>
      <c r="EB274" s="31"/>
      <c r="EC274" s="31"/>
    </row>
    <row r="275" customFormat="false" ht="13.8" hidden="false" customHeight="false" outlineLevel="0" collapsed="false">
      <c r="A275" s="27"/>
      <c r="E275" s="31"/>
      <c r="H275" s="27"/>
      <c r="I275" s="27"/>
      <c r="AA275" s="36"/>
      <c r="BE275" s="27"/>
      <c r="BF275" s="27"/>
      <c r="BG275" s="27"/>
      <c r="BH275" s="27"/>
      <c r="DO275" s="27"/>
      <c r="DP275" s="27"/>
      <c r="DS275" s="31"/>
      <c r="DY275" s="31"/>
      <c r="DZ275" s="31"/>
      <c r="EA275" s="31"/>
      <c r="EB275" s="31"/>
      <c r="EC275" s="31"/>
    </row>
    <row r="276" customFormat="false" ht="13.8" hidden="false" customHeight="false" outlineLevel="0" collapsed="false">
      <c r="A276" s="27"/>
      <c r="E276" s="31"/>
      <c r="H276" s="27"/>
      <c r="I276" s="27"/>
      <c r="AA276" s="36"/>
      <c r="BE276" s="27"/>
      <c r="BF276" s="27"/>
      <c r="BG276" s="27"/>
      <c r="BH276" s="27"/>
      <c r="DO276" s="27"/>
      <c r="DP276" s="27"/>
      <c r="DS276" s="31"/>
      <c r="DY276" s="31"/>
      <c r="DZ276" s="31"/>
      <c r="EA276" s="31"/>
      <c r="EB276" s="31"/>
      <c r="EC276" s="31"/>
    </row>
    <row r="277" customFormat="false" ht="13.8" hidden="false" customHeight="false" outlineLevel="0" collapsed="false">
      <c r="A277" s="27"/>
      <c r="E277" s="31"/>
      <c r="H277" s="27"/>
      <c r="I277" s="27"/>
      <c r="AA277" s="36"/>
      <c r="BE277" s="27"/>
      <c r="BF277" s="27"/>
      <c r="BG277" s="27"/>
      <c r="BH277" s="27"/>
      <c r="DO277" s="27"/>
      <c r="DP277" s="27"/>
      <c r="DS277" s="31"/>
      <c r="DY277" s="31"/>
      <c r="DZ277" s="31"/>
      <c r="EA277" s="31"/>
      <c r="EB277" s="31"/>
      <c r="EC277" s="31"/>
    </row>
    <row r="278" customFormat="false" ht="13.8" hidden="false" customHeight="false" outlineLevel="0" collapsed="false">
      <c r="A278" s="27"/>
      <c r="E278" s="31"/>
      <c r="H278" s="27"/>
      <c r="I278" s="27"/>
      <c r="AA278" s="36"/>
      <c r="BE278" s="27"/>
      <c r="BF278" s="27"/>
      <c r="BG278" s="27"/>
      <c r="BH278" s="27"/>
      <c r="DO278" s="27"/>
      <c r="DP278" s="27"/>
      <c r="DS278" s="31"/>
      <c r="DY278" s="31"/>
      <c r="DZ278" s="31"/>
      <c r="EA278" s="31"/>
      <c r="EB278" s="31"/>
      <c r="EC278" s="31"/>
    </row>
    <row r="279" customFormat="false" ht="13.8" hidden="false" customHeight="false" outlineLevel="0" collapsed="false">
      <c r="A279" s="27"/>
      <c r="E279" s="31"/>
      <c r="H279" s="27"/>
      <c r="I279" s="27"/>
      <c r="AA279" s="36"/>
      <c r="BE279" s="27"/>
      <c r="BF279" s="27"/>
      <c r="BG279" s="27"/>
      <c r="BH279" s="27"/>
      <c r="DO279" s="27"/>
      <c r="DP279" s="27"/>
      <c r="DS279" s="31"/>
      <c r="DY279" s="31"/>
      <c r="DZ279" s="31"/>
      <c r="EA279" s="31"/>
      <c r="EB279" s="31"/>
      <c r="EC279" s="31"/>
    </row>
    <row r="280" customFormat="false" ht="13.8" hidden="false" customHeight="false" outlineLevel="0" collapsed="false">
      <c r="A280" s="27"/>
      <c r="E280" s="31"/>
      <c r="H280" s="27"/>
      <c r="I280" s="27"/>
      <c r="AA280" s="36"/>
      <c r="BE280" s="27"/>
      <c r="BF280" s="27"/>
      <c r="BG280" s="27"/>
      <c r="BH280" s="27"/>
      <c r="DO280" s="27"/>
      <c r="DP280" s="27"/>
      <c r="DS280" s="31"/>
      <c r="DY280" s="31"/>
      <c r="DZ280" s="31"/>
      <c r="EA280" s="31"/>
      <c r="EB280" s="31"/>
      <c r="EC280" s="31"/>
    </row>
    <row r="281" customFormat="false" ht="13.8" hidden="false" customHeight="false" outlineLevel="0" collapsed="false">
      <c r="A281" s="27"/>
      <c r="E281" s="31"/>
      <c r="H281" s="27"/>
      <c r="I281" s="27"/>
      <c r="AA281" s="36"/>
      <c r="BE281" s="27"/>
      <c r="BF281" s="27"/>
      <c r="BG281" s="27"/>
      <c r="BH281" s="27"/>
      <c r="DO281" s="27"/>
      <c r="DP281" s="27"/>
      <c r="DS281" s="31"/>
      <c r="DY281" s="31"/>
      <c r="DZ281" s="31"/>
      <c r="EA281" s="31"/>
      <c r="EB281" s="31"/>
      <c r="EC281" s="31"/>
    </row>
    <row r="282" customFormat="false" ht="13.8" hidden="false" customHeight="false" outlineLevel="0" collapsed="false">
      <c r="A282" s="27"/>
      <c r="E282" s="31"/>
      <c r="H282" s="27"/>
      <c r="I282" s="27"/>
      <c r="AA282" s="36"/>
      <c r="BE282" s="27"/>
      <c r="BF282" s="27"/>
      <c r="BG282" s="27"/>
      <c r="BH282" s="27"/>
      <c r="DO282" s="27"/>
      <c r="DP282" s="27"/>
      <c r="DS282" s="31"/>
      <c r="DY282" s="31"/>
      <c r="DZ282" s="31"/>
      <c r="EA282" s="31"/>
      <c r="EB282" s="31"/>
      <c r="EC282" s="31"/>
    </row>
    <row r="283" customFormat="false" ht="13.8" hidden="false" customHeight="false" outlineLevel="0" collapsed="false">
      <c r="A283" s="27"/>
      <c r="E283" s="31"/>
      <c r="H283" s="27"/>
      <c r="I283" s="27"/>
      <c r="AA283" s="36"/>
      <c r="BE283" s="27"/>
      <c r="BF283" s="27"/>
      <c r="BG283" s="27"/>
      <c r="BH283" s="27"/>
      <c r="DO283" s="27"/>
      <c r="DP283" s="27"/>
      <c r="DS283" s="31"/>
      <c r="DY283" s="31"/>
      <c r="DZ283" s="31"/>
      <c r="EA283" s="31"/>
      <c r="EB283" s="31"/>
      <c r="EC283" s="31"/>
    </row>
    <row r="284" customFormat="false" ht="13.8" hidden="false" customHeight="false" outlineLevel="0" collapsed="false">
      <c r="A284" s="27"/>
      <c r="E284" s="31"/>
      <c r="H284" s="27"/>
      <c r="I284" s="27"/>
      <c r="AA284" s="36"/>
      <c r="BE284" s="27"/>
      <c r="BF284" s="27"/>
      <c r="BG284" s="27"/>
      <c r="BH284" s="27"/>
      <c r="DO284" s="27"/>
      <c r="DP284" s="27"/>
      <c r="DS284" s="31"/>
      <c r="DY284" s="31"/>
      <c r="DZ284" s="31"/>
      <c r="EA284" s="31"/>
      <c r="EB284" s="31"/>
      <c r="EC284" s="31"/>
    </row>
    <row r="285" customFormat="false" ht="13.8" hidden="false" customHeight="false" outlineLevel="0" collapsed="false">
      <c r="A285" s="27"/>
      <c r="E285" s="31"/>
      <c r="H285" s="27"/>
      <c r="I285" s="27"/>
      <c r="AA285" s="36"/>
      <c r="BE285" s="27"/>
      <c r="BF285" s="27"/>
      <c r="BG285" s="27"/>
      <c r="BH285" s="27"/>
      <c r="DO285" s="27"/>
      <c r="DP285" s="27"/>
      <c r="DS285" s="31"/>
      <c r="DY285" s="31"/>
      <c r="DZ285" s="31"/>
      <c r="EA285" s="31"/>
      <c r="EB285" s="31"/>
      <c r="EC285" s="31"/>
    </row>
    <row r="286" customFormat="false" ht="13.8" hidden="false" customHeight="false" outlineLevel="0" collapsed="false">
      <c r="A286" s="27"/>
      <c r="E286" s="31"/>
      <c r="H286" s="27"/>
      <c r="I286" s="27"/>
      <c r="AA286" s="36"/>
      <c r="BE286" s="27"/>
      <c r="BF286" s="27"/>
      <c r="BG286" s="27"/>
      <c r="BH286" s="27"/>
      <c r="DO286" s="27"/>
      <c r="DP286" s="27"/>
      <c r="DS286" s="31"/>
      <c r="DY286" s="31"/>
      <c r="DZ286" s="31"/>
      <c r="EA286" s="31"/>
      <c r="EB286" s="31"/>
      <c r="EC286" s="31"/>
    </row>
    <row r="287" customFormat="false" ht="13.8" hidden="false" customHeight="false" outlineLevel="0" collapsed="false">
      <c r="A287" s="27"/>
      <c r="E287" s="31"/>
      <c r="H287" s="27"/>
      <c r="I287" s="27"/>
      <c r="AA287" s="36"/>
      <c r="BE287" s="27"/>
      <c r="BF287" s="27"/>
      <c r="BG287" s="27"/>
      <c r="BH287" s="27"/>
      <c r="DO287" s="27"/>
      <c r="DP287" s="27"/>
      <c r="DS287" s="31"/>
      <c r="DY287" s="31"/>
      <c r="DZ287" s="31"/>
      <c r="EA287" s="31"/>
      <c r="EB287" s="31"/>
      <c r="EC287" s="31"/>
    </row>
    <row r="288" customFormat="false" ht="13.8" hidden="false" customHeight="false" outlineLevel="0" collapsed="false">
      <c r="A288" s="27"/>
      <c r="E288" s="31"/>
      <c r="H288" s="27"/>
      <c r="I288" s="27"/>
      <c r="AA288" s="36"/>
      <c r="BE288" s="27"/>
      <c r="BF288" s="27"/>
      <c r="BG288" s="27"/>
      <c r="BH288" s="27"/>
      <c r="DO288" s="27"/>
      <c r="DP288" s="27"/>
      <c r="DS288" s="31"/>
      <c r="DY288" s="31"/>
      <c r="DZ288" s="31"/>
      <c r="EA288" s="31"/>
      <c r="EB288" s="31"/>
      <c r="EC288" s="31"/>
    </row>
    <row r="289" customFormat="false" ht="13.8" hidden="false" customHeight="false" outlineLevel="0" collapsed="false">
      <c r="A289" s="27"/>
      <c r="E289" s="31"/>
      <c r="H289" s="27"/>
      <c r="I289" s="27"/>
      <c r="AA289" s="36"/>
      <c r="BE289" s="27"/>
      <c r="BF289" s="27"/>
      <c r="BG289" s="27"/>
      <c r="BH289" s="27"/>
      <c r="DO289" s="27"/>
      <c r="DP289" s="27"/>
      <c r="DS289" s="31"/>
      <c r="DY289" s="31"/>
      <c r="DZ289" s="31"/>
      <c r="EA289" s="31"/>
      <c r="EB289" s="31"/>
      <c r="EC289" s="31"/>
    </row>
    <row r="290" customFormat="false" ht="13.8" hidden="false" customHeight="false" outlineLevel="0" collapsed="false">
      <c r="A290" s="27"/>
      <c r="E290" s="31"/>
      <c r="H290" s="27"/>
      <c r="I290" s="27"/>
      <c r="AA290" s="36"/>
      <c r="BE290" s="27"/>
      <c r="BF290" s="27"/>
      <c r="BG290" s="27"/>
      <c r="BH290" s="27"/>
      <c r="DO290" s="27"/>
      <c r="DP290" s="27"/>
      <c r="DS290" s="31"/>
      <c r="DY290" s="31"/>
      <c r="DZ290" s="31"/>
      <c r="EA290" s="31"/>
      <c r="EB290" s="31"/>
      <c r="EC290" s="31"/>
    </row>
    <row r="291" customFormat="false" ht="13.8" hidden="false" customHeight="false" outlineLevel="0" collapsed="false">
      <c r="A291" s="27"/>
      <c r="E291" s="31"/>
      <c r="H291" s="27"/>
      <c r="I291" s="27"/>
      <c r="AA291" s="36"/>
      <c r="BE291" s="27"/>
      <c r="BF291" s="27"/>
      <c r="BG291" s="27"/>
      <c r="BH291" s="27"/>
      <c r="DO291" s="27"/>
      <c r="DP291" s="27"/>
      <c r="DS291" s="31"/>
      <c r="DY291" s="31"/>
      <c r="DZ291" s="31"/>
      <c r="EA291" s="31"/>
      <c r="EB291" s="31"/>
      <c r="EC291" s="31"/>
    </row>
    <row r="292" customFormat="false" ht="13.8" hidden="false" customHeight="false" outlineLevel="0" collapsed="false">
      <c r="A292" s="27"/>
      <c r="E292" s="31"/>
      <c r="H292" s="27"/>
      <c r="I292" s="27"/>
      <c r="AA292" s="36"/>
      <c r="BE292" s="27"/>
      <c r="BF292" s="27"/>
      <c r="BG292" s="27"/>
      <c r="BH292" s="27"/>
      <c r="DO292" s="27"/>
      <c r="DP292" s="27"/>
      <c r="DS292" s="31"/>
      <c r="DY292" s="31"/>
      <c r="DZ292" s="31"/>
      <c r="EA292" s="31"/>
      <c r="EB292" s="31"/>
      <c r="EC292" s="31"/>
    </row>
    <row r="293" customFormat="false" ht="13.8" hidden="false" customHeight="false" outlineLevel="0" collapsed="false">
      <c r="A293" s="27"/>
      <c r="E293" s="31"/>
      <c r="H293" s="27"/>
      <c r="I293" s="27"/>
      <c r="AA293" s="36"/>
      <c r="BE293" s="27"/>
      <c r="BF293" s="27"/>
      <c r="BG293" s="27"/>
      <c r="BH293" s="27"/>
      <c r="DO293" s="27"/>
      <c r="DP293" s="27"/>
      <c r="DS293" s="31"/>
      <c r="DY293" s="31"/>
      <c r="DZ293" s="31"/>
      <c r="EA293" s="31"/>
      <c r="EB293" s="31"/>
      <c r="EC293" s="31"/>
    </row>
    <row r="294" customFormat="false" ht="13.8" hidden="false" customHeight="false" outlineLevel="0" collapsed="false">
      <c r="A294" s="27"/>
      <c r="E294" s="31"/>
      <c r="H294" s="27"/>
      <c r="I294" s="27"/>
      <c r="AA294" s="36"/>
      <c r="BE294" s="27"/>
      <c r="BF294" s="27"/>
      <c r="BG294" s="27"/>
      <c r="BH294" s="27"/>
      <c r="DO294" s="27"/>
      <c r="DP294" s="27"/>
      <c r="DS294" s="31"/>
      <c r="DY294" s="31"/>
      <c r="DZ294" s="31"/>
      <c r="EA294" s="31"/>
      <c r="EB294" s="31"/>
      <c r="EC294" s="31"/>
    </row>
    <row r="295" customFormat="false" ht="13.8" hidden="false" customHeight="false" outlineLevel="0" collapsed="false">
      <c r="A295" s="27"/>
      <c r="E295" s="31"/>
      <c r="H295" s="27"/>
      <c r="I295" s="27"/>
      <c r="AA295" s="36"/>
      <c r="BE295" s="27"/>
      <c r="BF295" s="27"/>
      <c r="BG295" s="27"/>
      <c r="BH295" s="27"/>
      <c r="DO295" s="27"/>
      <c r="DP295" s="27"/>
      <c r="DS295" s="31"/>
      <c r="DY295" s="31"/>
      <c r="DZ295" s="31"/>
      <c r="EA295" s="31"/>
      <c r="EB295" s="31"/>
      <c r="EC295" s="31"/>
    </row>
    <row r="296" customFormat="false" ht="13.8" hidden="false" customHeight="false" outlineLevel="0" collapsed="false">
      <c r="A296" s="27"/>
      <c r="E296" s="31"/>
      <c r="H296" s="27"/>
      <c r="I296" s="27"/>
      <c r="AA296" s="36"/>
      <c r="BE296" s="27"/>
      <c r="BF296" s="27"/>
      <c r="BG296" s="27"/>
      <c r="BH296" s="27"/>
      <c r="DO296" s="27"/>
      <c r="DP296" s="27"/>
      <c r="DS296" s="31"/>
      <c r="DY296" s="31"/>
      <c r="DZ296" s="31"/>
      <c r="EA296" s="31"/>
      <c r="EB296" s="31"/>
      <c r="EC296" s="31"/>
    </row>
    <row r="297" customFormat="false" ht="13.8" hidden="false" customHeight="false" outlineLevel="0" collapsed="false">
      <c r="A297" s="27"/>
      <c r="E297" s="31"/>
      <c r="H297" s="27"/>
      <c r="I297" s="27"/>
      <c r="AA297" s="36"/>
      <c r="BE297" s="27"/>
      <c r="BF297" s="27"/>
      <c r="BG297" s="27"/>
      <c r="BH297" s="27"/>
      <c r="DO297" s="27"/>
      <c r="DP297" s="27"/>
      <c r="DS297" s="31"/>
      <c r="DY297" s="31"/>
      <c r="DZ297" s="31"/>
      <c r="EA297" s="31"/>
      <c r="EB297" s="31"/>
      <c r="EC297" s="31"/>
    </row>
    <row r="298" customFormat="false" ht="13.8" hidden="false" customHeight="false" outlineLevel="0" collapsed="false">
      <c r="A298" s="27"/>
      <c r="E298" s="31"/>
      <c r="H298" s="27"/>
      <c r="I298" s="27"/>
      <c r="AA298" s="36"/>
      <c r="BE298" s="27"/>
      <c r="BF298" s="27"/>
      <c r="BG298" s="27"/>
      <c r="BH298" s="27"/>
      <c r="DO298" s="27"/>
      <c r="DP298" s="27"/>
      <c r="DS298" s="31"/>
      <c r="DY298" s="31"/>
      <c r="DZ298" s="31"/>
      <c r="EA298" s="31"/>
      <c r="EB298" s="31"/>
      <c r="EC298" s="31"/>
    </row>
    <row r="299" customFormat="false" ht="13.8" hidden="false" customHeight="false" outlineLevel="0" collapsed="false">
      <c r="A299" s="27"/>
      <c r="E299" s="31"/>
      <c r="H299" s="27"/>
      <c r="I299" s="27"/>
      <c r="AA299" s="36"/>
      <c r="BE299" s="27"/>
      <c r="BF299" s="27"/>
      <c r="BG299" s="27"/>
      <c r="BH299" s="27"/>
      <c r="DO299" s="27"/>
      <c r="DP299" s="27"/>
      <c r="DS299" s="31"/>
      <c r="DY299" s="31"/>
      <c r="DZ299" s="31"/>
      <c r="EA299" s="31"/>
      <c r="EB299" s="31"/>
      <c r="EC299" s="31"/>
    </row>
    <row r="300" customFormat="false" ht="13.8" hidden="false" customHeight="false" outlineLevel="0" collapsed="false">
      <c r="A300" s="27"/>
      <c r="E300" s="31"/>
      <c r="H300" s="27"/>
      <c r="I300" s="27"/>
      <c r="AA300" s="36"/>
      <c r="BE300" s="27"/>
      <c r="BF300" s="27"/>
      <c r="BG300" s="27"/>
      <c r="BH300" s="27"/>
      <c r="DO300" s="27"/>
      <c r="DP300" s="27"/>
      <c r="DS300" s="31"/>
      <c r="DY300" s="31"/>
      <c r="DZ300" s="31"/>
      <c r="EA300" s="31"/>
      <c r="EB300" s="31"/>
      <c r="EC300" s="31"/>
    </row>
    <row r="301" customFormat="false" ht="13.8" hidden="false" customHeight="false" outlineLevel="0" collapsed="false">
      <c r="A301" s="27"/>
      <c r="E301" s="31"/>
      <c r="H301" s="27"/>
      <c r="I301" s="27"/>
      <c r="AA301" s="36"/>
      <c r="BE301" s="27"/>
      <c r="BF301" s="27"/>
      <c r="BG301" s="27"/>
      <c r="BH301" s="27"/>
      <c r="DO301" s="27"/>
      <c r="DP301" s="27"/>
      <c r="DS301" s="31"/>
      <c r="DY301" s="31"/>
      <c r="DZ301" s="31"/>
      <c r="EA301" s="31"/>
      <c r="EB301" s="31"/>
      <c r="EC301" s="31"/>
    </row>
    <row r="302" customFormat="false" ht="13.8" hidden="false" customHeight="false" outlineLevel="0" collapsed="false">
      <c r="A302" s="27"/>
      <c r="E302" s="31"/>
      <c r="H302" s="27"/>
      <c r="I302" s="27"/>
      <c r="AA302" s="36"/>
      <c r="BE302" s="27"/>
      <c r="BF302" s="27"/>
      <c r="BG302" s="27"/>
      <c r="BH302" s="27"/>
      <c r="DO302" s="27"/>
      <c r="DP302" s="27"/>
      <c r="DS302" s="31"/>
      <c r="DY302" s="31"/>
      <c r="DZ302" s="31"/>
      <c r="EA302" s="31"/>
      <c r="EB302" s="31"/>
      <c r="EC302" s="31"/>
    </row>
    <row r="303" customFormat="false" ht="13.8" hidden="false" customHeight="false" outlineLevel="0" collapsed="false">
      <c r="A303" s="27"/>
      <c r="E303" s="31"/>
      <c r="H303" s="27"/>
      <c r="I303" s="27"/>
      <c r="AA303" s="36"/>
      <c r="BE303" s="27"/>
      <c r="BF303" s="27"/>
      <c r="BG303" s="27"/>
      <c r="BH303" s="27"/>
      <c r="DO303" s="27"/>
      <c r="DP303" s="27"/>
      <c r="DS303" s="31"/>
      <c r="DY303" s="31"/>
      <c r="DZ303" s="31"/>
      <c r="EA303" s="31"/>
      <c r="EB303" s="31"/>
      <c r="EC303" s="31"/>
    </row>
    <row r="304" customFormat="false" ht="13.8" hidden="false" customHeight="false" outlineLevel="0" collapsed="false">
      <c r="A304" s="27"/>
      <c r="E304" s="31"/>
      <c r="H304" s="27"/>
      <c r="I304" s="27"/>
      <c r="AA304" s="36"/>
      <c r="BE304" s="27"/>
      <c r="BF304" s="27"/>
      <c r="BG304" s="27"/>
      <c r="BH304" s="27"/>
      <c r="DO304" s="27"/>
      <c r="DP304" s="27"/>
      <c r="DS304" s="31"/>
      <c r="DY304" s="31"/>
      <c r="DZ304" s="31"/>
      <c r="EA304" s="31"/>
      <c r="EB304" s="31"/>
      <c r="EC304" s="31"/>
    </row>
    <row r="305" customFormat="false" ht="13.8" hidden="false" customHeight="false" outlineLevel="0" collapsed="false">
      <c r="A305" s="27"/>
      <c r="E305" s="31"/>
      <c r="H305" s="27"/>
      <c r="I305" s="27"/>
      <c r="AA305" s="36"/>
      <c r="BE305" s="27"/>
      <c r="BF305" s="27"/>
      <c r="BG305" s="27"/>
      <c r="BH305" s="27"/>
      <c r="DO305" s="27"/>
      <c r="DP305" s="27"/>
      <c r="DS305" s="31"/>
      <c r="DY305" s="31"/>
      <c r="DZ305" s="31"/>
      <c r="EA305" s="31"/>
      <c r="EB305" s="31"/>
      <c r="EC305" s="31"/>
    </row>
    <row r="306" customFormat="false" ht="13.8" hidden="false" customHeight="false" outlineLevel="0" collapsed="false">
      <c r="A306" s="27"/>
      <c r="E306" s="31"/>
      <c r="H306" s="27"/>
      <c r="I306" s="27"/>
      <c r="AA306" s="36"/>
      <c r="BE306" s="27"/>
      <c r="BF306" s="27"/>
      <c r="BG306" s="27"/>
      <c r="BH306" s="27"/>
      <c r="DO306" s="27"/>
      <c r="DP306" s="27"/>
      <c r="DS306" s="31"/>
      <c r="DY306" s="31"/>
      <c r="DZ306" s="31"/>
      <c r="EA306" s="31"/>
      <c r="EB306" s="31"/>
      <c r="EC306" s="31"/>
    </row>
    <row r="307" customFormat="false" ht="13.8" hidden="false" customHeight="false" outlineLevel="0" collapsed="false">
      <c r="A307" s="27"/>
      <c r="E307" s="31"/>
      <c r="H307" s="27"/>
      <c r="I307" s="27"/>
      <c r="AA307" s="36"/>
      <c r="BE307" s="27"/>
      <c r="BF307" s="27"/>
      <c r="BG307" s="27"/>
      <c r="BH307" s="27"/>
      <c r="DO307" s="27"/>
      <c r="DP307" s="27"/>
      <c r="DS307" s="31"/>
      <c r="DY307" s="31"/>
      <c r="DZ307" s="31"/>
      <c r="EA307" s="31"/>
      <c r="EB307" s="31"/>
      <c r="EC307" s="31"/>
    </row>
    <row r="308" customFormat="false" ht="13.8" hidden="false" customHeight="false" outlineLevel="0" collapsed="false">
      <c r="A308" s="27"/>
      <c r="E308" s="31"/>
      <c r="H308" s="27"/>
      <c r="I308" s="27"/>
      <c r="AA308" s="36"/>
      <c r="BE308" s="27"/>
      <c r="BF308" s="27"/>
      <c r="BG308" s="27"/>
      <c r="BH308" s="27"/>
      <c r="DO308" s="27"/>
      <c r="DP308" s="27"/>
      <c r="DS308" s="31"/>
      <c r="DY308" s="31"/>
      <c r="DZ308" s="31"/>
      <c r="EA308" s="31"/>
      <c r="EB308" s="31"/>
      <c r="EC308" s="31"/>
    </row>
    <row r="309" customFormat="false" ht="13.8" hidden="false" customHeight="false" outlineLevel="0" collapsed="false">
      <c r="A309" s="27"/>
      <c r="E309" s="31"/>
      <c r="H309" s="27"/>
      <c r="I309" s="27"/>
      <c r="AA309" s="36"/>
      <c r="BE309" s="27"/>
      <c r="BF309" s="27"/>
      <c r="BG309" s="27"/>
      <c r="BH309" s="27"/>
      <c r="DO309" s="27"/>
      <c r="DP309" s="27"/>
      <c r="DS309" s="31"/>
      <c r="DY309" s="31"/>
      <c r="DZ309" s="31"/>
      <c r="EA309" s="31"/>
      <c r="EB309" s="31"/>
      <c r="EC309" s="31"/>
    </row>
    <row r="310" customFormat="false" ht="13.8" hidden="false" customHeight="false" outlineLevel="0" collapsed="false">
      <c r="A310" s="27"/>
      <c r="E310" s="31"/>
      <c r="H310" s="27"/>
      <c r="I310" s="27"/>
      <c r="AA310" s="36"/>
      <c r="BE310" s="27"/>
      <c r="BF310" s="27"/>
      <c r="BG310" s="27"/>
      <c r="BH310" s="27"/>
      <c r="DO310" s="27"/>
      <c r="DP310" s="27"/>
      <c r="DS310" s="31"/>
      <c r="DY310" s="31"/>
      <c r="DZ310" s="31"/>
      <c r="EA310" s="31"/>
      <c r="EB310" s="31"/>
      <c r="EC310" s="31"/>
    </row>
    <row r="311" customFormat="false" ht="13.8" hidden="false" customHeight="false" outlineLevel="0" collapsed="false">
      <c r="A311" s="27"/>
      <c r="E311" s="31"/>
      <c r="H311" s="27"/>
      <c r="I311" s="27"/>
      <c r="AA311" s="36"/>
      <c r="BE311" s="27"/>
      <c r="BF311" s="27"/>
      <c r="BG311" s="27"/>
      <c r="BH311" s="27"/>
      <c r="DO311" s="27"/>
      <c r="DP311" s="27"/>
      <c r="DS311" s="31"/>
      <c r="DY311" s="31"/>
      <c r="DZ311" s="31"/>
      <c r="EA311" s="31"/>
      <c r="EB311" s="31"/>
      <c r="EC311" s="31"/>
    </row>
    <row r="312" customFormat="false" ht="13.8" hidden="false" customHeight="false" outlineLevel="0" collapsed="false">
      <c r="A312" s="27"/>
      <c r="E312" s="31"/>
      <c r="H312" s="27"/>
      <c r="I312" s="27"/>
      <c r="AA312" s="36"/>
      <c r="BE312" s="27"/>
      <c r="BF312" s="27"/>
      <c r="BG312" s="27"/>
      <c r="BH312" s="27"/>
      <c r="DO312" s="27"/>
      <c r="DP312" s="27"/>
      <c r="DS312" s="31"/>
      <c r="DY312" s="31"/>
      <c r="DZ312" s="31"/>
      <c r="EA312" s="31"/>
      <c r="EB312" s="31"/>
      <c r="EC312" s="31"/>
    </row>
    <row r="313" customFormat="false" ht="13.8" hidden="false" customHeight="false" outlineLevel="0" collapsed="false">
      <c r="A313" s="27"/>
      <c r="E313" s="31"/>
      <c r="H313" s="27"/>
      <c r="I313" s="27"/>
      <c r="AA313" s="36"/>
      <c r="BE313" s="27"/>
      <c r="BF313" s="27"/>
      <c r="BG313" s="27"/>
      <c r="BH313" s="27"/>
      <c r="DO313" s="27"/>
      <c r="DP313" s="27"/>
      <c r="DS313" s="31"/>
      <c r="DY313" s="31"/>
      <c r="DZ313" s="31"/>
      <c r="EA313" s="31"/>
      <c r="EB313" s="31"/>
      <c r="EC313" s="31"/>
    </row>
    <row r="314" customFormat="false" ht="13.8" hidden="false" customHeight="false" outlineLevel="0" collapsed="false">
      <c r="A314" s="27"/>
      <c r="E314" s="31"/>
      <c r="H314" s="27"/>
      <c r="I314" s="27"/>
      <c r="AA314" s="36"/>
      <c r="BE314" s="27"/>
      <c r="BF314" s="27"/>
      <c r="BG314" s="27"/>
      <c r="BH314" s="27"/>
      <c r="DO314" s="27"/>
      <c r="DP314" s="27"/>
      <c r="DS314" s="31"/>
      <c r="DY314" s="31"/>
      <c r="DZ314" s="31"/>
      <c r="EA314" s="31"/>
      <c r="EB314" s="31"/>
      <c r="EC314" s="31"/>
    </row>
    <row r="315" customFormat="false" ht="13.8" hidden="false" customHeight="false" outlineLevel="0" collapsed="false">
      <c r="A315" s="27"/>
      <c r="E315" s="31"/>
      <c r="H315" s="27"/>
      <c r="I315" s="27"/>
      <c r="AA315" s="36"/>
      <c r="BE315" s="27"/>
      <c r="BF315" s="27"/>
      <c r="BG315" s="27"/>
      <c r="BH315" s="27"/>
      <c r="DO315" s="27"/>
      <c r="DP315" s="27"/>
      <c r="DS315" s="31"/>
      <c r="DY315" s="31"/>
      <c r="DZ315" s="31"/>
      <c r="EA315" s="31"/>
      <c r="EB315" s="31"/>
      <c r="EC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K5:K1048576 FO5:FO25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N5 N6:N25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O4:O1048576">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56">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4:AT104857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AV5:AV203">
    <cfRule type="expression" priority="243" aboveAverage="0" equalAverage="0" bottom="0" percent="0" rank="0" text="" dxfId="241">
      <formula>IF(LEN(AV4)&gt;0,1,0)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56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56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56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56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56">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7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56">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56 FO5:FO256">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56">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5:N256 M4:M256">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56">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56">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56">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89">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 AX4:AZ1041 BC4:BD1041 CF4:CG1041 CI4:CK1041 CP4:CS1041 CW4:CW1041 DE4:DH1041 DJ4:DN1041 DQ4:DQ1041 DT4:DU1041 ED4:EF1041 EH4:EH1041 ET4:EU1041 EW4:FA1041 FC4:FI1041 FK4:FO4 FQ4:FZ1041 GB4:GE1041 GG4:GJ1041 C5:C1041 K5:V256 AB5:AB1041 AI5:AI1041 AK5:AT256 DP5:DP1041 FJ5:FO256 B257:B1041 D257:D1041 J257:V1041 AC257:AC1041 AJ257:AT1041 AV257:AV1041 FK257:FO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56" type="list">
      <formula1>INDIRECT(SUBSTITUTE(A4,"-","_")&amp;"parent_child")</formula1>
      <formula2>0</formula2>
    </dataValidation>
    <dataValidation allowBlank="true" operator="between" showDropDown="false" showErrorMessage="false" showInputMessage="true" sqref="W257: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57: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56" type="list">
      <formula1>INDIRECT(SUBSTITUTE(A4,"-","_")&amp;"relationship_type")</formula1>
      <formula2>0</formula2>
    </dataValidation>
    <dataValidation allowBlank="true" operator="between" showDropDown="false" showErrorMessage="false" showInputMessage="true" sqref="Z257: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V5:AV203 AW6:AW1041" type="list">
      <formula1>INDIRECT(SUBSTITUTE(B3,"-","_")&amp;"battery_average_life_unit_of_measure")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57: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4"/>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B20" activeCellId="0" sqref="B20"/>
    </sheetView>
  </sheetViews>
  <sheetFormatPr defaultColWidth="11.6679687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23.15"/>
    <col collapsed="false" customWidth="true" hidden="false" outlineLevel="0" max="8" min="8" style="0" width="18.38"/>
    <col collapsed="false" customWidth="true" hidden="false" outlineLevel="0" max="10" min="10" style="0" width="16.59"/>
    <col collapsed="false" customWidth="true" hidden="false" outlineLevel="0" max="13" min="13" style="0" width="16.94"/>
    <col collapsed="false" customWidth="true" hidden="false" outlineLevel="0" max="14" min="14" style="0" width="19.31"/>
    <col collapsed="false" customWidth="true" hidden="false" outlineLevel="0" max="15" min="15" style="0" width="21.26"/>
    <col collapsed="false" customWidth="true" hidden="false" outlineLevel="0" max="16" min="16" style="0" width="111.89"/>
  </cols>
  <sheetData>
    <row r="1" customFormat="false" ht="24.45" hidden="false" customHeight="false" outlineLevel="0" collapsed="false">
      <c r="A1" s="47" t="s">
        <v>350</v>
      </c>
      <c r="B1" s="48" t="str">
        <f aca="false">IF(Values!$B$36=English!$B$2,English!B10, IF(Values!$B$36=German!$B$2,German!B10, IF(Values!$B$36=Italian!$B$2,Italian!B10, IF(Values!$B$36=Spanish!$B$2, Spanish!B10, IF(Values!$B$36=French!$B$2,French!B10, IF(Values!$B$36=Dutch!$B$2,Dutch!B10, IF(Values!$B$36=English!$D$32, English!D40, 0)))))))</f>
        <v>TellusRem Compatible Conjuntos de teclas con</v>
      </c>
      <c r="E1" s="49" t="s">
        <v>351</v>
      </c>
      <c r="F1" s="49"/>
      <c r="G1" s="49"/>
      <c r="H1" s="50"/>
      <c r="I1" s="50"/>
    </row>
    <row r="2" customFormat="false" ht="12.8" hidden="false" customHeight="false" outlineLevel="0" collapsed="false">
      <c r="A2" s="47" t="s">
        <v>352</v>
      </c>
      <c r="B2" s="48"/>
    </row>
    <row r="3" customFormat="false" ht="12.8" hidden="false" customHeight="false" outlineLevel="0" collapsed="false">
      <c r="A3" s="47" t="s">
        <v>353</v>
      </c>
      <c r="B3" s="51"/>
      <c r="E3" s="47" t="s">
        <v>354</v>
      </c>
      <c r="F3" s="47" t="s">
        <v>355</v>
      </c>
      <c r="G3" s="47" t="s">
        <v>356</v>
      </c>
      <c r="H3" s="47" t="s">
        <v>357</v>
      </c>
      <c r="I3" s="47" t="s">
        <v>358</v>
      </c>
      <c r="J3" s="47" t="s">
        <v>359</v>
      </c>
      <c r="K3" s="47" t="s">
        <v>360</v>
      </c>
      <c r="L3" s="47"/>
      <c r="M3" s="47" t="s">
        <v>361</v>
      </c>
      <c r="N3" s="47" t="s">
        <v>362</v>
      </c>
      <c r="O3" s="47" t="s">
        <v>363</v>
      </c>
      <c r="P3" s="0" t="s">
        <v>364</v>
      </c>
      <c r="Q3" s="0" t="s">
        <v>365</v>
      </c>
    </row>
    <row r="4" customFormat="false" ht="12.8" hidden="false" customHeight="false" outlineLevel="0" collapsed="false">
      <c r="A4" s="47" t="s">
        <v>366</v>
      </c>
      <c r="B4" s="52" t="n">
        <v>20</v>
      </c>
      <c r="E4" s="53" t="n">
        <v>5714401102014</v>
      </c>
      <c r="F4" s="53" t="s">
        <v>367</v>
      </c>
      <c r="G4" s="54" t="s">
        <v>368</v>
      </c>
      <c r="H4" s="0" t="str">
        <f aca="false">IF(Values!$B$36=English!$B$2,INDEX(English!$B$20:$B$39,Q4), IF(Values!$B$36=German!$B$2,INDEX(German!$B$20:$B$39,Q4), IF(Values!$B$36=Italian!$B$2,INDEX(Italian!$B$20:$B$39,Q4), IF(Values!$B$36=Spanish!$B$2, INDEX(Spanish!$B$20:$B$39,Q4), IF(Values!$B$36=French!$B$2, INDEX(French!$B$20:$B$39,Q4), IF(Values!$B$36=Dutch!$B$2,INDEX(Dutch!$B$20:$B$39,Q4), IF(Values!$B$36=English!$D$32, INDEX(English!$B$20:$B$39,Q4), 0)))))))</f>
        <v>alemán</v>
      </c>
      <c r="I4" s="55" t="n">
        <f aca="false">FALSE()</f>
        <v>0</v>
      </c>
      <c r="J4" s="56" t="s">
        <v>369</v>
      </c>
      <c r="K4" s="53"/>
      <c r="L4" s="57"/>
      <c r="M4" s="57" t="s">
        <v>370</v>
      </c>
      <c r="N4" s="58" t="s">
        <v>371</v>
      </c>
      <c r="O4" s="59" t="s">
        <v>372</v>
      </c>
      <c r="P4" s="0" t="str">
        <f aca="false">IF(J4=options!$B$3, "Macbook Pro 13.3'' A1278 Macbook Pro 15.4'' A1286 Macbook Pro 17'' A1297", IF(J4=options!$B$4, "Macbook Pro 13.3'' A1278 Macbook Pro 15.4'' A1286 Macbook Pro 17'' A1297", IF(J4=options!$B$5, "Macbook Air 11.6'' A1370 A1465 Macbook Air 13.3'' A1369 A1466 Macbook Pro retina 13.3'' A1425 A1502  Macbook Pro Retina 15.4'' A1398", "Macbook Pro retina 13.3'' A1425 A1502  Macbook Pro Retina 15.4'' A1398")))</f>
        <v>Macbook Pro 13.3'' A1278 Macbook Pro 15.4'' A1286 Macbook Pro 17'' A1297</v>
      </c>
      <c r="Q4" s="60" t="n">
        <f aca="false">MATCH(G4,options!$D$1:$D$20,0)</f>
        <v>1</v>
      </c>
    </row>
    <row r="5" customFormat="false" ht="12.8" hidden="false" customHeight="false" outlineLevel="0" collapsed="false">
      <c r="A5" s="47"/>
      <c r="B5" s="52"/>
      <c r="E5" s="53" t="n">
        <v>5714401102021</v>
      </c>
      <c r="F5" s="53" t="s">
        <v>373</v>
      </c>
      <c r="G5" s="54" t="s">
        <v>374</v>
      </c>
      <c r="H5" s="0" t="str">
        <f aca="false">IF(Values!$B$36=English!$B$2,INDEX(English!$B$20:$B$39,Q5), IF(Values!$B$36=German!$B$2,INDEX(German!$B$20:$B$39,Q5), IF(Values!$B$36=Italian!$B$2,INDEX(Italian!$B$20:$B$39,Q5), IF(Values!$B$36=Spanish!$B$2, INDEX(Spanish!$B$20:$B$39,Q5), IF(Values!$B$36=French!$B$2, INDEX(French!$B$20:$B$39,Q5), IF(Values!$B$36=Dutch!$B$2,INDEX(Dutch!$B$20:$B$39,Q5), IF(Values!$B$36=English!$D$32, INDEX(English!$B$20:$B$39,Q5), 0)))))))</f>
        <v>francés</v>
      </c>
      <c r="I5" s="55" t="n">
        <f aca="false">FALSE()</f>
        <v>0</v>
      </c>
      <c r="J5" s="56" t="s">
        <v>369</v>
      </c>
      <c r="K5" s="53"/>
      <c r="L5" s="57"/>
      <c r="M5" s="58" t="s">
        <v>375</v>
      </c>
      <c r="N5" s="58" t="s">
        <v>371</v>
      </c>
      <c r="O5" s="59" t="s">
        <v>372</v>
      </c>
      <c r="P5" s="0" t="str">
        <f aca="false">IF(J5=options!$B$3, "Macbook Pro 13.3'' A1278 Macbook Pro 15.4'' A1286 Macbook Pro 17'' A1297", IF(J5=options!$B$4, "Macbook Pro 13.3'' A1278 Macbook Pro 15.4'' A1286 Macbook Pro 17'' A1297", IF(J5=options!$B$5, "Macbook Air 11.6'' A1370 A1465 Macbook Air 13.3'' A1369 A1466 Macbook Pro retina 13.3'' A1425 A1502  Macbook Pro Retina 15.4'' A1398", "Macbook Pro retina 13.3'' A1425 A1502  Macbook Pro Retina 15.4'' A1398")))</f>
        <v>Macbook Pro 13.3'' A1278 Macbook Pro 15.4'' A1286 Macbook Pro 17'' A1297</v>
      </c>
      <c r="Q5" s="60" t="n">
        <f aca="false">MATCH(G5,options!$D$1:$D$20,0)</f>
        <v>2</v>
      </c>
    </row>
    <row r="6" customFormat="false" ht="12.8" hidden="false" customHeight="false" outlineLevel="0" collapsed="false">
      <c r="A6" s="47" t="s">
        <v>376</v>
      </c>
      <c r="B6" s="61" t="s">
        <v>377</v>
      </c>
      <c r="E6" s="53" t="n">
        <v>5714401102038</v>
      </c>
      <c r="F6" s="53" t="s">
        <v>378</v>
      </c>
      <c r="G6" s="54" t="s">
        <v>379</v>
      </c>
      <c r="H6" s="0" t="str">
        <f aca="false">IF(Values!$B$36=English!$B$2,INDEX(English!$B$20:$B$39,Q6), IF(Values!$B$36=German!$B$2,INDEX(German!$B$20:$B$39,Q6), IF(Values!$B$36=Italian!$B$2,INDEX(Italian!$B$20:$B$39,Q6), IF(Values!$B$36=Spanish!$B$2, INDEX(Spanish!$B$20:$B$39,Q6), IF(Values!$B$36=French!$B$2, INDEX(French!$B$20:$B$39,Q6), IF(Values!$B$36=Dutch!$B$2,INDEX(Dutch!$B$20:$B$39,Q6), IF(Values!$B$36=English!$D$32, INDEX(English!$B$20:$B$39,Q6), 0)))))))</f>
        <v>italiano</v>
      </c>
      <c r="I6" s="55" t="n">
        <f aca="false">FALSE()</f>
        <v>0</v>
      </c>
      <c r="J6" s="56" t="s">
        <v>369</v>
      </c>
      <c r="K6" s="53"/>
      <c r="L6" s="57"/>
      <c r="M6" s="58" t="s">
        <v>380</v>
      </c>
      <c r="N6" s="58" t="s">
        <v>371</v>
      </c>
      <c r="O6" s="59" t="s">
        <v>372</v>
      </c>
      <c r="P6" s="0" t="str">
        <f aca="false">IF(J6=options!$B$3, "Macbook Pro 13.3'' A1278 Macbook Pro 15.4'' A1286 Macbook Pro 17'' A1297", IF(J6=options!$B$4, "Macbook Pro 13.3'' A1278 Macbook Pro 15.4'' A1286 Macbook Pro 17'' A1297", IF(J6=options!$B$5, "Macbook Air 11.6'' A1370 A1465 Macbook Air 13.3'' A1369 A1466 Macbook Pro retina 13.3'' A1425 A1502  Macbook Pro Retina 15.4'' A1398", "Macbook Pro retina 13.3'' A1425 A1502  Macbook Pro Retina 15.4'' A1398")))</f>
        <v>Macbook Pro 13.3'' A1278 Macbook Pro 15.4'' A1286 Macbook Pro 17'' A1297</v>
      </c>
      <c r="Q6" s="60" t="n">
        <f aca="false">MATCH(G6,options!$D$1:$D$20,0)</f>
        <v>3</v>
      </c>
      <c r="AK6" s="0" t="s">
        <v>381</v>
      </c>
    </row>
    <row r="7" customFormat="false" ht="12.8" hidden="false" customHeight="false" outlineLevel="0" collapsed="false">
      <c r="A7" s="47" t="s">
        <v>382</v>
      </c>
      <c r="B7" s="62" t="str">
        <f aca="false">IF(B6=options!C1,"30",IF(B6=options!C2,"40", "33"))</f>
        <v>33</v>
      </c>
      <c r="E7" s="53" t="n">
        <v>5714401102045</v>
      </c>
      <c r="F7" s="53" t="s">
        <v>383</v>
      </c>
      <c r="G7" s="54" t="s">
        <v>384</v>
      </c>
      <c r="H7" s="0" t="str">
        <f aca="false">IF(Values!$B$36=English!$B$2,INDEX(English!$B$20:$B$39,Q7), IF(Values!$B$36=German!$B$2,INDEX(German!$B$20:$B$39,Q7), IF(Values!$B$36=Italian!$B$2,INDEX(Italian!$B$20:$B$39,Q7), IF(Values!$B$36=Spanish!$B$2, INDEX(Spanish!$B$20:$B$39,Q7), IF(Values!$B$36=French!$B$2, INDEX(French!$B$20:$B$39,Q7), IF(Values!$B$36=Dutch!$B$2,INDEX(Dutch!$B$20:$B$39,Q7), IF(Values!$B$36=English!$D$32, INDEX(English!$B$20:$B$39,Q7), 0)))))))</f>
        <v>Español</v>
      </c>
      <c r="I7" s="55" t="n">
        <f aca="false">FALSE()</f>
        <v>0</v>
      </c>
      <c r="J7" s="56" t="s">
        <v>369</v>
      </c>
      <c r="K7" s="53"/>
      <c r="L7" s="57"/>
      <c r="M7" s="58" t="s">
        <v>385</v>
      </c>
      <c r="N7" s="58" t="s">
        <v>371</v>
      </c>
      <c r="O7" s="59" t="s">
        <v>372</v>
      </c>
      <c r="P7" s="0" t="str">
        <f aca="false">IF(J7=options!$B$3, "Macbook Pro 13.3'' A1278 Macbook Pro 15.4'' A1286 Macbook Pro 17'' A1297", IF(J7=options!$B$4, "Macbook Pro 13.3'' A1278 Macbook Pro 15.4'' A1286 Macbook Pro 17'' A1297", IF(J7=options!$B$5, "Macbook Air 11.6'' A1370 A1465 Macbook Air 13.3'' A1369 A1466 Macbook Pro retina 13.3'' A1425 A1502  Macbook Pro Retina 15.4'' A1398", "Macbook Pro retina 13.3'' A1425 A1502  Macbook Pro Retina 15.4'' A1398")))</f>
        <v>Macbook Pro 13.3'' A1278 Macbook Pro 15.4'' A1286 Macbook Pro 17'' A1297</v>
      </c>
      <c r="Q7" s="60" t="n">
        <f aca="false">MATCH(G7,options!$D$1:$D$20,0)</f>
        <v>4</v>
      </c>
    </row>
    <row r="8" customFormat="false" ht="12.8" hidden="false" customHeight="false" outlineLevel="0" collapsed="false">
      <c r="A8" s="47" t="s">
        <v>386</v>
      </c>
      <c r="B8" s="62" t="str">
        <f aca="false">IF(B6=options!C1,"22",IF(B6=options!C2,"25", "24"))</f>
        <v>24</v>
      </c>
      <c r="E8" s="53" t="n">
        <v>5714401102052</v>
      </c>
      <c r="F8" s="53" t="s">
        <v>387</v>
      </c>
      <c r="G8" s="54" t="s">
        <v>388</v>
      </c>
      <c r="H8" s="0" t="str">
        <f aca="false">IF(Values!$B$36=English!$B$2,INDEX(English!$B$20:$B$39,Q8), IF(Values!$B$36=German!$B$2,INDEX(German!$B$20:$B$39,Q8), IF(Values!$B$36=Italian!$B$2,INDEX(Italian!$B$20:$B$39,Q8), IF(Values!$B$36=Spanish!$B$2, INDEX(Spanish!$B$20:$B$39,Q8), IF(Values!$B$36=French!$B$2, INDEX(French!$B$20:$B$39,Q8), IF(Values!$B$36=Dutch!$B$2,INDEX(Dutch!$B$20:$B$39,Q8), IF(Values!$B$36=English!$D$32, INDEX(English!$B$20:$B$39,Q8), 0)))))))</f>
        <v>Ingles</v>
      </c>
      <c r="I8" s="55" t="n">
        <f aca="false">FALSE()</f>
        <v>0</v>
      </c>
      <c r="J8" s="56" t="s">
        <v>369</v>
      </c>
      <c r="K8" s="53"/>
      <c r="L8" s="57"/>
      <c r="M8" s="58" t="s">
        <v>389</v>
      </c>
      <c r="N8" s="58" t="s">
        <v>371</v>
      </c>
      <c r="O8" s="59" t="s">
        <v>372</v>
      </c>
      <c r="P8" s="0" t="str">
        <f aca="false">IF(J8=options!$B$3, "Macbook Pro 13.3'' A1278 Macbook Pro 15.4'' A1286 Macbook Pro 17'' A1297", IF(J8=options!$B$4, "Macbook Pro 13.3'' A1278 Macbook Pro 15.4'' A1286 Macbook Pro 17'' A1297", IF(J8=options!$B$5, "Macbook Air 11.6'' A1370 A1465 Macbook Air 13.3'' A1369 A1466 Macbook Pro retina 13.3'' A1425 A1502  Macbook Pro Retina 15.4'' A1398", "Macbook Pro retina 13.3'' A1425 A1502  Macbook Pro Retina 15.4'' A1398")))</f>
        <v>Macbook Pro 13.3'' A1278 Macbook Pro 15.4'' A1286 Macbook Pro 17'' A1297</v>
      </c>
      <c r="Q8" s="60" t="n">
        <f aca="false">MATCH(G8,options!$D$1:$D$20,0)</f>
        <v>5</v>
      </c>
    </row>
    <row r="9" customFormat="false" ht="12.8" hidden="false" customHeight="false" outlineLevel="0" collapsed="false">
      <c r="A9" s="47" t="s">
        <v>390</v>
      </c>
      <c r="B9" s="62" t="str">
        <f aca="false">IF(B6=options!C1,"5",IF(B6=options!C2,"3", "0.5"))</f>
        <v>0.5</v>
      </c>
      <c r="E9" s="53" t="n">
        <v>5714401102069</v>
      </c>
      <c r="F9" s="53" t="s">
        <v>391</v>
      </c>
      <c r="G9" s="54" t="s">
        <v>392</v>
      </c>
      <c r="H9" s="0" t="str">
        <f aca="false">IF(Values!$B$36=English!$B$2,INDEX(English!$B$20:$B$39,Q9), IF(Values!$B$36=German!$B$2,INDEX(German!$B$20:$B$39,Q9), IF(Values!$B$36=Italian!$B$2,INDEX(Italian!$B$20:$B$39,Q9), IF(Values!$B$36=Spanish!$B$2, INDEX(Spanish!$B$20:$B$39,Q9), IF(Values!$B$36=French!$B$2, INDEX(French!$B$20:$B$39,Q9), IF(Values!$B$36=Dutch!$B$2,INDEX(Dutch!$B$20:$B$39,Q9), IF(Values!$B$36=English!$D$32, INDEX(English!$B$20:$B$39,Q9), 0)))))))</f>
        <v>Sueco – Finlandes</v>
      </c>
      <c r="I9" s="55" t="n">
        <f aca="false">FALSE()</f>
        <v>0</v>
      </c>
      <c r="J9" s="56" t="s">
        <v>369</v>
      </c>
      <c r="K9" s="53"/>
      <c r="L9" s="57"/>
      <c r="M9" s="57" t="s">
        <v>393</v>
      </c>
      <c r="N9" s="58" t="s">
        <v>371</v>
      </c>
      <c r="O9" s="59" t="s">
        <v>372</v>
      </c>
      <c r="P9" s="0" t="str">
        <f aca="false">IF(J9=options!$B$3, "Macbook Pro 13.3'' A1278 Macbook Pro 15.4'' A1286 Macbook Pro 17'' A1297", IF(J9=options!$B$4, "Macbook Pro 13.3'' A1278 Macbook Pro 15.4'' A1286 Macbook Pro 17'' A1297", IF(J9=options!$B$5, "Macbook Air 11.6'' A1370 A1465 Macbook Air 13.3'' A1369 A1466 Macbook Pro retina 13.3'' A1425 A1502  Macbook Pro Retina 15.4'' A1398", "Macbook Pro retina 13.3'' A1425 A1502  Macbook Pro Retina 15.4'' A1398")))</f>
        <v>Macbook Pro 13.3'' A1278 Macbook Pro 15.4'' A1286 Macbook Pro 17'' A1297</v>
      </c>
      <c r="Q9" s="60" t="n">
        <f aca="false">MATCH(G9,options!$D$1:$D$20,0)</f>
        <v>14</v>
      </c>
    </row>
    <row r="10" customFormat="false" ht="12.8" hidden="false" customHeight="false" outlineLevel="0" collapsed="false">
      <c r="A10" s="0" t="s">
        <v>394</v>
      </c>
      <c r="B10" s="63"/>
      <c r="E10" s="53" t="n">
        <v>5714401104018</v>
      </c>
      <c r="F10" s="53" t="s">
        <v>395</v>
      </c>
      <c r="G10" s="54" t="s">
        <v>368</v>
      </c>
      <c r="H10" s="0" t="str">
        <f aca="false">IF(Values!$B$36=English!$B$2,INDEX(English!$B$20:$B$39,Q10), IF(Values!$B$36=German!$B$2,INDEX(German!$B$20:$B$39,Q10), IF(Values!$B$36=Italian!$B$2,INDEX(Italian!$B$20:$B$39,Q10), IF(Values!$B$36=Spanish!$B$2, INDEX(Spanish!$B$20:$B$39,Q10), IF(Values!$B$36=French!$B$2, INDEX(French!$B$20:$B$39,Q10), IF(Values!$B$36=Dutch!$B$2,INDEX(Dutch!$B$20:$B$39,Q10), IF(Values!$B$36=English!$D$32, INDEX(English!$B$20:$B$39,Q10), 0)))))))</f>
        <v>alemán</v>
      </c>
      <c r="I10" s="55" t="n">
        <f aca="false">FALSE()</f>
        <v>0</v>
      </c>
      <c r="J10" s="56" t="s">
        <v>396</v>
      </c>
      <c r="K10" s="53"/>
      <c r="L10" s="57"/>
      <c r="M10" s="64" t="s">
        <v>370</v>
      </c>
      <c r="N10" s="58" t="s">
        <v>397</v>
      </c>
      <c r="O10" s="59" t="s">
        <v>372</v>
      </c>
      <c r="P10" s="0" t="str">
        <f aca="false">IF(J10=options!$B$3, "Macbook Pro 13.3'' A1278 Macbook Pro 15.4'' A1286 Macbook Pro 17'' A1297", IF(J10=options!$B$4, "Macbook Pro 13.3'' A1278 Macbook Pro 15.4'' A1286 Macbook Pro 17'' A1297", IF(J10=options!$B$5, "Macbook Air 11.6'' A1370 A1465 Macbook Air 13.3'' A1369 A1466 Macbook Pro retina 13.3'' A1425 A1502  Macbook Pro Retina 15.4'' A1398", "Macbook Pro retina 13.3'' A1425 A1502  Macbook Pro Retina 15.4'' A1398")))</f>
        <v>Macbook Pro 13.3'' A1278 Macbook Pro 15.4'' A1286 Macbook Pro 17'' A1297</v>
      </c>
      <c r="Q10" s="60" t="n">
        <f aca="false">MATCH(G10,options!$D$1:$D$20,0)</f>
        <v>1</v>
      </c>
    </row>
    <row r="11" customFormat="false" ht="12.8" hidden="false" customHeight="false" outlineLevel="0" collapsed="false">
      <c r="A11" s="47" t="s">
        <v>398</v>
      </c>
      <c r="B11" s="65" t="n">
        <v>50</v>
      </c>
      <c r="E11" s="53" t="n">
        <v>5714401104025</v>
      </c>
      <c r="F11" s="53" t="s">
        <v>399</v>
      </c>
      <c r="G11" s="54" t="s">
        <v>374</v>
      </c>
      <c r="H11" s="0" t="str">
        <f aca="false">IF(Values!$B$36=English!$B$2,INDEX(English!$B$20:$B$39,Q11), IF(Values!$B$36=German!$B$2,INDEX(German!$B$20:$B$39,Q11), IF(Values!$B$36=Italian!$B$2,INDEX(Italian!$B$20:$B$39,Q11), IF(Values!$B$36=Spanish!$B$2, INDEX(Spanish!$B$20:$B$39,Q11), IF(Values!$B$36=French!$B$2, INDEX(French!$B$20:$B$39,Q11), IF(Values!$B$36=Dutch!$B$2,INDEX(Dutch!$B$20:$B$39,Q11), IF(Values!$B$36=English!$D$32, INDEX(English!$B$20:$B$39,Q11), 0)))))))</f>
        <v>francés</v>
      </c>
      <c r="I11" s="55" t="n">
        <f aca="false">FALSE()</f>
        <v>0</v>
      </c>
      <c r="J11" s="56" t="s">
        <v>396</v>
      </c>
      <c r="K11" s="53"/>
      <c r="L11" s="57"/>
      <c r="M11" s="58" t="s">
        <v>375</v>
      </c>
      <c r="N11" s="58" t="s">
        <v>397</v>
      </c>
      <c r="O11" s="59" t="s">
        <v>372</v>
      </c>
      <c r="P11" s="0" t="str">
        <f aca="false">IF(J11=options!$B$3, "Macbook Pro 13.3'' A1278 Macbook Pro 15.4'' A1286 Macbook Pro 17'' A1297", IF(J11=options!$B$4, "Macbook Pro 13.3'' A1278 Macbook Pro 15.4'' A1286 Macbook Pro 17'' A1297", IF(J11=options!$B$5, "Macbook Air 11.6'' A1370 A1465 Macbook Air 13.3'' A1369 A1466 Macbook Pro retina 13.3'' A1425 A1502  Macbook Pro Retina 15.4'' A1398", "Macbook Pro retina 13.3'' A1425 A1502  Macbook Pro Retina 15.4'' A1398")))</f>
        <v>Macbook Pro 13.3'' A1278 Macbook Pro 15.4'' A1286 Macbook Pro 17'' A1297</v>
      </c>
      <c r="Q11" s="60" t="n">
        <f aca="false">MATCH(G11,options!$D$1:$D$20,0)</f>
        <v>2</v>
      </c>
    </row>
    <row r="12" customFormat="false" ht="12.8" hidden="false" customHeight="false" outlineLevel="0" collapsed="false">
      <c r="B12" s="63"/>
      <c r="E12" s="53" t="n">
        <v>5714401104032</v>
      </c>
      <c r="F12" s="53" t="s">
        <v>400</v>
      </c>
      <c r="G12" s="54" t="s">
        <v>379</v>
      </c>
      <c r="H12" s="0" t="str">
        <f aca="false">IF(Values!$B$36=English!$B$2,INDEX(English!$B$20:$B$39,Q12), IF(Values!$B$36=German!$B$2,INDEX(German!$B$20:$B$39,Q12), IF(Values!$B$36=Italian!$B$2,INDEX(Italian!$B$20:$B$39,Q12), IF(Values!$B$36=Spanish!$B$2, INDEX(Spanish!$B$20:$B$39,Q12), IF(Values!$B$36=French!$B$2, INDEX(French!$B$20:$B$39,Q12), IF(Values!$B$36=Dutch!$B$2,INDEX(Dutch!$B$20:$B$39,Q12), IF(Values!$B$36=English!$D$32, INDEX(English!$B$20:$B$39,Q12), 0)))))))</f>
        <v>italiano</v>
      </c>
      <c r="I12" s="55" t="n">
        <f aca="false">FALSE()</f>
        <v>0</v>
      </c>
      <c r="J12" s="56" t="s">
        <v>396</v>
      </c>
      <c r="K12" s="53"/>
      <c r="L12" s="57"/>
      <c r="M12" s="58" t="s">
        <v>380</v>
      </c>
      <c r="N12" s="58" t="s">
        <v>397</v>
      </c>
      <c r="O12" s="59" t="s">
        <v>372</v>
      </c>
      <c r="P12" s="0" t="str">
        <f aca="false">IF(J12=options!$B$3, "Macbook Pro 13.3'' A1278 Macbook Pro 15.4'' A1286 Macbook Pro 17'' A1297", IF(J12=options!$B$4, "Macbook Pro 13.3'' A1278 Macbook Pro 15.4'' A1286 Macbook Pro 17'' A1297", IF(J12=options!$B$5, "Macbook Air 11.6'' A1370 A1465 Macbook Air 13.3'' A1369 A1466 Macbook Pro retina 13.3'' A1425 A1502  Macbook Pro Retina 15.4'' A1398", "Macbook Pro retina 13.3'' A1425 A1502  Macbook Pro Retina 15.4'' A1398")))</f>
        <v>Macbook Pro 13.3'' A1278 Macbook Pro 15.4'' A1286 Macbook Pro 17'' A1297</v>
      </c>
      <c r="Q12" s="60" t="n">
        <f aca="false">MATCH(G12,options!$D$1:$D$20,0)</f>
        <v>3</v>
      </c>
    </row>
    <row r="13" customFormat="false" ht="12.8" hidden="false" customHeight="false" outlineLevel="0" collapsed="false">
      <c r="A13" s="47" t="s">
        <v>401</v>
      </c>
      <c r="B13" s="53" t="s">
        <v>402</v>
      </c>
      <c r="E13" s="53" t="n">
        <v>5714401104049</v>
      </c>
      <c r="F13" s="53" t="s">
        <v>403</v>
      </c>
      <c r="G13" s="54" t="s">
        <v>384</v>
      </c>
      <c r="H13" s="0" t="str">
        <f aca="false">IF(Values!$B$36=English!$B$2,INDEX(English!$B$20:$B$39,Q13), IF(Values!$B$36=German!$B$2,INDEX(German!$B$20:$B$39,Q13), IF(Values!$B$36=Italian!$B$2,INDEX(Italian!$B$20:$B$39,Q13), IF(Values!$B$36=Spanish!$B$2, INDEX(Spanish!$B$20:$B$39,Q13), IF(Values!$B$36=French!$B$2, INDEX(French!$B$20:$B$39,Q13), IF(Values!$B$36=Dutch!$B$2,INDEX(Dutch!$B$20:$B$39,Q13), IF(Values!$B$36=English!$D$32, INDEX(English!$B$20:$B$39,Q13), 0)))))))</f>
        <v>Español</v>
      </c>
      <c r="I13" s="55" t="n">
        <f aca="false">FALSE()</f>
        <v>0</v>
      </c>
      <c r="J13" s="56" t="s">
        <v>396</v>
      </c>
      <c r="K13" s="53"/>
      <c r="L13" s="57"/>
      <c r="M13" s="58" t="s">
        <v>385</v>
      </c>
      <c r="N13" s="58" t="s">
        <v>397</v>
      </c>
      <c r="O13" s="59" t="s">
        <v>372</v>
      </c>
      <c r="P13" s="0" t="str">
        <f aca="false">IF(J13=options!$B$3, "Macbook Pro 13.3'' A1278 Macbook Pro 15.4'' A1286 Macbook Pro 17'' A1297", IF(J13=options!$B$4, "Macbook Pro 13.3'' A1278 Macbook Pro 15.4'' A1286 Macbook Pro 17'' A1297", IF(J13=options!$B$5, "Macbook Air 11.6'' A1370 A1465 Macbook Air 13.3'' A1369 A1466 Macbook Pro retina 13.3'' A1425 A1502  Macbook Pro Retina 15.4'' A1398", "Macbook Pro retina 13.3'' A1425 A1502  Macbook Pro Retina 15.4'' A1398")))</f>
        <v>Macbook Pro 13.3'' A1278 Macbook Pro 15.4'' A1286 Macbook Pro 17'' A1297</v>
      </c>
      <c r="Q13" s="60" t="n">
        <f aca="false">MATCH(G13,options!$D$1:$D$20,0)</f>
        <v>4</v>
      </c>
    </row>
    <row r="14" customFormat="false" ht="12.8" hidden="false" customHeight="false" outlineLevel="0" collapsed="false">
      <c r="A14" s="47" t="s">
        <v>404</v>
      </c>
      <c r="B14" s="53" t="n">
        <v>5714401102991</v>
      </c>
      <c r="E14" s="53" t="n">
        <v>5714401104056</v>
      </c>
      <c r="F14" s="53" t="s">
        <v>405</v>
      </c>
      <c r="G14" s="54" t="s">
        <v>388</v>
      </c>
      <c r="H14" s="0" t="str">
        <f aca="false">IF(Values!$B$36=English!$B$2,INDEX(English!$B$20:$B$39,Q14), IF(Values!$B$36=German!$B$2,INDEX(German!$B$20:$B$39,Q14), IF(Values!$B$36=Italian!$B$2,INDEX(Italian!$B$20:$B$39,Q14), IF(Values!$B$36=Spanish!$B$2, INDEX(Spanish!$B$20:$B$39,Q14), IF(Values!$B$36=French!$B$2, INDEX(French!$B$20:$B$39,Q14), IF(Values!$B$36=Dutch!$B$2,INDEX(Dutch!$B$20:$B$39,Q14), IF(Values!$B$36=English!$D$32, INDEX(English!$B$20:$B$39,Q14), 0)))))))</f>
        <v>Ingles</v>
      </c>
      <c r="I14" s="55" t="n">
        <f aca="false">FALSE()</f>
        <v>0</v>
      </c>
      <c r="J14" s="56" t="s">
        <v>396</v>
      </c>
      <c r="K14" s="53"/>
      <c r="L14" s="57"/>
      <c r="M14" s="58" t="s">
        <v>389</v>
      </c>
      <c r="N14" s="58" t="s">
        <v>397</v>
      </c>
      <c r="O14" s="59" t="s">
        <v>372</v>
      </c>
      <c r="P14" s="0" t="str">
        <f aca="false">IF(J14=options!$B$3, "Macbook Pro 13.3'' A1278 Macbook Pro 15.4'' A1286 Macbook Pro 17'' A1297", IF(J14=options!$B$4, "Macbook Pro 13.3'' A1278 Macbook Pro 15.4'' A1286 Macbook Pro 17'' A1297", IF(J14=options!$B$5, "Macbook Air 11.6'' A1370 A1465 Macbook Air 13.3'' A1369 A1466 Macbook Pro retina 13.3'' A1425 A1502  Macbook Pro Retina 15.4'' A1398", "Macbook Pro retina 13.3'' A1425 A1502  Macbook Pro Retina 15.4'' A1398")))</f>
        <v>Macbook Pro 13.3'' A1278 Macbook Pro 15.4'' A1286 Macbook Pro 17'' A1297</v>
      </c>
      <c r="Q14" s="60" t="n">
        <f aca="false">MATCH(G14,options!$D$1:$D$20,0)</f>
        <v>5</v>
      </c>
    </row>
    <row r="15" customFormat="false" ht="12.8" hidden="false" customHeight="false" outlineLevel="0" collapsed="false">
      <c r="B15" s="63"/>
      <c r="E15" s="53" t="n">
        <v>5714401104063</v>
      </c>
      <c r="F15" s="53" t="s">
        <v>406</v>
      </c>
      <c r="G15" s="54" t="s">
        <v>392</v>
      </c>
      <c r="H15" s="0" t="str">
        <f aca="false">IF(Values!$B$36=English!$B$2,INDEX(English!$B$20:$B$39,Q15), IF(Values!$B$36=German!$B$2,INDEX(German!$B$20:$B$39,Q15), IF(Values!$B$36=Italian!$B$2,INDEX(Italian!$B$20:$B$39,Q15), IF(Values!$B$36=Spanish!$B$2, INDEX(Spanish!$B$20:$B$39,Q15), IF(Values!$B$36=French!$B$2, INDEX(French!$B$20:$B$39,Q15), IF(Values!$B$36=Dutch!$B$2,INDEX(Dutch!$B$20:$B$39,Q15), IF(Values!$B$36=English!$D$32, INDEX(English!$B$20:$B$39,Q15), 0)))))))</f>
        <v>Sueco – Finlandes</v>
      </c>
      <c r="I15" s="55" t="n">
        <f aca="false">FALSE()</f>
        <v>0</v>
      </c>
      <c r="J15" s="56" t="s">
        <v>396</v>
      </c>
      <c r="K15" s="53"/>
      <c r="L15" s="57"/>
      <c r="M15" s="64" t="s">
        <v>393</v>
      </c>
      <c r="N15" s="58" t="s">
        <v>397</v>
      </c>
      <c r="O15" s="59" t="s">
        <v>372</v>
      </c>
      <c r="P15" s="0" t="str">
        <f aca="false">IF(J15=options!$B$3, "Macbook Pro 13.3'' A1278 Macbook Pro 15.4'' A1286 Macbook Pro 17'' A1297", IF(J15=options!$B$4, "Macbook Pro 13.3'' A1278 Macbook Pro 15.4'' A1286 Macbook Pro 17'' A1297", IF(J15=options!$B$5, "Macbook Air 11.6'' A1370 A1465 Macbook Air 13.3'' A1369 A1466 Macbook Pro retina 13.3'' A1425 A1502  Macbook Pro Retina 15.4'' A1398", "Macbook Pro retina 13.3'' A1425 A1502  Macbook Pro Retina 15.4'' A1398")))</f>
        <v>Macbook Pro 13.3'' A1278 Macbook Pro 15.4'' A1286 Macbook Pro 17'' A1297</v>
      </c>
      <c r="Q15" s="60" t="n">
        <f aca="false">MATCH(G15,options!$D$1:$D$20,0)</f>
        <v>14</v>
      </c>
    </row>
    <row r="16" customFormat="false" ht="12.8" hidden="false" customHeight="false" outlineLevel="0" collapsed="false">
      <c r="A16" s="47" t="s">
        <v>407</v>
      </c>
      <c r="B16" s="48" t="s">
        <v>408</v>
      </c>
      <c r="E16" s="53" t="n">
        <v>5714401118015</v>
      </c>
      <c r="F16" s="53" t="s">
        <v>409</v>
      </c>
      <c r="G16" s="54" t="s">
        <v>368</v>
      </c>
      <c r="H16" s="0" t="str">
        <f aca="false">IF(Values!$B$36=English!$B$2,INDEX(English!$B$20:$B$39,Q16), IF(Values!$B$36=German!$B$2,INDEX(German!$B$20:$B$39,Q16), IF(Values!$B$36=Italian!$B$2,INDEX(Italian!$B$20:$B$39,Q16), IF(Values!$B$36=Spanish!$B$2, INDEX(Spanish!$B$20:$B$39,Q16), IF(Values!$B$36=French!$B$2, INDEX(French!$B$20:$B$39,Q16), IF(Values!$B$36=Dutch!$B$2,INDEX(Dutch!$B$20:$B$39,Q16), IF(Values!$B$36=English!$D$32, INDEX(English!$B$20:$B$39,Q16), 0)))))))</f>
        <v>alemán</v>
      </c>
      <c r="I16" s="55" t="n">
        <f aca="false">FALSE()</f>
        <v>0</v>
      </c>
      <c r="J16" s="56" t="s">
        <v>410</v>
      </c>
      <c r="K16" s="53"/>
      <c r="L16" s="57"/>
      <c r="M16" s="64" t="s">
        <v>370</v>
      </c>
      <c r="N16" s="58" t="s">
        <v>411</v>
      </c>
      <c r="O16" s="59" t="s">
        <v>372</v>
      </c>
      <c r="P16" s="0" t="str">
        <f aca="false">IF(J16=options!$B$3, "Macbook Pro 13.3'' A1278 Macbook Pro 15.4'' A1286 Macbook Pro 17'' A1297", IF(J16=options!$B$4, "Macbook Pro 13.3'' A1278 Macbook Pro 15.4'' A1286 Macbook Pro 17'' A1297", IF(J16=options!$B$5, "Macbook Air 11.6'' A1370 A1465 Macbook Air 13.3'' A1369 A1466 Macbook Pro retina 13.3'' A1425 A1502  Macbook Pro Retina 15.4'' A1398", "Macbook Pro retina 13.3'' A1425 A1502  Macbook Pro Retina 15.4'' A1398")))</f>
        <v>Macbook Air 11.6'' A1370 A1465 Macbook Air 13.3'' A1369 A1466 Macbook Pro retina 13.3'' A1425 A1502  Macbook Pro Retina 15.4'' A1398</v>
      </c>
      <c r="Q16" s="60" t="n">
        <f aca="false">MATCH(G16,options!$D$1:$D$20,0)</f>
        <v>1</v>
      </c>
    </row>
    <row r="17" customFormat="false" ht="12.8" hidden="false" customHeight="false" outlineLevel="0" collapsed="false">
      <c r="B17" s="63"/>
      <c r="E17" s="53" t="n">
        <v>5714401118022</v>
      </c>
      <c r="F17" s="53" t="s">
        <v>412</v>
      </c>
      <c r="G17" s="54" t="s">
        <v>374</v>
      </c>
      <c r="H17" s="0" t="str">
        <f aca="false">IF(Values!$B$36=English!$B$2,INDEX(English!$B$20:$B$39,Q17), IF(Values!$B$36=German!$B$2,INDEX(German!$B$20:$B$39,Q17), IF(Values!$B$36=Italian!$B$2,INDEX(Italian!$B$20:$B$39,Q17), IF(Values!$B$36=Spanish!$B$2, INDEX(Spanish!$B$20:$B$39,Q17), IF(Values!$B$36=French!$B$2, INDEX(French!$B$20:$B$39,Q17), IF(Values!$B$36=Dutch!$B$2,INDEX(Dutch!$B$20:$B$39,Q17), IF(Values!$B$36=English!$D$32, INDEX(English!$B$20:$B$39,Q17), 0)))))))</f>
        <v>francés</v>
      </c>
      <c r="I17" s="55" t="n">
        <f aca="false">FALSE()</f>
        <v>0</v>
      </c>
      <c r="J17" s="56" t="s">
        <v>410</v>
      </c>
      <c r="K17" s="53"/>
      <c r="L17" s="57"/>
      <c r="M17" s="58" t="s">
        <v>375</v>
      </c>
      <c r="N17" s="58" t="s">
        <v>411</v>
      </c>
      <c r="O17" s="59" t="s">
        <v>372</v>
      </c>
      <c r="P17" s="0" t="str">
        <f aca="false">IF(J17=options!$B$3, "Macbook Pro 13.3'' A1278 Macbook Pro 15.4'' A1286 Macbook Pro 17'' A1297", IF(J17=options!$B$4, "Macbook Pro 13.3'' A1278 Macbook Pro 15.4'' A1286 Macbook Pro 17'' A1297", IF(J17=options!$B$5, "Macbook Air 11.6'' A1370 A1465 Macbook Air 13.3'' A1369 A1466 Macbook Pro retina 13.3'' A1425 A1502  Macbook Pro Retina 15.4'' A1398", "Macbook Pro retina 13.3'' A1425 A1502  Macbook Pro Retina 15.4'' A1398")))</f>
        <v>Macbook Air 11.6'' A1370 A1465 Macbook Air 13.3'' A1369 A1466 Macbook Pro retina 13.3'' A1425 A1502  Macbook Pro Retina 15.4'' A1398</v>
      </c>
      <c r="Q17" s="60" t="n">
        <f aca="false">MATCH(G17,options!$D$1:$D$20,0)</f>
        <v>2</v>
      </c>
    </row>
    <row r="18" customFormat="false" ht="12.8" hidden="false" customHeight="false" outlineLevel="0" collapsed="false">
      <c r="A18" s="47" t="s">
        <v>413</v>
      </c>
      <c r="B18" s="65" t="n">
        <v>5</v>
      </c>
      <c r="E18" s="53" t="n">
        <v>5714401118039</v>
      </c>
      <c r="F18" s="53" t="s">
        <v>414</v>
      </c>
      <c r="G18" s="54" t="s">
        <v>379</v>
      </c>
      <c r="H18" s="0" t="str">
        <f aca="false">IF(Values!$B$36=English!$B$2,INDEX(English!$B$20:$B$39,Q18), IF(Values!$B$36=German!$B$2,INDEX(German!$B$20:$B$39,Q18), IF(Values!$B$36=Italian!$B$2,INDEX(Italian!$B$20:$B$39,Q18), IF(Values!$B$36=Spanish!$B$2, INDEX(Spanish!$B$20:$B$39,Q18), IF(Values!$B$36=French!$B$2, INDEX(French!$B$20:$B$39,Q18), IF(Values!$B$36=Dutch!$B$2,INDEX(Dutch!$B$20:$B$39,Q18), IF(Values!$B$36=English!$D$32, INDEX(English!$B$20:$B$39,Q18), 0)))))))</f>
        <v>italiano</v>
      </c>
      <c r="I18" s="55" t="n">
        <f aca="false">FALSE()</f>
        <v>0</v>
      </c>
      <c r="J18" s="56" t="s">
        <v>410</v>
      </c>
      <c r="K18" s="53"/>
      <c r="L18" s="57"/>
      <c r="M18" s="58" t="s">
        <v>380</v>
      </c>
      <c r="N18" s="58" t="s">
        <v>411</v>
      </c>
      <c r="O18" s="59" t="s">
        <v>372</v>
      </c>
      <c r="P18" s="0" t="str">
        <f aca="false">IF(J18=options!$B$3, "Macbook Pro 13.3'' A1278 Macbook Pro 15.4'' A1286 Macbook Pro 17'' A1297", IF(J18=options!$B$4, "Macbook Pro 13.3'' A1278 Macbook Pro 15.4'' A1286 Macbook Pro 17'' A1297", IF(J18=options!$B$5, "Macbook Air 11.6'' A1370 A1465 Macbook Air 13.3'' A1369 A1466 Macbook Pro retina 13.3'' A1425 A1502  Macbook Pro Retina 15.4'' A1398", "Macbook Pro retina 13.3'' A1425 A1502  Macbook Pro Retina 15.4'' A1398")))</f>
        <v>Macbook Air 11.6'' A1370 A1465 Macbook Air 13.3'' A1369 A1466 Macbook Pro retina 13.3'' A1425 A1502  Macbook Pro Retina 15.4'' A1398</v>
      </c>
      <c r="Q18" s="60" t="n">
        <f aca="false">MATCH(G18,options!$D$1:$D$20,0)</f>
        <v>3</v>
      </c>
    </row>
    <row r="19" customFormat="false" ht="12.8" hidden="false" customHeight="false" outlineLevel="0" collapsed="false">
      <c r="B19" s="63"/>
      <c r="E19" s="53" t="n">
        <v>5714401118046</v>
      </c>
      <c r="F19" s="53" t="s">
        <v>415</v>
      </c>
      <c r="G19" s="54" t="s">
        <v>384</v>
      </c>
      <c r="H19" s="0" t="str">
        <f aca="false">IF(Values!$B$36=English!$B$2,INDEX(English!$B$20:$B$39,Q19), IF(Values!$B$36=German!$B$2,INDEX(German!$B$20:$B$39,Q19), IF(Values!$B$36=Italian!$B$2,INDEX(Italian!$B$20:$B$39,Q19), IF(Values!$B$36=Spanish!$B$2, INDEX(Spanish!$B$20:$B$39,Q19), IF(Values!$B$36=French!$B$2, INDEX(French!$B$20:$B$39,Q19), IF(Values!$B$36=Dutch!$B$2,INDEX(Dutch!$B$20:$B$39,Q19), IF(Values!$B$36=English!$D$32, INDEX(English!$B$20:$B$39,Q19), 0)))))))</f>
        <v>Español</v>
      </c>
      <c r="I19" s="55" t="n">
        <f aca="false">FALSE()</f>
        <v>0</v>
      </c>
      <c r="J19" s="56" t="s">
        <v>410</v>
      </c>
      <c r="K19" s="53"/>
      <c r="L19" s="57"/>
      <c r="M19" s="58" t="s">
        <v>385</v>
      </c>
      <c r="N19" s="58" t="s">
        <v>411</v>
      </c>
      <c r="O19" s="59" t="s">
        <v>372</v>
      </c>
      <c r="P19" s="0" t="str">
        <f aca="false">IF(J19=options!$B$3, "Macbook Pro 13.3'' A1278 Macbook Pro 15.4'' A1286 Macbook Pro 17'' A1297", IF(J19=options!$B$4, "Macbook Pro 13.3'' A1278 Macbook Pro 15.4'' A1286 Macbook Pro 17'' A1297", IF(J19=options!$B$5, "Macbook Air 11.6'' A1370 A1465 Macbook Air 13.3'' A1369 A1466 Macbook Pro retina 13.3'' A1425 A1502  Macbook Pro Retina 15.4'' A1398", "Macbook Pro retina 13.3'' A1425 A1502  Macbook Pro Retina 15.4'' A1398")))</f>
        <v>Macbook Air 11.6'' A1370 A1465 Macbook Air 13.3'' A1369 A1466 Macbook Pro retina 13.3'' A1425 A1502  Macbook Pro Retina 15.4'' A1398</v>
      </c>
      <c r="Q19" s="60" t="n">
        <f aca="false">MATCH(G19,options!$D$1:$D$20,0)</f>
        <v>4</v>
      </c>
    </row>
    <row r="20" customFormat="false" ht="12.8" hidden="false" customHeight="false" outlineLevel="0" collapsed="false">
      <c r="A20" s="47" t="s">
        <v>416</v>
      </c>
      <c r="B20" s="66" t="s">
        <v>417</v>
      </c>
      <c r="E20" s="53" t="n">
        <v>5714401118053</v>
      </c>
      <c r="F20" s="53" t="s">
        <v>418</v>
      </c>
      <c r="G20" s="54" t="s">
        <v>388</v>
      </c>
      <c r="H20" s="0" t="str">
        <f aca="false">IF(Values!$B$36=English!$B$2,INDEX(English!$B$20:$B$39,Q20), IF(Values!$B$36=German!$B$2,INDEX(German!$B$20:$B$39,Q20), IF(Values!$B$36=Italian!$B$2,INDEX(Italian!$B$20:$B$39,Q20), IF(Values!$B$36=Spanish!$B$2, INDEX(Spanish!$B$20:$B$39,Q20), IF(Values!$B$36=French!$B$2, INDEX(French!$B$20:$B$39,Q20), IF(Values!$B$36=Dutch!$B$2,INDEX(Dutch!$B$20:$B$39,Q20), IF(Values!$B$36=English!$D$32, INDEX(English!$B$20:$B$39,Q20), 0)))))))</f>
        <v>Ingles</v>
      </c>
      <c r="I20" s="55" t="n">
        <f aca="false">FALSE()</f>
        <v>0</v>
      </c>
      <c r="J20" s="56" t="s">
        <v>410</v>
      </c>
      <c r="K20" s="53"/>
      <c r="L20" s="57"/>
      <c r="M20" s="58" t="s">
        <v>389</v>
      </c>
      <c r="N20" s="58" t="s">
        <v>411</v>
      </c>
      <c r="O20" s="59" t="s">
        <v>372</v>
      </c>
      <c r="P20" s="0" t="str">
        <f aca="false">IF(J20=options!$B$3, "Macbook Pro 13.3'' A1278 Macbook Pro 15.4'' A1286 Macbook Pro 17'' A1297", IF(J20=options!$B$4, "Macbook Pro 13.3'' A1278 Macbook Pro 15.4'' A1286 Macbook Pro 17'' A1297", IF(J20=options!$B$5, "Macbook Air 11.6'' A1370 A1465 Macbook Air 13.3'' A1369 A1466 Macbook Pro retina 13.3'' A1425 A1502  Macbook Pro Retina 15.4'' A1398", "Macbook Pro retina 13.3'' A1425 A1502  Macbook Pro Retina 15.4'' A1398")))</f>
        <v>Macbook Air 11.6'' A1370 A1465 Macbook Air 13.3'' A1369 A1466 Macbook Pro retina 13.3'' A1425 A1502  Macbook Pro Retina 15.4'' A1398</v>
      </c>
      <c r="Q20" s="60" t="n">
        <f aca="false">MATCH(G20,options!$D$1:$D$20,0)</f>
        <v>5</v>
      </c>
    </row>
    <row r="21" customFormat="false" ht="12.8" hidden="false" customHeight="false" outlineLevel="0" collapsed="false">
      <c r="B21" s="63"/>
      <c r="E21" s="53" t="n">
        <v>5714401118060</v>
      </c>
      <c r="F21" s="53" t="s">
        <v>419</v>
      </c>
      <c r="G21" s="54" t="s">
        <v>392</v>
      </c>
      <c r="H21" s="0" t="str">
        <f aca="false">IF(Values!$B$36=English!$B$2,INDEX(English!$B$20:$B$39,Q21), IF(Values!$B$36=German!$B$2,INDEX(German!$B$20:$B$39,Q21), IF(Values!$B$36=Italian!$B$2,INDEX(Italian!$B$20:$B$39,Q21), IF(Values!$B$36=Spanish!$B$2, INDEX(Spanish!$B$20:$B$39,Q21), IF(Values!$B$36=French!$B$2, INDEX(French!$B$20:$B$39,Q21), IF(Values!$B$36=Dutch!$B$2,INDEX(Dutch!$B$20:$B$39,Q21), IF(Values!$B$36=English!$D$32, INDEX(English!$B$20:$B$39,Q21), 0)))))))</f>
        <v>Sueco – Finlandes</v>
      </c>
      <c r="I21" s="55" t="n">
        <f aca="false">FALSE()</f>
        <v>0</v>
      </c>
      <c r="J21" s="56" t="s">
        <v>410</v>
      </c>
      <c r="K21" s="53"/>
      <c r="L21" s="57"/>
      <c r="M21" s="64" t="s">
        <v>393</v>
      </c>
      <c r="N21" s="58" t="s">
        <v>411</v>
      </c>
      <c r="O21" s="59" t="s">
        <v>372</v>
      </c>
      <c r="P21" s="0" t="str">
        <f aca="false">IF(J21=options!$B$3, "Macbook Pro 13.3'' A1278 Macbook Pro 15.4'' A1286 Macbook Pro 17'' A1297", IF(J21=options!$B$4, "Macbook Pro 13.3'' A1278 Macbook Pro 15.4'' A1286 Macbook Pro 17'' A1297", IF(J21=options!$B$5, "Macbook Air 11.6'' A1370 A1465 Macbook Air 13.3'' A1369 A1466 Macbook Pro retina 13.3'' A1425 A1502  Macbook Pro Retina 15.4'' A1398", "Macbook Pro retina 13.3'' A1425 A1502  Macbook Pro Retina 15.4'' A1398")))</f>
        <v>Macbook Air 11.6'' A1370 A1465 Macbook Air 13.3'' A1369 A1466 Macbook Pro retina 13.3'' A1425 A1502  Macbook Pro Retina 15.4'' A1398</v>
      </c>
      <c r="Q21" s="60" t="n">
        <f aca="false">MATCH(G21,options!$D$1:$D$20,0)</f>
        <v>14</v>
      </c>
    </row>
    <row r="22" customFormat="false" ht="12.8" hidden="false" customHeight="false" outlineLevel="0" collapsed="false">
      <c r="B22" s="63"/>
      <c r="E22" s="53" t="n">
        <v>5714401911012</v>
      </c>
      <c r="F22" s="53" t="s">
        <v>420</v>
      </c>
      <c r="G22" s="54" t="s">
        <v>368</v>
      </c>
      <c r="H22" s="0" t="str">
        <f aca="false">IF(Values!$B$36=English!$B$2,INDEX(English!$B$20:$B$39,Q22), IF(Values!$B$36=German!$B$2,INDEX(German!$B$20:$B$39,Q22), IF(Values!$B$36=Italian!$B$2,INDEX(Italian!$B$20:$B$39,Q22), IF(Values!$B$36=Spanish!$B$2, INDEX(Spanish!$B$20:$B$39,Q22), IF(Values!$B$36=French!$B$2, INDEX(French!$B$20:$B$39,Q22), IF(Values!$B$36=Dutch!$B$2,INDEX(Dutch!$B$20:$B$39,Q22), IF(Values!$B$36=English!$D$32, INDEX(English!$B$20:$B$39,Q22), 0)))))))</f>
        <v>alemán</v>
      </c>
      <c r="I22" s="55" t="n">
        <f aca="false">FALSE()</f>
        <v>0</v>
      </c>
      <c r="J22" s="56" t="s">
        <v>421</v>
      </c>
      <c r="K22" s="53"/>
      <c r="L22" s="57"/>
      <c r="M22" s="64" t="s">
        <v>370</v>
      </c>
      <c r="N22" s="58" t="s">
        <v>422</v>
      </c>
      <c r="O22" s="59" t="s">
        <v>372</v>
      </c>
      <c r="P22" s="0" t="str">
        <f aca="false">IF(J22=options!$B$3, "Macbook Pro 13.3'' A1278 Macbook Pro 15.4'' A1286 Macbook Pro 17'' A1297", IF(J22=options!$B$4, "Macbook Pro 13.3'' A1278 Macbook Pro 15.4'' A1286 Macbook Pro 17'' A1297", IF(J22=options!$B$5, "Macbook Air 11.6'' A1370 A1465 Macbook Air 13.3'' A1369 A1466 Macbook Pro retina 13.3'' A1425 A1502  Macbook Pro Retina 15.4'' A1398", "Macbook Pro retina 13.3'' A1425 A1502  Macbook Pro Retina 15.4'' A1398")))</f>
        <v>Macbook Pro retina 13.3'' A1425 A1502  Macbook Pro Retina 15.4'' A1398</v>
      </c>
      <c r="Q22" s="60" t="n">
        <f aca="false">MATCH(G22,options!$D$1:$D$20,0)</f>
        <v>1</v>
      </c>
    </row>
    <row r="23" customFormat="false" ht="12.8" hidden="false" customHeight="false" outlineLevel="0" collapsed="false">
      <c r="A23" s="47" t="s">
        <v>423</v>
      </c>
      <c r="B23" s="48" t="str">
        <f aca="false">IF(Values!$B$36=English!$B$2,English!B3, IF(Values!$B$36=German!$B$2,German!B3, IF(Values!$B$36=Italian!$B$2,Italian!B3, IF(Values!$B$36=Spanish!$B$2, Spanish!B3, IF(Values!$B$36=French!$B$2, French!B3, IF(Values!$B$36=Dutch!$B$2,Dutch!B3, IF(Values!$B$36=English!$D$32, English!B14, 0)))))))</f>
        <v>👉 CLIENTES SATISFECHOS EN TODO EL MUNDO: Más de 10,000 clientes satisfechos en todo el mundo.</v>
      </c>
      <c r="E23" s="53" t="n">
        <v>5714401911029</v>
      </c>
      <c r="F23" s="53" t="s">
        <v>424</v>
      </c>
      <c r="G23" s="54" t="s">
        <v>374</v>
      </c>
      <c r="H23" s="0" t="str">
        <f aca="false">IF(Values!$B$36=English!$B$2,INDEX(English!$B$20:$B$39,Q23), IF(Values!$B$36=German!$B$2,INDEX(German!$B$20:$B$39,Q23), IF(Values!$B$36=Italian!$B$2,INDEX(Italian!$B$20:$B$39,Q23), IF(Values!$B$36=Spanish!$B$2, INDEX(Spanish!$B$20:$B$39,Q23), IF(Values!$B$36=French!$B$2, INDEX(French!$B$20:$B$39,Q23), IF(Values!$B$36=Dutch!$B$2,INDEX(Dutch!$B$20:$B$39,Q23), IF(Values!$B$36=English!$D$32, INDEX(English!$B$20:$B$39,Q23), 0)))))))</f>
        <v>francés</v>
      </c>
      <c r="I23" s="55" t="n">
        <f aca="false">FALSE()</f>
        <v>0</v>
      </c>
      <c r="J23" s="56" t="s">
        <v>421</v>
      </c>
      <c r="K23" s="53"/>
      <c r="L23" s="57"/>
      <c r="M23" s="58" t="s">
        <v>375</v>
      </c>
      <c r="N23" s="58" t="s">
        <v>422</v>
      </c>
      <c r="O23" s="59" t="s">
        <v>372</v>
      </c>
      <c r="P23" s="0" t="str">
        <f aca="false">IF(J23=options!$B$3, "Macbook Pro 13.3'' A1278 Macbook Pro 15.4'' A1286 Macbook Pro 17'' A1297", IF(J23=options!$B$4, "Macbook Pro 13.3'' A1278 Macbook Pro 15.4'' A1286 Macbook Pro 17'' A1297", IF(J23=options!$B$5, "Macbook Air 11.6'' A1370 A1465 Macbook Air 13.3'' A1369 A1466 Macbook Pro retina 13.3'' A1425 A1502  Macbook Pro Retina 15.4'' A1398", "Macbook Pro retina 13.3'' A1425 A1502  Macbook Pro Retina 15.4'' A1398")))</f>
        <v>Macbook Pro retina 13.3'' A1425 A1502  Macbook Pro Retina 15.4'' A1398</v>
      </c>
      <c r="Q23" s="60" t="n">
        <f aca="false">MATCH(G23,options!$D$1:$D$20,0)</f>
        <v>2</v>
      </c>
    </row>
    <row r="24" customFormat="false" ht="12.8" hidden="false" customHeight="false" outlineLevel="0" collapsed="false">
      <c r="A24" s="47" t="s">
        <v>425</v>
      </c>
      <c r="B24" s="48" t="str">
        <f aca="false">IF(Values!$B$36=English!$B$2,English!B4, IF(Values!$B$36=German!$B$2,German!B4, IF(Values!$B$36=Italian!$B$2,Italian!B4, IF(Values!$B$36=Spanish!$B$2, Spanish!B4, IF(Values!$B$36=French!$B$2, French!B4, IF(Values!$B$36=Dutch!$B$2,Dutch!B4, IF(Values!$B$36=English!$D$32, English!D34, 0)))))))</f>
        <v>Compatible con</v>
      </c>
      <c r="E24" s="53" t="n">
        <v>5714401911036</v>
      </c>
      <c r="F24" s="53" t="s">
        <v>426</v>
      </c>
      <c r="G24" s="54" t="s">
        <v>379</v>
      </c>
      <c r="H24" s="0" t="str">
        <f aca="false">IF(Values!$B$36=English!$B$2,INDEX(English!$B$20:$B$39,Q24), IF(Values!$B$36=German!$B$2,INDEX(German!$B$20:$B$39,Q24), IF(Values!$B$36=Italian!$B$2,INDEX(Italian!$B$20:$B$39,Q24), IF(Values!$B$36=Spanish!$B$2, INDEX(Spanish!$B$20:$B$39,Q24), IF(Values!$B$36=French!$B$2, INDEX(French!$B$20:$B$39,Q24), IF(Values!$B$36=Dutch!$B$2,INDEX(Dutch!$B$20:$B$39,Q24), IF(Values!$B$36=English!$D$32, INDEX(English!$B$20:$B$39,Q24), 0)))))))</f>
        <v>italiano</v>
      </c>
      <c r="I24" s="55" t="n">
        <f aca="false">FALSE()</f>
        <v>0</v>
      </c>
      <c r="J24" s="56" t="s">
        <v>421</v>
      </c>
      <c r="K24" s="53"/>
      <c r="M24" s="58" t="s">
        <v>380</v>
      </c>
      <c r="N24" s="58" t="s">
        <v>422</v>
      </c>
      <c r="O24" s="59" t="s">
        <v>372</v>
      </c>
      <c r="P24" s="0" t="str">
        <f aca="false">IF(J24=options!$B$3, "Macbook Pro 13.3'' A1278 Macbook Pro 15.4'' A1286 Macbook Pro 17'' A1297", IF(J24=options!$B$4, "Macbook Pro 13.3'' A1278 Macbook Pro 15.4'' A1286 Macbook Pro 17'' A1297", IF(J24=options!$B$5, "Macbook Air 11.6'' A1370 A1465 Macbook Air 13.3'' A1369 A1466 Macbook Pro retina 13.3'' A1425 A1502  Macbook Pro Retina 15.4'' A1398", "Macbook Pro retina 13.3'' A1425 A1502  Macbook Pro Retina 15.4'' A1398")))</f>
        <v>Macbook Pro retina 13.3'' A1425 A1502  Macbook Pro Retina 15.4'' A1398</v>
      </c>
      <c r="Q24" s="60" t="n">
        <f aca="false">MATCH(G24,options!$D$1:$D$20,0)</f>
        <v>3</v>
      </c>
    </row>
    <row r="25" customFormat="false" ht="12.8" hidden="false" customHeight="false" outlineLevel="0" collapsed="false">
      <c r="A25" s="47" t="s">
        <v>427</v>
      </c>
      <c r="B25" s="48" t="str">
        <f aca="false">IF(Values!$B$36=English!$B$2,English!B5, IF(Values!$B$36=German!$B$2,German!B5, IF(Values!$B$36=Italian!$B$2,Italian!B5, IF(Values!$B$36=Spanish!$B$2, Spanish!B5, IF(Values!$B$36=French!$B$2, French!B5, IF(Values!$B$36=Dutch!$B$2,Dutch!B5, IF(Values!$B$36=English!$D$32, English!D35, 0)))))))</f>
        <v>⌚ Fácil de cambiar de teclado. Ahorre al menos una hora de trabajo al no abrir su costosa MacBook. Se ve exactamente como el original y mantiene la misma proporción de retroiluminación en su computadora portátil.</v>
      </c>
      <c r="E25" s="53" t="n">
        <v>5714401911043</v>
      </c>
      <c r="F25" s="53" t="s">
        <v>428</v>
      </c>
      <c r="G25" s="54" t="s">
        <v>384</v>
      </c>
      <c r="H25" s="0" t="str">
        <f aca="false">IF(Values!$B$36=English!$B$2,INDEX(English!$B$20:$B$39,Q25), IF(Values!$B$36=German!$B$2,INDEX(German!$B$20:$B$39,Q25), IF(Values!$B$36=Italian!$B$2,INDEX(Italian!$B$20:$B$39,Q25), IF(Values!$B$36=Spanish!$B$2, INDEX(Spanish!$B$20:$B$39,Q25), IF(Values!$B$36=French!$B$2, INDEX(French!$B$20:$B$39,Q25), IF(Values!$B$36=Dutch!$B$2,INDEX(Dutch!$B$20:$B$39,Q25), IF(Values!$B$36=English!$D$32, INDEX(English!$B$20:$B$39,Q25), 0)))))))</f>
        <v>Español</v>
      </c>
      <c r="I25" s="55" t="n">
        <f aca="false">FALSE()</f>
        <v>0</v>
      </c>
      <c r="J25" s="56" t="s">
        <v>421</v>
      </c>
      <c r="K25" s="53"/>
      <c r="M25" s="58" t="s">
        <v>385</v>
      </c>
      <c r="N25" s="58" t="s">
        <v>422</v>
      </c>
      <c r="O25" s="59" t="s">
        <v>372</v>
      </c>
      <c r="P25" s="0" t="str">
        <f aca="false">IF(J25=options!$B$3, "Macbook Pro 13.3'' A1278 Macbook Pro 15.4'' A1286 Macbook Pro 17'' A1297", IF(J25=options!$B$4, "Macbook Pro 13.3'' A1278 Macbook Pro 15.4'' A1286 Macbook Pro 17'' A1297", IF(J25=options!$B$5, "Macbook Air 11.6'' A1370 A1465 Macbook Air 13.3'' A1369 A1466 Macbook Pro retina 13.3'' A1425 A1502  Macbook Pro Retina 15.4'' A1398", "Macbook Pro retina 13.3'' A1425 A1502  Macbook Pro Retina 15.4'' A1398")))</f>
        <v>Macbook Pro retina 13.3'' A1425 A1502  Macbook Pro Retina 15.4'' A1398</v>
      </c>
      <c r="Q25" s="60" t="n">
        <f aca="false">MATCH(G25,options!$D$1:$D$20,0)</f>
        <v>4</v>
      </c>
    </row>
    <row r="26" customFormat="false" ht="12.8" hidden="false" customHeight="false" outlineLevel="0" collapsed="false">
      <c r="A26" s="47" t="s">
        <v>429</v>
      </c>
      <c r="B26" s="48" t="str">
        <f aca="false">IF(Values!$B$36=English!$B$2,English!B6, IF(Values!$B$36=German!$B$2,German!B6, IF(Values!$B$36=Italian!$B$2,Italian!B6, IF(Values!$B$36=Spanish!$B$2, Spanish!B6, IF(Values!$B$36=French!$B$2, French!B6, IF(Values!$B$36=Dutch!$B$2,Dutch!B6, IF(Values!$B$36=English!$D$32, English!D36, 0)))))))</f>
        <v>No se necesita destornillador. No es necesario desmontar toda su computadora portátil para cambiar un teclado. Es la solución más segura para su computadora portátil.</v>
      </c>
      <c r="E26" s="53" t="n">
        <v>5714401911050</v>
      </c>
      <c r="F26" s="53" t="s">
        <v>430</v>
      </c>
      <c r="G26" s="54" t="s">
        <v>388</v>
      </c>
      <c r="H26" s="0" t="str">
        <f aca="false">IF(Values!$B$36=English!$B$2,INDEX(English!$B$20:$B$39,Q26), IF(Values!$B$36=German!$B$2,INDEX(German!$B$20:$B$39,Q26), IF(Values!$B$36=Italian!$B$2,INDEX(Italian!$B$20:$B$39,Q26), IF(Values!$B$36=Spanish!$B$2, INDEX(Spanish!$B$20:$B$39,Q26), IF(Values!$B$36=French!$B$2, INDEX(French!$B$20:$B$39,Q26), IF(Values!$B$36=Dutch!$B$2,INDEX(Dutch!$B$20:$B$39,Q26), IF(Values!$B$36=English!$D$32, INDEX(English!$B$20:$B$39,Q26), 0)))))))</f>
        <v>Ingles</v>
      </c>
      <c r="I26" s="55" t="n">
        <f aca="false">FALSE()</f>
        <v>0</v>
      </c>
      <c r="J26" s="56" t="s">
        <v>421</v>
      </c>
      <c r="K26" s="53"/>
      <c r="M26" s="58" t="s">
        <v>389</v>
      </c>
      <c r="N26" s="58" t="s">
        <v>422</v>
      </c>
      <c r="O26" s="59" t="s">
        <v>372</v>
      </c>
      <c r="P26" s="0" t="str">
        <f aca="false">IF(J26=options!$B$3, "Macbook Pro 13.3'' A1278 Macbook Pro 15.4'' A1286 Macbook Pro 17'' A1297", IF(J26=options!$B$4, "Macbook Pro 13.3'' A1278 Macbook Pro 15.4'' A1286 Macbook Pro 17'' A1297", IF(J26=options!$B$5, "Macbook Air 11.6'' A1370 A1465 Macbook Air 13.3'' A1369 A1466 Macbook Pro retina 13.3'' A1425 A1502  Macbook Pro Retina 15.4'' A1398", "Macbook Pro retina 13.3'' A1425 A1502  Macbook Pro Retina 15.4'' A1398")))</f>
        <v>Macbook Pro retina 13.3'' A1425 A1502  Macbook Pro Retina 15.4'' A1398</v>
      </c>
      <c r="Q26" s="60" t="n">
        <f aca="false">MATCH(G26,options!$D$1:$D$20,0)</f>
        <v>5</v>
      </c>
    </row>
    <row r="27" customFormat="false" ht="12.8" hidden="false" customHeight="false" outlineLevel="0" collapsed="false">
      <c r="A27" s="47" t="s">
        <v>427</v>
      </c>
      <c r="B27" s="48" t="str">
        <f aca="false">IF(Values!$B$36=English!$B$2,English!B7, IF(Values!$B$36=German!$B$2,German!B7, IF(Values!$B$36=Italian!$B$2,Italian!B7, IF(Values!$B$36=Spanish!$B$2, Spanish!B7, IF(Values!$B$36=French!$B$2, French!B7, IF(Values!$B$36=Dutch!$B$2,Dutch!B7, IF(Values!$B$36=English!$D$32, English!D37, 0)))))))</f>
        <v>El juego de teclas para MacBook no contiene bisagras de plástico.</v>
      </c>
      <c r="E27" s="53" t="n">
        <v>5714401911067</v>
      </c>
      <c r="F27" s="53" t="s">
        <v>431</v>
      </c>
      <c r="G27" s="54" t="s">
        <v>392</v>
      </c>
      <c r="H27" s="0" t="str">
        <f aca="false">IF(Values!$B$36=English!$B$2,INDEX(English!$B$20:$B$39,Q27), IF(Values!$B$36=German!$B$2,INDEX(German!$B$20:$B$39,Q27), IF(Values!$B$36=Italian!$B$2,INDEX(Italian!$B$20:$B$39,Q27), IF(Values!$B$36=Spanish!$B$2, INDEX(Spanish!$B$20:$B$39,Q27), IF(Values!$B$36=French!$B$2, INDEX(French!$B$20:$B$39,Q27), IF(Values!$B$36=Dutch!$B$2,INDEX(Dutch!$B$20:$B$39,Q27), IF(Values!$B$36=English!$D$32, INDEX(English!$B$20:$B$39,Q27), 0)))))))</f>
        <v>Sueco – Finlandes</v>
      </c>
      <c r="I27" s="55" t="n">
        <f aca="false">FALSE()</f>
        <v>0</v>
      </c>
      <c r="J27" s="67" t="s">
        <v>421</v>
      </c>
      <c r="K27" s="53"/>
      <c r="M27" s="64" t="s">
        <v>393</v>
      </c>
      <c r="N27" s="58" t="s">
        <v>422</v>
      </c>
      <c r="O27" s="59" t="s">
        <v>372</v>
      </c>
      <c r="P27" s="0" t="str">
        <f aca="false">IF(J27=options!$B$3, "Macbook Pro 13.3'' A1278 Macbook Pro 15.4'' A1286 Macbook Pro 17'' A1297", IF(J27=options!$B$4, "Macbook Pro 13.3'' A1278 Macbook Pro 15.4'' A1286 Macbook Pro 17'' A1297", IF(J27=options!$B$5, "Macbook Air 11.6'' A1370 A1465 Macbook Air 13.3'' A1369 A1466 Macbook Pro retina 13.3'' A1425 A1502  Macbook Pro Retina 15.4'' A1398", "Macbook Pro retina 13.3'' A1425 A1502  Macbook Pro Retina 15.4'' A1398")))</f>
        <v>Macbook Pro retina 13.3'' A1425 A1502  Macbook Pro Retina 15.4'' A1398</v>
      </c>
      <c r="Q27" s="60" t="n">
        <f aca="false">MATCH(G27,options!$D$1:$D$20,0)</f>
        <v>14</v>
      </c>
    </row>
    <row r="28" customFormat="false" ht="12.8" hidden="false" customHeight="false" outlineLevel="0" collapsed="false">
      <c r="B28" s="68"/>
      <c r="E28" s="53"/>
      <c r="F28" s="53"/>
      <c r="G28" s="54" t="s">
        <v>388</v>
      </c>
      <c r="H28" s="0" t="str">
        <f aca="false">IF(Values!$B$36=English!$B$2,INDEX(English!$B$20:$B$39,Q28), IF(Values!$B$36=German!$B$2,INDEX(German!$B$20:$B$39,Q28), IF(Values!$B$36=Italian!$B$2,INDEX(Italian!$B$20:$B$39,Q28), IF(Values!$B$36=Spanish!$B$2, INDEX(Spanish!$B$20:$B$39,Q28), IF(Values!$B$36=French!$B$2, INDEX(French!$B$20:$B$39,Q28), IF(Values!$B$36=Dutch!$B$2,INDEX(Dutch!$B$20:$B$39,Q28), IF(Values!$B$36=English!$D$32, INDEX(English!$B$20:$B$39,Q28), 0)))))))</f>
        <v>Ingles</v>
      </c>
      <c r="I28" s="55" t="n">
        <f aca="false">FALSE()</f>
        <v>0</v>
      </c>
      <c r="J28" s="56"/>
      <c r="K28" s="53"/>
      <c r="M28" s="57" t="str">
        <f aca="false">IF(ISBLANK(K28),"","https://download.lenovo.com/Images/Parts/"&amp;K28&amp;"/"&amp;K28&amp;"_A.jpg")</f>
        <v/>
      </c>
      <c r="N28" s="57" t="str">
        <f aca="false">IF(ISBLANK(K28),"","https://download.lenovo.com/Images/Parts/"&amp;K28&amp;"/"&amp;K28&amp;"_B.jpg")</f>
        <v/>
      </c>
      <c r="O28" s="59" t="str">
        <f aca="false">IF(ISBLANK(K28),"","https://download.lenovo.com/Images/Parts/"&amp;K28&amp;"/"&amp;K28&amp;"_details.jpg")</f>
        <v/>
      </c>
      <c r="P28" s="0" t="str">
        <f aca="false">IF(J28=options!$B$3, "Macbook Pro 13.3'' A1278 Macbook Pro 15.4'' A1286 Macbook Pro 17'' A1297", IF(J28=options!$B$4, "Macbook Pro 13.3'' A1278 Macbook Pro 15.4'' A1286 Macbook Pro 17'' A1297", IF(J28=options!$B$5, "Macbook Air 11.6'' A1370 A1465 Macbook Air 13.3'' A1369 A1466 Macbook Pro retina 13.3'' A1425 A1502  Macbook Pro Retina 15.4'' A1398", "Macbook Pro retina 13.3'' A1425 A1502  Macbook Pro Retina 15.4'' A1398")))</f>
        <v>Macbook Pro retina 13.3'' A1425 A1502  Macbook Pro Retina 15.4'' A1398</v>
      </c>
      <c r="Q28" s="60" t="n">
        <f aca="false">MATCH(G28,options!$D$1:$D$20,0)</f>
        <v>5</v>
      </c>
    </row>
    <row r="29" customFormat="false" ht="12.8" hidden="false" customHeight="false" outlineLevel="0" collapsed="false">
      <c r="A29" s="47" t="s">
        <v>432</v>
      </c>
      <c r="B29" s="48" t="n">
        <f aca="false">IF(Values!$B$36=English!$B$2,English!B8, IF(Values!$B$36=German!$B$2,German!B9, IF(Values!$B$36=Italian!$B$2,Italian!B8, IF(Values!$B$36=Spanish!$B$2, Spanish!B8, IF(Values!$B$36=French!$B$2, French!B8, IF(Values!$B$36=Dutch!$B$2,Dutch!B8, IF(Values!$B$36=English!$D$32, English!D38, 0)))))))</f>
        <v>0</v>
      </c>
      <c r="E29" s="53"/>
      <c r="F29" s="53"/>
      <c r="G29" s="54" t="s">
        <v>433</v>
      </c>
      <c r="H29" s="0" t="str">
        <f aca="false">IF(Values!$B$36=English!$B$2,INDEX(English!$B$20:$B$39,Q29), IF(Values!$B$36=German!$B$2,INDEX(German!$B$20:$B$39,Q29), IF(Values!$B$36=Italian!$B$2,INDEX(Italian!$B$20:$B$39,Q29), IF(Values!$B$36=Spanish!$B$2, INDEX(Spanish!$B$20:$B$39,Q29), IF(Values!$B$36=French!$B$2, INDEX(French!$B$20:$B$39,Q29), IF(Values!$B$36=Dutch!$B$2,INDEX(Dutch!$B$20:$B$39,Q29), IF(Values!$B$36=English!$D$32, INDEX(English!$B$20:$B$39,Q29), 0)))))))</f>
        <v>Escandinavo - nórdico</v>
      </c>
      <c r="I29" s="55" t="n">
        <f aca="false">FALSE()</f>
        <v>0</v>
      </c>
      <c r="J29" s="56"/>
      <c r="K29" s="53"/>
      <c r="M29" s="57" t="str">
        <f aca="false">IF(ISBLANK(K29),"","https://download.lenovo.com/Images/Parts/"&amp;K29&amp;"/"&amp;K29&amp;"_A.jpg")</f>
        <v/>
      </c>
      <c r="N29" s="57" t="str">
        <f aca="false">IF(ISBLANK(K29),"","https://download.lenovo.com/Images/Parts/"&amp;K29&amp;"/"&amp;K29&amp;"_B.jpg")</f>
        <v/>
      </c>
      <c r="O29" s="59" t="str">
        <f aca="false">IF(ISBLANK(K29),"","https://download.lenovo.com/Images/Parts/"&amp;K29&amp;"/"&amp;K29&amp;"_details.jpg")</f>
        <v/>
      </c>
      <c r="P29" s="0" t="str">
        <f aca="false">IF(J29=options!$B$3, "Macbook Pro 13.3'' A1278 Macbook Pro 15.4'' A1286 Macbook Pro 17'' A1297", IF(J29=options!$B$4, "Macbook Pro 13.3'' A1278 Macbook Pro 15.4'' A1286 Macbook Pro 17'' A1297", IF(J29=options!$B$5, "Macbook Air 11.6'' A1370 A1465 Macbook Air 13.3'' A1369 A1466 Macbook Pro retina 13.3'' A1425 A1502  Macbook Pro Retina 15.4'' A1398", "Macbook Pro retina 13.3'' A1425 A1502  Macbook Pro Retina 15.4'' A1398")))</f>
        <v>Macbook Pro retina 13.3'' A1425 A1502  Macbook Pro Retina 15.4'' A1398</v>
      </c>
      <c r="Q29" s="60" t="n">
        <f aca="false">MATCH(G29,options!$D$1:$D$20,0)</f>
        <v>6</v>
      </c>
    </row>
    <row r="30" customFormat="false" ht="12.8" hidden="false" customHeight="false" outlineLevel="0" collapsed="false">
      <c r="B30" s="68"/>
      <c r="E30" s="53"/>
      <c r="F30" s="53"/>
      <c r="G30" s="54" t="s">
        <v>434</v>
      </c>
      <c r="H30" s="0" t="str">
        <f aca="false">IF(Values!$B$36=English!$B$2,INDEX(English!$B$20:$B$39,Q30), IF(Values!$B$36=German!$B$2,INDEX(German!$B$20:$B$39,Q30), IF(Values!$B$36=Italian!$B$2,INDEX(Italian!$B$20:$B$39,Q30), IF(Values!$B$36=Spanish!$B$2, INDEX(Spanish!$B$20:$B$39,Q30), IF(Values!$B$36=French!$B$2, INDEX(French!$B$20:$B$39,Q30), IF(Values!$B$36=Dutch!$B$2,INDEX(Dutch!$B$20:$B$39,Q30), IF(Values!$B$36=English!$D$32, INDEX(English!$B$20:$B$39,Q30), 0)))))))</f>
        <v>Belga</v>
      </c>
      <c r="I30" s="55" t="n">
        <f aca="false">FALSE()</f>
        <v>0</v>
      </c>
      <c r="J30" s="56"/>
      <c r="K30" s="53"/>
      <c r="M30" s="57" t="str">
        <f aca="false">IF(ISBLANK(K30),"","https://download.lenovo.com/Images/Parts/"&amp;K30&amp;"/"&amp;K30&amp;"_A.jpg")</f>
        <v/>
      </c>
      <c r="N30" s="57" t="str">
        <f aca="false">IF(ISBLANK(K30),"","https://download.lenovo.com/Images/Parts/"&amp;K30&amp;"/"&amp;K30&amp;"_B.jpg")</f>
        <v/>
      </c>
      <c r="O30" s="59" t="str">
        <f aca="false">IF(ISBLANK(K30),"","https://download.lenovo.com/Images/Parts/"&amp;K30&amp;"/"&amp;K30&amp;"_details.jpg")</f>
        <v/>
      </c>
      <c r="P30" s="0" t="str">
        <f aca="false">IF(J30=options!$B$3, "Macbook Pro 13.3'' A1278 Macbook Pro 15.4'' A1286 Macbook Pro 17'' A1297", IF(J30=options!$B$4, "Macbook Pro 13.3'' A1278 Macbook Pro 15.4'' A1286 Macbook Pro 17'' A1297", IF(J30=options!$B$5, "Macbook Air 11.6'' A1370 A1465 Macbook Air 13.3'' A1369 A1466 Macbook Pro retina 13.3'' A1425 A1502  Macbook Pro Retina 15.4'' A1398", "Macbook Pro retina 13.3'' A1425 A1502  Macbook Pro Retina 15.4'' A1398")))</f>
        <v>Macbook Pro retina 13.3'' A1425 A1502  Macbook Pro Retina 15.4'' A1398</v>
      </c>
      <c r="Q30" s="60" t="n">
        <f aca="false">MATCH(G30,options!$D$1:$D$20,0)</f>
        <v>7</v>
      </c>
    </row>
    <row r="31" customFormat="false" ht="12.8" hidden="false" customHeight="false" outlineLevel="0" collapsed="false">
      <c r="A31" s="47" t="s">
        <v>435</v>
      </c>
      <c r="B31" s="48" t="str">
        <f aca="false">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E31" s="53"/>
      <c r="F31" s="53"/>
      <c r="G31" s="54" t="s">
        <v>436</v>
      </c>
      <c r="H31" s="0" t="str">
        <f aca="false">IF(Values!$B$36=English!$B$2,INDEX(English!$B$20:$B$39,Q31), IF(Values!$B$36=German!$B$2,INDEX(German!$B$20:$B$39,Q31), IF(Values!$B$36=Italian!$B$2,INDEX(Italian!$B$20:$B$39,Q31), IF(Values!$B$36=Spanish!$B$2, INDEX(Spanish!$B$20:$B$39,Q31), IF(Values!$B$36=French!$B$2, INDEX(French!$B$20:$B$39,Q31), IF(Values!$B$36=Dutch!$B$2,INDEX(Dutch!$B$20:$B$39,Q31), IF(Values!$B$36=English!$D$32, INDEX(English!$B$20:$B$39,Q31), 0)))))))</f>
        <v>búlgaro</v>
      </c>
      <c r="I31" s="55" t="n">
        <f aca="false">FALSE()</f>
        <v>0</v>
      </c>
      <c r="J31" s="56"/>
      <c r="M31" s="57" t="str">
        <f aca="false">IF(ISBLANK(K31),"","https://download.lenovo.com/Images/Parts/"&amp;K31&amp;"/"&amp;K31&amp;"_A.jpg")</f>
        <v/>
      </c>
      <c r="N31" s="57" t="str">
        <f aca="false">IF(ISBLANK(K31),"","https://download.lenovo.com/Images/Parts/"&amp;K31&amp;"/"&amp;K31&amp;"_B.jpg")</f>
        <v/>
      </c>
      <c r="O31" s="59" t="str">
        <f aca="false">IF(ISBLANK(K31),"","https://download.lenovo.com/Images/Parts/"&amp;K31&amp;"/"&amp;K31&amp;"_details.jpg")</f>
        <v/>
      </c>
      <c r="P31" s="0" t="str">
        <f aca="false">IF(J31=options!$B$3, "Macbook Pro 13.3'' A1278 Macbook Pro 15.4'' A1286 Macbook Pro 17'' A1297", IF(J31=options!$B$4, "Macbook Pro 13.3'' A1278 Macbook Pro 15.4'' A1286 Macbook Pro 17'' A1297", IF(J31=options!$B$5, "Macbook Air 11.6'' A1370 A1465 Macbook Air 13.3'' A1369 A1466 Macbook Pro retina 13.3'' A1425 A1502  Macbook Pro Retina 15.4'' A1398", "Macbook Pro retina 13.3'' A1425 A1502  Macbook Pro Retina 15.4'' A1398")))</f>
        <v>Macbook Pro retina 13.3'' A1425 A1502  Macbook Pro Retina 15.4'' A1398</v>
      </c>
      <c r="Q31" s="60" t="n">
        <f aca="false">MATCH(G31,options!$D$1:$D$20,0)</f>
        <v>8</v>
      </c>
    </row>
    <row r="32" customFormat="false" ht="12.8" hidden="false" customHeight="false" outlineLevel="0" collapsed="false">
      <c r="E32" s="53"/>
      <c r="F32" s="53"/>
      <c r="G32" s="54" t="s">
        <v>437</v>
      </c>
      <c r="H32" s="0" t="str">
        <f aca="false">IF(Values!$B$36=English!$B$2,INDEX(English!$B$20:$B$39,Q32), IF(Values!$B$36=German!$B$2,INDEX(German!$B$20:$B$39,Q32), IF(Values!$B$36=Italian!$B$2,INDEX(Italian!$B$20:$B$39,Q32), IF(Values!$B$36=Spanish!$B$2, INDEX(Spanish!$B$20:$B$39,Q32), IF(Values!$B$36=French!$B$2, INDEX(French!$B$20:$B$39,Q32), IF(Values!$B$36=Dutch!$B$2,INDEX(Dutch!$B$20:$B$39,Q32), IF(Values!$B$36=English!$D$32, INDEX(English!$B$20:$B$39,Q32), 0)))))))</f>
        <v>checo</v>
      </c>
      <c r="I32" s="55" t="n">
        <f aca="false">FALSE()</f>
        <v>0</v>
      </c>
      <c r="J32" s="56"/>
      <c r="K32" s="53"/>
      <c r="M32" s="57" t="str">
        <f aca="false">IF(ISBLANK(K32),"","https://download.lenovo.com/Images/Parts/"&amp;K32&amp;"/"&amp;K32&amp;"_A.jpg")</f>
        <v/>
      </c>
      <c r="N32" s="57" t="str">
        <f aca="false">IF(ISBLANK(K32),"","https://download.lenovo.com/Images/Parts/"&amp;K32&amp;"/"&amp;K32&amp;"_B.jpg")</f>
        <v/>
      </c>
      <c r="O32" s="59" t="str">
        <f aca="false">IF(ISBLANK(K32),"","https://download.lenovo.com/Images/Parts/"&amp;K32&amp;"/"&amp;K32&amp;"_details.jpg")</f>
        <v/>
      </c>
      <c r="P32" s="0" t="str">
        <f aca="false">IF(J32=options!$B$3, "Macbook Pro 13.3'' A1278 Macbook Pro 15.4'' A1286 Macbook Pro 17'' A1297", IF(J32=options!$B$4, "Macbook Pro 13.3'' A1278 Macbook Pro 15.4'' A1286 Macbook Pro 17'' A1297", IF(J32=options!$B$5, "Macbook Air 11.6'' A1370 A1465 Macbook Air 13.3'' A1369 A1466 Macbook Pro retina 13.3'' A1425 A1502  Macbook Pro Retina 15.4'' A1398", "Macbook Pro retina 13.3'' A1425 A1502  Macbook Pro Retina 15.4'' A1398")))</f>
        <v>Macbook Pro retina 13.3'' A1425 A1502  Macbook Pro Retina 15.4'' A1398</v>
      </c>
      <c r="Q32" s="60" t="n">
        <f aca="false">MATCH(G32,options!$D$1:$D$20,0)</f>
        <v>20</v>
      </c>
    </row>
    <row r="33" customFormat="false" ht="12.8" hidden="false" customHeight="false" outlineLevel="0" collapsed="false">
      <c r="A33" s="47" t="s">
        <v>438</v>
      </c>
      <c r="B33" s="48" t="str">
        <f aca="false">IF(Values!$B$36=English!$B$2,English!B14, IF(Values!$B$36=German!$B$2,German!B14, IF(Values!$B$36=Italian!$B$2,Italian!B14, IF(Values!$B$36=Spanish!$B$2, Spanish!B14, IF(Values!$B$36=French!$B$2, French!B14, IF(Values!$B$36=Dutch!$B$2,Dutch!B14, IF(Values!$B$36=English!$D$32, English!B14, 0)))))))</f>
        <v>👉CLIENTES SATISFECHOS EN TODO EL MUNDO.  Nuevo de caja abierta, reemplazo de teclado retroiluminado Lenovo.</v>
      </c>
      <c r="E33" s="53"/>
      <c r="F33" s="53"/>
      <c r="G33" s="54" t="s">
        <v>439</v>
      </c>
      <c r="H33" s="0" t="str">
        <f aca="false">IF(Values!$B$36=English!$B$2,INDEX(English!$B$20:$B$39,Q33), IF(Values!$B$36=German!$B$2,INDEX(German!$B$20:$B$39,Q33), IF(Values!$B$36=Italian!$B$2,INDEX(Italian!$B$20:$B$39,Q33), IF(Values!$B$36=Spanish!$B$2, INDEX(Spanish!$B$20:$B$39,Q33), IF(Values!$B$36=French!$B$2, INDEX(French!$B$20:$B$39,Q33), IF(Values!$B$36=Dutch!$B$2,INDEX(Dutch!$B$20:$B$39,Q33), IF(Values!$B$36=English!$D$32, INDEX(English!$B$20:$B$39,Q33), 0)))))))</f>
        <v>danés</v>
      </c>
      <c r="I33" s="55" t="n">
        <f aca="false">FALSE()</f>
        <v>0</v>
      </c>
      <c r="J33" s="56"/>
      <c r="K33" s="53"/>
      <c r="M33" s="57" t="str">
        <f aca="false">IF(ISBLANK(K33),"","https://download.lenovo.com/Images/Parts/"&amp;K33&amp;"/"&amp;K33&amp;"_A.jpg")</f>
        <v/>
      </c>
      <c r="N33" s="57" t="str">
        <f aca="false">IF(ISBLANK(K33),"","https://download.lenovo.com/Images/Parts/"&amp;K33&amp;"/"&amp;K33&amp;"_B.jpg")</f>
        <v/>
      </c>
      <c r="O33" s="59" t="str">
        <f aca="false">IF(ISBLANK(K33),"","https://download.lenovo.com/Images/Parts/"&amp;K33&amp;"/"&amp;K33&amp;"_details.jpg")</f>
        <v/>
      </c>
      <c r="P33" s="0" t="str">
        <f aca="false">IF(J33=options!$B$3, "Macbook Pro 13.3'' A1278 Macbook Pro 15.4'' A1286 Macbook Pro 17'' A1297", IF(J33=options!$B$4, "Macbook Pro 13.3'' A1278 Macbook Pro 15.4'' A1286 Macbook Pro 17'' A1297", IF(J33=options!$B$5, "Macbook Air 11.6'' A1370 A1465 Macbook Air 13.3'' A1369 A1466 Macbook Pro retina 13.3'' A1425 A1502  Macbook Pro Retina 15.4'' A1398", "Macbook Pro retina 13.3'' A1425 A1502  Macbook Pro Retina 15.4'' A1398")))</f>
        <v>Macbook Pro retina 13.3'' A1425 A1502  Macbook Pro Retina 15.4'' A1398</v>
      </c>
      <c r="Q33" s="60" t="n">
        <f aca="false">MATCH(G33,options!$D$1:$D$20,0)</f>
        <v>9</v>
      </c>
    </row>
    <row r="34" customFormat="false" ht="12.8" hidden="false" customHeight="false" outlineLevel="0" collapsed="false">
      <c r="E34" s="53"/>
      <c r="F34" s="53"/>
      <c r="G34" s="54" t="s">
        <v>440</v>
      </c>
      <c r="H34" s="0" t="str">
        <f aca="false">IF(Values!$B$36=English!$B$2,INDEX(English!$B$20:$B$39,Q34), IF(Values!$B$36=German!$B$2,INDEX(German!$B$20:$B$39,Q34), IF(Values!$B$36=Italian!$B$2,INDEX(Italian!$B$20:$B$39,Q34), IF(Values!$B$36=Spanish!$B$2, INDEX(Spanish!$B$20:$B$39,Q34), IF(Values!$B$36=French!$B$2, INDEX(French!$B$20:$B$39,Q34), IF(Values!$B$36=Dutch!$B$2,INDEX(Dutch!$B$20:$B$39,Q34), IF(Values!$B$36=English!$D$32, INDEX(English!$B$20:$B$39,Q34), 0)))))))</f>
        <v>húngaro</v>
      </c>
      <c r="I34" s="55" t="n">
        <f aca="false">FALSE()</f>
        <v>0</v>
      </c>
      <c r="J34" s="56"/>
      <c r="K34" s="53"/>
      <c r="M34" s="57" t="str">
        <f aca="false">IF(ISBLANK(K34),"","https://download.lenovo.com/Images/Parts/"&amp;K34&amp;"/"&amp;K34&amp;"_A.jpg")</f>
        <v/>
      </c>
      <c r="N34" s="57" t="str">
        <f aca="false">IF(ISBLANK(K34),"","https://download.lenovo.com/Images/Parts/"&amp;K34&amp;"/"&amp;K34&amp;"_B.jpg")</f>
        <v/>
      </c>
      <c r="O34" s="59" t="str">
        <f aca="false">IF(ISBLANK(K34),"","https://download.lenovo.com/Images/Parts/"&amp;K34&amp;"/"&amp;K34&amp;"_details.jpg")</f>
        <v/>
      </c>
      <c r="P34" s="0" t="str">
        <f aca="false">IF(J34=options!$B$3, "Macbook Pro 13.3'' A1278 Macbook Pro 15.4'' A1286 Macbook Pro 17'' A1297", IF(J34=options!$B$4, "Macbook Pro 13.3'' A1278 Macbook Pro 15.4'' A1286 Macbook Pro 17'' A1297", IF(J34=options!$B$5, "Macbook Air 11.6'' A1370 A1465 Macbook Air 13.3'' A1369 A1466 Macbook Pro retina 13.3'' A1425 A1502  Macbook Pro Retina 15.4'' A1398", "Macbook Pro retina 13.3'' A1425 A1502  Macbook Pro Retina 15.4'' A1398")))</f>
        <v>Macbook Pro retina 13.3'' A1425 A1502  Macbook Pro Retina 15.4'' A1398</v>
      </c>
      <c r="Q34" s="60" t="n">
        <f aca="false">MATCH(G34,options!$D$1:$D$20,0)</f>
        <v>19</v>
      </c>
    </row>
    <row r="35" customFormat="false" ht="12.8" hidden="false" customHeight="false" outlineLevel="0" collapsed="false">
      <c r="E35" s="53"/>
      <c r="F35" s="53"/>
      <c r="G35" s="54" t="s">
        <v>441</v>
      </c>
      <c r="H35" s="0" t="str">
        <f aca="false">IF(Values!$B$36=English!$B$2,INDEX(English!$B$20:$B$39,Q35), IF(Values!$B$36=German!$B$2,INDEX(German!$B$20:$B$39,Q35), IF(Values!$B$36=Italian!$B$2,INDEX(Italian!$B$20:$B$39,Q35), IF(Values!$B$36=Spanish!$B$2, INDEX(Spanish!$B$20:$B$39,Q35), IF(Values!$B$36=French!$B$2, INDEX(French!$B$20:$B$39,Q35), IF(Values!$B$36=Dutch!$B$2,INDEX(Dutch!$B$20:$B$39,Q35), IF(Values!$B$36=English!$D$32, INDEX(English!$B$20:$B$39,Q35), 0)))))))</f>
        <v>holandés</v>
      </c>
      <c r="I35" s="55" t="n">
        <f aca="false">FALSE()</f>
        <v>0</v>
      </c>
      <c r="J35" s="56"/>
      <c r="K35" s="53"/>
      <c r="M35" s="57" t="str">
        <f aca="false">IF(ISBLANK(K35),"","https://download.lenovo.com/Images/Parts/"&amp;K35&amp;"/"&amp;K35&amp;"_A.jpg")</f>
        <v/>
      </c>
      <c r="N35" s="57" t="str">
        <f aca="false">IF(ISBLANK(K35),"","https://download.lenovo.com/Images/Parts/"&amp;K35&amp;"/"&amp;K35&amp;"_B.jpg")</f>
        <v/>
      </c>
      <c r="O35" s="59" t="str">
        <f aca="false">IF(ISBLANK(K35),"","https://download.lenovo.com/Images/Parts/"&amp;K35&amp;"/"&amp;K35&amp;"_details.jpg")</f>
        <v/>
      </c>
      <c r="P35" s="0" t="str">
        <f aca="false">IF(J35=options!$B$3, "Macbook Pro 13.3'' A1278 Macbook Pro 15.4'' A1286 Macbook Pro 17'' A1297", IF(J35=options!$B$4, "Macbook Pro 13.3'' A1278 Macbook Pro 15.4'' A1286 Macbook Pro 17'' A1297", IF(J35=options!$B$5, "Macbook Air 11.6'' A1370 A1465 Macbook Air 13.3'' A1369 A1466 Macbook Pro retina 13.3'' A1425 A1502  Macbook Pro Retina 15.4'' A1398", "Macbook Pro retina 13.3'' A1425 A1502  Macbook Pro Retina 15.4'' A1398")))</f>
        <v>Macbook Pro retina 13.3'' A1425 A1502  Macbook Pro Retina 15.4'' A1398</v>
      </c>
      <c r="Q35" s="60" t="n">
        <f aca="false">MATCH(G35,options!$D$1:$D$20,0)</f>
        <v>10</v>
      </c>
    </row>
    <row r="36" customFormat="false" ht="12.8" hidden="false" customHeight="false" outlineLevel="0" collapsed="false">
      <c r="A36" s="47" t="s">
        <v>442</v>
      </c>
      <c r="B36" s="66" t="s">
        <v>384</v>
      </c>
      <c r="E36" s="53"/>
      <c r="F36" s="53"/>
      <c r="G36" s="54" t="s">
        <v>443</v>
      </c>
      <c r="H36" s="0" t="str">
        <f aca="false">IF(Values!$B$36=English!$B$2,INDEX(English!$B$20:$B$39,Q36), IF(Values!$B$36=German!$B$2,INDEX(German!$B$20:$B$39,Q36), IF(Values!$B$36=Italian!$B$2,INDEX(Italian!$B$20:$B$39,Q36), IF(Values!$B$36=Spanish!$B$2, INDEX(Spanish!$B$20:$B$39,Q36), IF(Values!$B$36=French!$B$2, INDEX(French!$B$20:$B$39,Q36), IF(Values!$B$36=Dutch!$B$2,INDEX(Dutch!$B$20:$B$39,Q36), IF(Values!$B$36=English!$D$32, INDEX(English!$B$20:$B$39,Q36), 0)))))))</f>
        <v>noruego</v>
      </c>
      <c r="I36" s="55" t="n">
        <f aca="false">FALSE()</f>
        <v>0</v>
      </c>
      <c r="J36" s="56"/>
      <c r="K36" s="53"/>
      <c r="M36" s="57" t="str">
        <f aca="false">IF(ISBLANK(K36),"","https://download.lenovo.com/Images/Parts/"&amp;K36&amp;"/"&amp;K36&amp;"_A.jpg")</f>
        <v/>
      </c>
      <c r="N36" s="57" t="str">
        <f aca="false">IF(ISBLANK(K36),"","https://download.lenovo.com/Images/Parts/"&amp;K36&amp;"/"&amp;K36&amp;"_B.jpg")</f>
        <v/>
      </c>
      <c r="O36" s="59" t="str">
        <f aca="false">IF(ISBLANK(K36),"","https://download.lenovo.com/Images/Parts/"&amp;K36&amp;"/"&amp;K36&amp;"_details.jpg")</f>
        <v/>
      </c>
      <c r="P36" s="0" t="str">
        <f aca="false">IF(J36=options!$B$3, "Macbook Pro 13.3'' A1278 Macbook Pro 15.4'' A1286 Macbook Pro 17'' A1297", IF(J36=options!$B$4, "Macbook Pro 13.3'' A1278 Macbook Pro 15.4'' A1286 Macbook Pro 17'' A1297", IF(J36=options!$B$5, "Macbook Air 11.6'' A1370 A1465 Macbook Air 13.3'' A1369 A1466 Macbook Pro retina 13.3'' A1425 A1502  Macbook Pro Retina 15.4'' A1398", "Macbook Pro retina 13.3'' A1425 A1502  Macbook Pro Retina 15.4'' A1398")))</f>
        <v>Macbook Pro retina 13.3'' A1425 A1502  Macbook Pro Retina 15.4'' A1398</v>
      </c>
      <c r="Q36" s="60" t="n">
        <f aca="false">MATCH(G36,options!$D$1:$D$20,0)</f>
        <v>11</v>
      </c>
    </row>
    <row r="37" customFormat="false" ht="12.8" hidden="false" customHeight="false" outlineLevel="0" collapsed="false">
      <c r="A37" s="0" t="s">
        <v>444</v>
      </c>
      <c r="B37" s="66" t="s">
        <v>445</v>
      </c>
      <c r="E37" s="53"/>
      <c r="F37" s="53"/>
      <c r="G37" s="54" t="s">
        <v>446</v>
      </c>
      <c r="H37" s="0" t="str">
        <f aca="false">IF(Values!$B$36=English!$B$2,INDEX(English!$B$20:$B$39,Q37), IF(Values!$B$36=German!$B$2,INDEX(German!$B$20:$B$39,Q37), IF(Values!$B$36=Italian!$B$2,INDEX(Italian!$B$20:$B$39,Q37), IF(Values!$B$36=Spanish!$B$2, INDEX(Spanish!$B$20:$B$39,Q37), IF(Values!$B$36=French!$B$2, INDEX(French!$B$20:$B$39,Q37), IF(Values!$B$36=Dutch!$B$2,INDEX(Dutch!$B$20:$B$39,Q37), IF(Values!$B$36=English!$D$32, INDEX(English!$B$20:$B$39,Q37), 0)))))))</f>
        <v>polaco</v>
      </c>
      <c r="I37" s="55" t="n">
        <f aca="false">FALSE()</f>
        <v>0</v>
      </c>
      <c r="J37" s="56"/>
      <c r="M37" s="57" t="str">
        <f aca="false">IF(ISBLANK(K37),"","https://download.lenovo.com/Images/Parts/"&amp;K37&amp;"/"&amp;K37&amp;"_A.jpg")</f>
        <v/>
      </c>
      <c r="N37" s="57" t="str">
        <f aca="false">IF(ISBLANK(K37),"","https://download.lenovo.com/Images/Parts/"&amp;K37&amp;"/"&amp;K37&amp;"_B.jpg")</f>
        <v/>
      </c>
      <c r="O37" s="59" t="str">
        <f aca="false">IF(ISBLANK(K37),"","https://download.lenovo.com/Images/Parts/"&amp;K37&amp;"/"&amp;K37&amp;"_details.jpg")</f>
        <v/>
      </c>
      <c r="P37" s="0" t="str">
        <f aca="false">IF(J37=options!$B$3, "Macbook Pro 13.3'' A1278 Macbook Pro 15.4'' A1286 Macbook Pro 17'' A1297", IF(J37=options!$B$4, "Macbook Pro 13.3'' A1278 Macbook Pro 15.4'' A1286 Macbook Pro 17'' A1297", IF(J37=options!$B$5, "Macbook Air 11.6'' A1370 A1465 Macbook Air 13.3'' A1369 A1466 Macbook Pro retina 13.3'' A1425 A1502  Macbook Pro Retina 15.4'' A1398", "Macbook Pro retina 13.3'' A1425 A1502  Macbook Pro Retina 15.4'' A1398")))</f>
        <v>Macbook Pro retina 13.3'' A1425 A1502  Macbook Pro Retina 15.4'' A1398</v>
      </c>
      <c r="Q37" s="60" t="n">
        <f aca="false">MATCH(G37,options!$D$1:$D$20,0)</f>
        <v>12</v>
      </c>
    </row>
    <row r="38" customFormat="false" ht="12.8" hidden="false" customHeight="false" outlineLevel="0" collapsed="false">
      <c r="E38" s="53"/>
      <c r="F38" s="53"/>
      <c r="G38" s="54" t="s">
        <v>447</v>
      </c>
      <c r="H38" s="0" t="str">
        <f aca="false">IF(Values!$B$36=English!$B$2,INDEX(English!$B$20:$B$39,Q38), IF(Values!$B$36=German!$B$2,INDEX(German!$B$20:$B$39,Q38), IF(Values!$B$36=Italian!$B$2,INDEX(Italian!$B$20:$B$39,Q38), IF(Values!$B$36=Spanish!$B$2, INDEX(Spanish!$B$20:$B$39,Q38), IF(Values!$B$36=French!$B$2, INDEX(French!$B$20:$B$39,Q38), IF(Values!$B$36=Dutch!$B$2,INDEX(Dutch!$B$20:$B$39,Q38), IF(Values!$B$36=English!$D$32, INDEX(English!$B$20:$B$39,Q38), 0)))))))</f>
        <v>portugués</v>
      </c>
      <c r="I38" s="55" t="n">
        <f aca="false">FALSE()</f>
        <v>0</v>
      </c>
      <c r="J38" s="56"/>
      <c r="K38" s="53"/>
      <c r="M38" s="57" t="str">
        <f aca="false">IF(ISBLANK(K38),"","https://download.lenovo.com/Images/Parts/"&amp;K38&amp;"/"&amp;K38&amp;"_A.jpg")</f>
        <v/>
      </c>
      <c r="N38" s="57" t="str">
        <f aca="false">IF(ISBLANK(K38),"","https://download.lenovo.com/Images/Parts/"&amp;K38&amp;"/"&amp;K38&amp;"_B.jpg")</f>
        <v/>
      </c>
      <c r="O38" s="59" t="str">
        <f aca="false">IF(ISBLANK(K38),"","https://download.lenovo.com/Images/Parts/"&amp;K38&amp;"/"&amp;K38&amp;"_details.jpg")</f>
        <v/>
      </c>
      <c r="P38" s="0" t="str">
        <f aca="false">IF(J38=options!$B$3, "Macbook Pro 13.3'' A1278 Macbook Pro 15.4'' A1286 Macbook Pro 17'' A1297", IF(J38=options!$B$4, "Macbook Pro 13.3'' A1278 Macbook Pro 15.4'' A1286 Macbook Pro 17'' A1297", IF(J38=options!$B$5, "Macbook Air 11.6'' A1370 A1465 Macbook Air 13.3'' A1369 A1466 Macbook Pro retina 13.3'' A1425 A1502  Macbook Pro Retina 15.4'' A1398", "Macbook Pro retina 13.3'' A1425 A1502  Macbook Pro Retina 15.4'' A1398")))</f>
        <v>Macbook Pro retina 13.3'' A1425 A1502  Macbook Pro Retina 15.4'' A1398</v>
      </c>
      <c r="Q38" s="60" t="n">
        <f aca="false">MATCH(G38,options!$D$1:$D$20,0)</f>
        <v>13</v>
      </c>
    </row>
    <row r="39" customFormat="false" ht="12.8" hidden="false" customHeight="false" outlineLevel="0" collapsed="false">
      <c r="E39" s="53"/>
      <c r="F39" s="53"/>
      <c r="G39" s="54" t="s">
        <v>392</v>
      </c>
      <c r="H39" s="0" t="str">
        <f aca="false">IF(Values!$B$36=English!$B$2,INDEX(English!$B$20:$B$39,Q39), IF(Values!$B$36=German!$B$2,INDEX(German!$B$20:$B$39,Q39), IF(Values!$B$36=Italian!$B$2,INDEX(Italian!$B$20:$B$39,Q39), IF(Values!$B$36=Spanish!$B$2, INDEX(Spanish!$B$20:$B$39,Q39), IF(Values!$B$36=French!$B$2, INDEX(French!$B$20:$B$39,Q39), IF(Values!$B$36=Dutch!$B$2,INDEX(Dutch!$B$20:$B$39,Q39), IF(Values!$B$36=English!$D$32, INDEX(English!$B$20:$B$39,Q39), 0)))))))</f>
        <v>Sueco – Finlandes</v>
      </c>
      <c r="I39" s="55" t="n">
        <f aca="false">FALSE()</f>
        <v>0</v>
      </c>
      <c r="J39" s="56"/>
      <c r="K39" s="53"/>
      <c r="M39" s="57" t="str">
        <f aca="false">IF(ISBLANK(K39),"","https://download.lenovo.com/Images/Parts/"&amp;K39&amp;"/"&amp;K39&amp;"_A.jpg")</f>
        <v/>
      </c>
      <c r="N39" s="57" t="str">
        <f aca="false">IF(ISBLANK(K39),"","https://download.lenovo.com/Images/Parts/"&amp;K39&amp;"/"&amp;K39&amp;"_B.jpg")</f>
        <v/>
      </c>
      <c r="O39" s="59" t="str">
        <f aca="false">IF(ISBLANK(K39),"","https://download.lenovo.com/Images/Parts/"&amp;K39&amp;"/"&amp;K39&amp;"_details.jpg")</f>
        <v/>
      </c>
      <c r="P39" s="0" t="str">
        <f aca="false">IF(J39=options!$B$3, "Macbook Pro 13.3'' A1278 Macbook Pro 15.4'' A1286 Macbook Pro 17'' A1297", IF(J39=options!$B$4, "Macbook Pro 13.3'' A1278 Macbook Pro 15.4'' A1286 Macbook Pro 17'' A1297", IF(J39=options!$B$5, "Macbook Air 11.6'' A1370 A1465 Macbook Air 13.3'' A1369 A1466 Macbook Pro retina 13.3'' A1425 A1502  Macbook Pro Retina 15.4'' A1398", "Macbook Pro retina 13.3'' A1425 A1502  Macbook Pro Retina 15.4'' A1398")))</f>
        <v>Macbook Pro retina 13.3'' A1425 A1502  Macbook Pro Retina 15.4'' A1398</v>
      </c>
      <c r="Q39" s="60" t="n">
        <f aca="false">MATCH(G39,options!$D$1:$D$20,0)</f>
        <v>14</v>
      </c>
    </row>
    <row r="40" customFormat="false" ht="12.8" hidden="false" customHeight="false" outlineLevel="0" collapsed="false">
      <c r="E40" s="53"/>
      <c r="F40" s="53"/>
      <c r="G40" s="54" t="s">
        <v>448</v>
      </c>
      <c r="H40" s="0" t="str">
        <f aca="false">IF(Values!$B$36=English!$B$2,INDEX(English!$B$20:$B$39,Q40), IF(Values!$B$36=German!$B$2,INDEX(German!$B$20:$B$39,Q40), IF(Values!$B$36=Italian!$B$2,INDEX(Italian!$B$20:$B$39,Q40), IF(Values!$B$36=Spanish!$B$2, INDEX(Spanish!$B$20:$B$39,Q40), IF(Values!$B$36=French!$B$2, INDEX(French!$B$20:$B$39,Q40), IF(Values!$B$36=Dutch!$B$2,INDEX(Dutch!$B$20:$B$39,Q40), IF(Values!$B$36=English!$D$32, INDEX(English!$B$20:$B$39,Q40), 0)))))))</f>
        <v>suizo</v>
      </c>
      <c r="I40" s="55" t="n">
        <f aca="false">FALSE()</f>
        <v>0</v>
      </c>
      <c r="J40" s="56"/>
      <c r="K40" s="53"/>
      <c r="M40" s="57" t="str">
        <f aca="false">IF(ISBLANK(K40),"","https://download.lenovo.com/Images/Parts/"&amp;K40&amp;"/"&amp;K40&amp;"_A.jpg")</f>
        <v/>
      </c>
      <c r="N40" s="57" t="str">
        <f aca="false">IF(ISBLANK(K40),"","https://download.lenovo.com/Images/Parts/"&amp;K40&amp;"/"&amp;K40&amp;"_B.jpg")</f>
        <v/>
      </c>
      <c r="O40" s="59" t="str">
        <f aca="false">IF(ISBLANK(K40),"","https://download.lenovo.com/Images/Parts/"&amp;K40&amp;"/"&amp;K40&amp;"_details.jpg")</f>
        <v/>
      </c>
      <c r="P40" s="0" t="str">
        <f aca="false">IF(J40=options!$B$3, "Macbook Pro 13.3'' A1278 Macbook Pro 15.4'' A1286 Macbook Pro 17'' A1297", IF(J40=options!$B$4, "Macbook Pro 13.3'' A1278 Macbook Pro 15.4'' A1286 Macbook Pro 17'' A1297", IF(J40=options!$B$5, "Macbook Air 11.6'' A1370 A1465 Macbook Air 13.3'' A1369 A1466 Macbook Pro retina 13.3'' A1425 A1502  Macbook Pro Retina 15.4'' A1398", "Macbook Pro retina 13.3'' A1425 A1502  Macbook Pro Retina 15.4'' A1398")))</f>
        <v>Macbook Pro retina 13.3'' A1425 A1502  Macbook Pro Retina 15.4'' A1398</v>
      </c>
      <c r="Q40" s="60" t="n">
        <f aca="false">MATCH(G40,options!$D$1:$D$20,0)</f>
        <v>15</v>
      </c>
    </row>
    <row r="41" customFormat="false" ht="12.8" hidden="false" customHeight="false" outlineLevel="0" collapsed="false">
      <c r="E41" s="53"/>
      <c r="F41" s="53"/>
      <c r="G41" s="54" t="s">
        <v>449</v>
      </c>
      <c r="H41" s="0" t="str">
        <f aca="false">IF(Values!$B$36=English!$B$2,INDEX(English!$B$20:$B$39,Q41), IF(Values!$B$36=German!$B$2,INDEX(German!$B$20:$B$39,Q41), IF(Values!$B$36=Italian!$B$2,INDEX(Italian!$B$20:$B$39,Q41), IF(Values!$B$36=Spanish!$B$2, INDEX(Spanish!$B$20:$B$39,Q41), IF(Values!$B$36=French!$B$2, INDEX(French!$B$20:$B$39,Q41), IF(Values!$B$36=Dutch!$B$2,INDEX(Dutch!$B$20:$B$39,Q41), IF(Values!$B$36=English!$D$32, INDEX(English!$B$20:$B$39,Q41), 0)))))))</f>
        <v>US internacional</v>
      </c>
      <c r="I41" s="55" t="n">
        <f aca="false">FALSE()</f>
        <v>0</v>
      </c>
      <c r="J41" s="56"/>
      <c r="K41" s="53"/>
      <c r="M41" s="57" t="str">
        <f aca="false">IF(ISBLANK(K41),"","https://download.lenovo.com/Images/Parts/"&amp;K41&amp;"/"&amp;K41&amp;"_A.jpg")</f>
        <v/>
      </c>
      <c r="N41" s="57" t="str">
        <f aca="false">IF(ISBLANK(K41),"","https://download.lenovo.com/Images/Parts/"&amp;K41&amp;"/"&amp;K41&amp;"_B.jpg")</f>
        <v/>
      </c>
      <c r="O41" s="59" t="str">
        <f aca="false">IF(ISBLANK(K41),"","https://download.lenovo.com/Images/Parts/"&amp;K41&amp;"/"&amp;K41&amp;"_details.jpg")</f>
        <v/>
      </c>
      <c r="P41" s="0" t="str">
        <f aca="false">IF(J41=options!$B$3, "Macbook Pro 13.3'' A1278 Macbook Pro 15.4'' A1286 Macbook Pro 17'' A1297", IF(J41=options!$B$4, "Macbook Pro 13.3'' A1278 Macbook Pro 15.4'' A1286 Macbook Pro 17'' A1297", IF(J41=options!$B$5, "Macbook Air 11.6'' A1370 A1465 Macbook Air 13.3'' A1369 A1466 Macbook Pro retina 13.3'' A1425 A1502  Macbook Pro Retina 15.4'' A1398", "Macbook Pro retina 13.3'' A1425 A1502  Macbook Pro Retina 15.4'' A1398")))</f>
        <v>Macbook Pro retina 13.3'' A1425 A1502  Macbook Pro Retina 15.4'' A1398</v>
      </c>
      <c r="Q41" s="60" t="n">
        <f aca="false">MATCH(G41,options!$D$1:$D$20,0)</f>
        <v>16</v>
      </c>
    </row>
    <row r="42" customFormat="false" ht="12.8" hidden="false" customHeight="false" outlineLevel="0" collapsed="false">
      <c r="E42" s="53"/>
      <c r="F42" s="53"/>
      <c r="G42" s="54" t="s">
        <v>450</v>
      </c>
      <c r="H42" s="0" t="str">
        <f aca="false">IF(Values!$B$36=English!$B$2,INDEX(English!$B$20:$B$39,Q42), IF(Values!$B$36=German!$B$2,INDEX(German!$B$20:$B$39,Q42), IF(Values!$B$36=Italian!$B$2,INDEX(Italian!$B$20:$B$39,Q42), IF(Values!$B$36=Spanish!$B$2, INDEX(Spanish!$B$20:$B$39,Q42), IF(Values!$B$36=French!$B$2, INDEX(French!$B$20:$B$39,Q42), IF(Values!$B$36=Dutch!$B$2,INDEX(Dutch!$B$20:$B$39,Q42), IF(Values!$B$36=English!$D$32, INDEX(English!$B$20:$B$39,Q42), 0)))))))</f>
        <v>ruso</v>
      </c>
      <c r="I42" s="55" t="n">
        <f aca="false">FALSE()</f>
        <v>0</v>
      </c>
      <c r="J42" s="56"/>
      <c r="K42" s="53"/>
      <c r="M42" s="57" t="str">
        <f aca="false">IF(ISBLANK(K42),"","https://download.lenovo.com/Images/Parts/"&amp;K42&amp;"/"&amp;K42&amp;"_A.jpg")</f>
        <v/>
      </c>
      <c r="N42" s="57" t="str">
        <f aca="false">IF(ISBLANK(K42),"","https://download.lenovo.com/Images/Parts/"&amp;K42&amp;"/"&amp;K42&amp;"_B.jpg")</f>
        <v/>
      </c>
      <c r="O42" s="59" t="str">
        <f aca="false">IF(ISBLANK(K42),"","https://download.lenovo.com/Images/Parts/"&amp;K42&amp;"/"&amp;K42&amp;"_details.jpg")</f>
        <v/>
      </c>
      <c r="P42" s="0" t="str">
        <f aca="false">IF(J42=options!$B$3, "Macbook Pro 13.3'' A1278 Macbook Pro 15.4'' A1286 Macbook Pro 17'' A1297", IF(J42=options!$B$4, "Macbook Pro 13.3'' A1278 Macbook Pro 15.4'' A1286 Macbook Pro 17'' A1297", IF(J42=options!$B$5, "Macbook Air 11.6'' A1370 A1465 Macbook Air 13.3'' A1369 A1466 Macbook Pro retina 13.3'' A1425 A1502  Macbook Pro Retina 15.4'' A1398", "Macbook Pro retina 13.3'' A1425 A1502  Macbook Pro Retina 15.4'' A1398")))</f>
        <v>Macbook Pro retina 13.3'' A1425 A1502  Macbook Pro Retina 15.4'' A1398</v>
      </c>
      <c r="Q42" s="60" t="n">
        <f aca="false">MATCH(G42,options!$D$1:$D$20,0)</f>
        <v>17</v>
      </c>
    </row>
    <row r="43" customFormat="false" ht="12.8" hidden="false" customHeight="false" outlineLevel="0" collapsed="false">
      <c r="E43" s="53"/>
      <c r="F43" s="53"/>
      <c r="G43" s="54" t="s">
        <v>451</v>
      </c>
      <c r="H43" s="0" t="str">
        <f aca="false">IF(Values!$B$36=English!$B$2,INDEX(English!$B$20:$B$39,Q43), IF(Values!$B$36=German!$B$2,INDEX(German!$B$20:$B$39,Q43), IF(Values!$B$36=Italian!$B$2,INDEX(Italian!$B$20:$B$39,Q43), IF(Values!$B$36=Spanish!$B$2, INDEX(Spanish!$B$20:$B$39,Q43), IF(Values!$B$36=French!$B$2, INDEX(French!$B$20:$B$39,Q43), IF(Values!$B$36=Dutch!$B$2,INDEX(Dutch!$B$20:$B$39,Q43), IF(Values!$B$36=English!$D$32, INDEX(English!$B$20:$B$39,Q43), 0)))))))</f>
        <v>US</v>
      </c>
      <c r="I43" s="55" t="n">
        <f aca="false">TRUE()</f>
        <v>1</v>
      </c>
      <c r="J43" s="56"/>
      <c r="K43" s="53"/>
      <c r="M43" s="57" t="str">
        <f aca="false">IF(ISBLANK(K43),"","https://download.lenovo.com/Images/Parts/"&amp;K43&amp;"/"&amp;K43&amp;"_A.jpg")</f>
        <v/>
      </c>
      <c r="N43" s="57" t="str">
        <f aca="false">IF(ISBLANK(K43),"","https://download.lenovo.com/Images/Parts/"&amp;K43&amp;"/"&amp;K43&amp;"_B.jpg")</f>
        <v/>
      </c>
      <c r="O43" s="59" t="str">
        <f aca="false">IF(ISBLANK(K43),"","https://download.lenovo.com/Images/Parts/"&amp;K43&amp;"/"&amp;K43&amp;"_details.jpg")</f>
        <v/>
      </c>
      <c r="P43" s="0" t="str">
        <f aca="false">IF(J43=options!$B$3, "Macbook Pro 13.3'' A1278 Macbook Pro 15.4'' A1286 Macbook Pro 17'' A1297", IF(J43=options!$B$4, "Macbook Pro 13.3'' A1278 Macbook Pro 15.4'' A1286 Macbook Pro 17'' A1297", IF(J43=options!$B$5, "Macbook Air 11.6'' A1370 A1465 Macbook Air 13.3'' A1369 A1466 Macbook Pro retina 13.3'' A1425 A1502  Macbook Pro Retina 15.4'' A1398", "Macbook Pro retina 13.3'' A1425 A1502  Macbook Pro Retina 15.4'' A1398")))</f>
        <v>Macbook Pro retina 13.3'' A1425 A1502  Macbook Pro Retina 15.4'' A1398</v>
      </c>
      <c r="Q43" s="60" t="n">
        <f aca="false">MATCH(G43,options!$D$1:$D$20,0)</f>
        <v>18</v>
      </c>
    </row>
    <row r="44" customFormat="false" ht="12.8" hidden="false" customHeight="false" outlineLevel="0" collapsed="false">
      <c r="G44" s="67"/>
      <c r="H44" s="0" t="e">
        <f aca="false">IF(Values!$B$36=English!$B$2,INDEX(English!$B$20:$B$39,Q44), IF(Values!$B$36=German!$B$2,INDEX(German!$B$20:$B$39,Q44), IF(Values!$B$36=Italian!$B$2,INDEX(Italian!$B$20:$B$39,Q44), IF(Values!$B$36=Spanish!$B$2, INDEX(Spanish!$B$20:$B$39,Q44), IF(Values!$B$36=French!$B$2, INDEX(French!$B$20:$B$39,Q44), IF(Values!$B$36=Dutch!$B$2,INDEX(Dutch!$B$20:$B$39,Q44), IF(Values!$B$36=English!$D$32, INDEX(English!$B$20:$B$39,Q44), 0)))))))</f>
        <v>#N/A</v>
      </c>
      <c r="I44" s="67"/>
      <c r="J44" s="56"/>
      <c r="K44" s="57"/>
      <c r="L44" s="57"/>
      <c r="M44" s="57" t="str">
        <f aca="false">IF(ISBLANK(K44),"","https://download.lenovo.com/Images/Parts/"&amp;K44&amp;"/"&amp;K44&amp;"_A.jpg")</f>
        <v/>
      </c>
      <c r="N44" s="57" t="str">
        <f aca="false">IF(ISBLANK(K44),"","https://download.lenovo.com/Images/Parts/"&amp;K44&amp;"/"&amp;K44&amp;"_B.jpg")</f>
        <v/>
      </c>
      <c r="O44" s="59" t="str">
        <f aca="false">IF(ISBLANK(K44),"","https://download.lenovo.com/Images/Parts/"&amp;K44&amp;"/"&amp;K44&amp;"_details.jpg")</f>
        <v/>
      </c>
      <c r="P44" s="0" t="str">
        <f aca="false">IF(J44=options!$B$3, "Macbook Pro 13.3'' A1278 Macbook Pro 15.4'' A1286 Macbook Pro 17'' A1297", IF(J44=options!$B$4, "Macbook Pro 13.3'' A1278 Macbook Pro 15.4'' A1286 Macbook Pro 17'' A1297", IF(J44=options!$B$5, "Macbook Air 11.6'' A1370 A1465 Macbook Air 13.3'' A1369 A1466 Macbook Pro retina 13.3'' A1425 A1502  Macbook Pro Retina 15.4'' A1398", "Macbook Pro retina 13.3'' A1425 A1502  Macbook Pro Retina 15.4'' A1398")))</f>
        <v>Macbook Pro retina 13.3'' A1425 A1502  Macbook Pro Retina 15.4'' A1398</v>
      </c>
      <c r="Q44" s="60" t="e">
        <f aca="false">MATCH(G44,options!$D$1:$D$20,0)</f>
        <v>#N/A</v>
      </c>
    </row>
    <row r="45" customFormat="false" ht="12.8" hidden="false" customHeight="false" outlineLevel="0" collapsed="false">
      <c r="G45" s="67"/>
      <c r="H45" s="0" t="e">
        <f aca="false">IF(Values!$B$36=English!$B$2,INDEX(English!$B$20:$B$39,Q45), IF(Values!$B$36=German!$B$2,INDEX(German!$B$20:$B$39,Q45), IF(Values!$B$36=Italian!$B$2,INDEX(Italian!$B$20:$B$39,Q45), IF(Values!$B$36=Spanish!$B$2, INDEX(Spanish!$B$20:$B$39,Q45), IF(Values!$B$36=French!$B$2, INDEX(French!$B$20:$B$39,Q45), IF(Values!$B$36=Dutch!$B$2,INDEX(Dutch!$B$20:$B$39,Q45), IF(Values!$B$36=English!$D$32, INDEX(English!$B$20:$B$39,Q45), 0)))))))</f>
        <v>#N/A</v>
      </c>
      <c r="I45" s="67"/>
      <c r="J45" s="56"/>
      <c r="K45" s="57"/>
      <c r="L45" s="57"/>
      <c r="M45" s="57" t="str">
        <f aca="false">IF(ISBLANK(K45),"","https://download.lenovo.com/Images/Parts/"&amp;K45&amp;"/"&amp;K45&amp;"_A.jpg")</f>
        <v/>
      </c>
      <c r="N45" s="57" t="str">
        <f aca="false">IF(ISBLANK(K45),"","https://download.lenovo.com/Images/Parts/"&amp;K45&amp;"/"&amp;K45&amp;"_B.jpg")</f>
        <v/>
      </c>
      <c r="O45" s="59" t="str">
        <f aca="false">IF(ISBLANK(K45),"","https://download.lenovo.com/Images/Parts/"&amp;K45&amp;"/"&amp;K45&amp;"_details.jpg")</f>
        <v/>
      </c>
      <c r="P45" s="0" t="str">
        <f aca="false">IF(J45=options!$B$3, "Macbook Pro 13.3'' A1278 Macbook Pro 15.4'' A1286 Macbook Pro 17'' A1297", IF(J45=options!$B$4, "Macbook Pro 13.3'' A1278 Macbook Pro 15.4'' A1286 Macbook Pro 17'' A1297", IF(J45=options!$B$5, "Macbook Air 11.6'' A1370 A1465 Macbook Air 13.3'' A1369 A1466 Macbook Pro retina 13.3'' A1425 A1502  Macbook Pro Retina 15.4'' A1398", "Macbook Pro retina 13.3'' A1425 A1502  Macbook Pro Retina 15.4'' A1398")))</f>
        <v>Macbook Pro retina 13.3'' A1425 A1502  Macbook Pro Retina 15.4'' A1398</v>
      </c>
      <c r="Q45" s="60" t="e">
        <f aca="false">MATCH(G45,options!$D$1:$D$20,0)</f>
        <v>#N/A</v>
      </c>
    </row>
    <row r="46" customFormat="false" ht="12.8" hidden="false" customHeight="false" outlineLevel="0" collapsed="false">
      <c r="E46" s="69"/>
      <c r="F46" s="67"/>
      <c r="G46" s="67"/>
      <c r="H46" s="0" t="e">
        <f aca="false">IF(Values!$B$36=English!$B$2,INDEX(English!$B$20:$B$39,Q46), IF(Values!$B$36=German!$B$2,INDEX(German!$B$20:$B$39,Q46), IF(Values!$B$36=Italian!$B$2,INDEX(Italian!$B$20:$B$39,Q46), IF(Values!$B$36=Spanish!$B$2, INDEX(Spanish!$B$20:$B$39,Q46), IF(Values!$B$36=French!$B$2, INDEX(French!$B$20:$B$39,Q46), IF(Values!$B$36=Dutch!$B$2,INDEX(Dutch!$B$20:$B$39,Q46), IF(Values!$B$36=English!$D$32, INDEX(English!$B$20:$B$39,Q46), 0)))))))</f>
        <v>#N/A</v>
      </c>
      <c r="I46" s="67"/>
      <c r="J46" s="56"/>
      <c r="K46" s="57"/>
      <c r="L46" s="57"/>
      <c r="M46" s="57" t="str">
        <f aca="false">IF(ISBLANK(K46),"","https://download.lenovo.com/Images/Parts/"&amp;K46&amp;"/"&amp;K46&amp;"_A.jpg")</f>
        <v/>
      </c>
      <c r="N46" s="57" t="str">
        <f aca="false">IF(ISBLANK(K46),"","https://download.lenovo.com/Images/Parts/"&amp;K46&amp;"/"&amp;K46&amp;"_B.jpg")</f>
        <v/>
      </c>
      <c r="O46" s="59" t="str">
        <f aca="false">IF(ISBLANK(K46),"","https://download.lenovo.com/Images/Parts/"&amp;K46&amp;"/"&amp;K46&amp;"_details.jpg")</f>
        <v/>
      </c>
      <c r="P46" s="0" t="str">
        <f aca="false">IF(J46=options!$B$3, "Macbook Pro 13.3'' A1278 Macbook Pro 15.4'' A1286 Macbook Pro 17'' A1297", IF(J46=options!$B$4, "Macbook Pro 13.3'' A1278 Macbook Pro 15.4'' A1286 Macbook Pro 17'' A1297", IF(J46=options!$B$5, "Macbook Air 11.6'' A1370 A1465 Macbook Air 13.3'' A1369 A1466 Macbook Pro retina 13.3'' A1425 A1502  Macbook Pro Retina 15.4'' A1398", "Macbook Pro retina 13.3'' A1425 A1502  Macbook Pro Retina 15.4'' A1398")))</f>
        <v>Macbook Pro retina 13.3'' A1425 A1502  Macbook Pro Retina 15.4'' A1398</v>
      </c>
      <c r="Q46" s="60" t="e">
        <f aca="false">MATCH(G46,options!$D$1:$D$20,0)</f>
        <v>#N/A</v>
      </c>
    </row>
    <row r="47" customFormat="false" ht="12.8" hidden="false" customHeight="false" outlineLevel="0" collapsed="false">
      <c r="E47" s="69"/>
      <c r="F47" s="67"/>
      <c r="G47" s="67"/>
      <c r="H47" s="0" t="e">
        <f aca="false">IF(Values!$B$36=English!$B$2,INDEX(English!$B$20:$B$39,Q47), IF(Values!$B$36=German!$B$2,INDEX(German!$B$20:$B$39,Q47), IF(Values!$B$36=Italian!$B$2,INDEX(Italian!$B$20:$B$39,Q47), IF(Values!$B$36=Spanish!$B$2, INDEX(Spanish!$B$20:$B$39,Q47), IF(Values!$B$36=French!$B$2, INDEX(French!$B$20:$B$39,Q47), IF(Values!$B$36=Dutch!$B$2,INDEX(Dutch!$B$20:$B$39,Q47), IF(Values!$B$36=English!$D$32, INDEX(English!$B$20:$B$39,Q47), 0)))))))</f>
        <v>#N/A</v>
      </c>
      <c r="I47" s="67"/>
      <c r="J47" s="56"/>
      <c r="K47" s="57"/>
      <c r="L47" s="57"/>
      <c r="M47" s="57" t="str">
        <f aca="false">IF(ISBLANK(K47),"","https://download.lenovo.com/Images/Parts/"&amp;K47&amp;"/"&amp;K47&amp;"_A.jpg")</f>
        <v/>
      </c>
      <c r="N47" s="57" t="str">
        <f aca="false">IF(ISBLANK(K47),"","https://download.lenovo.com/Images/Parts/"&amp;K47&amp;"/"&amp;K47&amp;"_B.jpg")</f>
        <v/>
      </c>
      <c r="O47" s="59" t="str">
        <f aca="false">IF(ISBLANK(K47),"","https://download.lenovo.com/Images/Parts/"&amp;K47&amp;"/"&amp;K47&amp;"_details.jpg")</f>
        <v/>
      </c>
      <c r="P47" s="0" t="str">
        <f aca="false">IF(J47=options!$B$3, "Macbook Pro 13.3'' A1278 Macbook Pro 15.4'' A1286 Macbook Pro 17'' A1297", IF(J47=options!$B$4, "Macbook Pro 13.3'' A1278 Macbook Pro 15.4'' A1286 Macbook Pro 17'' A1297", IF(J47=options!$B$5, "Macbook Air 11.6'' A1370 A1465 Macbook Air 13.3'' A1369 A1466 Macbook Pro retina 13.3'' A1425 A1502  Macbook Pro Retina 15.4'' A1398", "Macbook Pro retina 13.3'' A1425 A1502  Macbook Pro Retina 15.4'' A1398")))</f>
        <v>Macbook Pro retina 13.3'' A1425 A1502  Macbook Pro Retina 15.4'' A1398</v>
      </c>
      <c r="Q47" s="60" t="e">
        <f aca="false">MATCH(G47,options!$D$1:$D$20,0)</f>
        <v>#N/A</v>
      </c>
    </row>
    <row r="48" customFormat="false" ht="12.8" hidden="false" customHeight="false" outlineLevel="0" collapsed="false">
      <c r="E48" s="69"/>
      <c r="F48" s="67"/>
      <c r="G48" s="67"/>
      <c r="H48" s="0" t="e">
        <f aca="false">IF(Values!$B$36=English!$B$2,INDEX(English!$B$20:$B$39,Q48), IF(Values!$B$36=German!$B$2,INDEX(German!$B$20:$B$39,Q48), IF(Values!$B$36=Italian!$B$2,INDEX(Italian!$B$20:$B$39,Q48), IF(Values!$B$36=Spanish!$B$2, INDEX(Spanish!$B$20:$B$39,Q48), IF(Values!$B$36=French!$B$2, INDEX(French!$B$20:$B$39,Q48), IF(Values!$B$36=Dutch!$B$2,INDEX(Dutch!$B$20:$B$39,Q48), IF(Values!$B$36=English!$D$32, INDEX(English!$B$20:$B$39,Q48), 0)))))))</f>
        <v>#N/A</v>
      </c>
      <c r="I48" s="67"/>
      <c r="J48" s="56"/>
      <c r="K48" s="57"/>
      <c r="L48" s="57"/>
      <c r="M48" s="57" t="str">
        <f aca="false">IF(ISBLANK(K48),"","https://download.lenovo.com/Images/Parts/"&amp;K48&amp;"/"&amp;K48&amp;"_A.jpg")</f>
        <v/>
      </c>
      <c r="N48" s="57" t="str">
        <f aca="false">IF(ISBLANK(K48),"","https://download.lenovo.com/Images/Parts/"&amp;K48&amp;"/"&amp;K48&amp;"_B.jpg")</f>
        <v/>
      </c>
      <c r="O48" s="59" t="str">
        <f aca="false">IF(ISBLANK(K48),"","https://download.lenovo.com/Images/Parts/"&amp;K48&amp;"/"&amp;K48&amp;"_details.jpg")</f>
        <v/>
      </c>
      <c r="P48" s="0" t="str">
        <f aca="false">IF(J48=options!$B$3, "Macbook Pro 13.3'' A1278 Macbook Pro 15.4'' A1286 Macbook Pro 17'' A1297", IF(J48=options!$B$4, "Macbook Pro 13.3'' A1278 Macbook Pro 15.4'' A1286 Macbook Pro 17'' A1297", IF(J48=options!$B$5, "Macbook Air 11.6'' A1370 A1465 Macbook Air 13.3'' A1369 A1466 Macbook Pro retina 13.3'' A1425 A1502  Macbook Pro Retina 15.4'' A1398", "Macbook Pro retina 13.3'' A1425 A1502  Macbook Pro Retina 15.4'' A1398")))</f>
        <v>Macbook Pro retina 13.3'' A1425 A1502  Macbook Pro Retina 15.4'' A1398</v>
      </c>
      <c r="Q48" s="60" t="e">
        <f aca="false">MATCH(G48,options!$D$1:$D$20,0)</f>
        <v>#N/A</v>
      </c>
    </row>
    <row r="49" customFormat="false" ht="12.8" hidden="false" customHeight="false" outlineLevel="0" collapsed="false">
      <c r="E49" s="69"/>
      <c r="F49" s="67"/>
      <c r="G49" s="67"/>
      <c r="H49" s="0" t="e">
        <f aca="false">IF(Values!$B$36=English!$B$2,INDEX(English!$B$20:$B$39,Q49), IF(Values!$B$36=German!$B$2,INDEX(German!$B$20:$B$39,Q49), IF(Values!$B$36=Italian!$B$2,INDEX(Italian!$B$20:$B$39,Q49), IF(Values!$B$36=Spanish!$B$2, INDEX(Spanish!$B$20:$B$39,Q49), IF(Values!$B$36=French!$B$2, INDEX(French!$B$20:$B$39,Q49), IF(Values!$B$36=Dutch!$B$2,INDEX(Dutch!$B$20:$B$39,Q49), IF(Values!$B$36=English!$D$32, INDEX(English!$B$20:$B$39,Q49), 0)))))))</f>
        <v>#N/A</v>
      </c>
      <c r="I49" s="67"/>
      <c r="J49" s="56"/>
      <c r="K49" s="57"/>
      <c r="L49" s="57"/>
      <c r="M49" s="57" t="str">
        <f aca="false">IF(ISBLANK(K49),"","https://download.lenovo.com/Images/Parts/"&amp;K49&amp;"/"&amp;K49&amp;"_A.jpg")</f>
        <v/>
      </c>
      <c r="N49" s="57" t="str">
        <f aca="false">IF(ISBLANK(K49),"","https://download.lenovo.com/Images/Parts/"&amp;K49&amp;"/"&amp;K49&amp;"_B.jpg")</f>
        <v/>
      </c>
      <c r="O49" s="59" t="str">
        <f aca="false">IF(ISBLANK(K49),"","https://download.lenovo.com/Images/Parts/"&amp;K49&amp;"/"&amp;K49&amp;"_details.jpg")</f>
        <v/>
      </c>
      <c r="P49" s="0" t="str">
        <f aca="false">IF(J49=options!$B$3, "Macbook Pro 13.3'' A1278 Macbook Pro 15.4'' A1286 Macbook Pro 17'' A1297", IF(J49=options!$B$4, "Macbook Pro 13.3'' A1278 Macbook Pro 15.4'' A1286 Macbook Pro 17'' A1297", IF(J49=options!$B$5, "Macbook Air 11.6'' A1370 A1465 Macbook Air 13.3'' A1369 A1466 Macbook Pro retina 13.3'' A1425 A1502  Macbook Pro Retina 15.4'' A1398", "Macbook Pro retina 13.3'' A1425 A1502  Macbook Pro Retina 15.4'' A1398")))</f>
        <v>Macbook Pro retina 13.3'' A1425 A1502  Macbook Pro Retina 15.4'' A1398</v>
      </c>
      <c r="Q49" s="60" t="e">
        <f aca="false">MATCH(G49,options!$D$1:$D$20,0)</f>
        <v>#N/A</v>
      </c>
    </row>
    <row r="50" customFormat="false" ht="12.8" hidden="false" customHeight="false" outlineLevel="0" collapsed="false">
      <c r="E50" s="69"/>
      <c r="F50" s="67"/>
      <c r="G50" s="67"/>
      <c r="H50" s="0" t="e">
        <f aca="false">IF(Values!$B$36=English!$B$2,INDEX(English!$B$20:$B$39,Q50), IF(Values!$B$36=German!$B$2,INDEX(German!$B$20:$B$39,Q50), IF(Values!$B$36=Italian!$B$2,INDEX(Italian!$B$20:$B$39,Q50), IF(Values!$B$36=Spanish!$B$2, INDEX(Spanish!$B$20:$B$39,Q50), IF(Values!$B$36=French!$B$2, INDEX(French!$B$20:$B$39,Q50), IF(Values!$B$36=Dutch!$B$2,INDEX(Dutch!$B$20:$B$39,Q50), IF(Values!$B$36=English!$D$32, INDEX(English!$B$20:$B$39,Q50), 0)))))))</f>
        <v>#N/A</v>
      </c>
      <c r="I50" s="67"/>
      <c r="J50" s="56"/>
      <c r="K50" s="57"/>
      <c r="L50" s="57"/>
      <c r="M50" s="57" t="str">
        <f aca="false">IF(ISBLANK(K50),"","https://download.lenovo.com/Images/Parts/"&amp;K50&amp;"/"&amp;K50&amp;"_A.jpg")</f>
        <v/>
      </c>
      <c r="N50" s="57" t="str">
        <f aca="false">IF(ISBLANK(K50),"","https://download.lenovo.com/Images/Parts/"&amp;K50&amp;"/"&amp;K50&amp;"_B.jpg")</f>
        <v/>
      </c>
      <c r="O50" s="59" t="str">
        <f aca="false">IF(ISBLANK(K50),"","https://download.lenovo.com/Images/Parts/"&amp;K50&amp;"/"&amp;K50&amp;"_details.jpg")</f>
        <v/>
      </c>
      <c r="P50" s="0" t="str">
        <f aca="false">IF(J50=options!$B$3, "Macbook Pro 13.3'' A1278 Macbook Pro 15.4'' A1286 Macbook Pro 17'' A1297", IF(J50=options!$B$4, "Macbook Pro 13.3'' A1278 Macbook Pro 15.4'' A1286 Macbook Pro 17'' A1297", IF(J50=options!$B$5, "Macbook Air 11.6'' A1370 A1465 Macbook Air 13.3'' A1369 A1466 Macbook Pro retina 13.3'' A1425 A1502  Macbook Pro Retina 15.4'' A1398", "Macbook Pro retina 13.3'' A1425 A1502  Macbook Pro Retina 15.4'' A1398")))</f>
        <v>Macbook Pro retina 13.3'' A1425 A1502  Macbook Pro Retina 15.4'' A1398</v>
      </c>
      <c r="Q50" s="60" t="e">
        <f aca="false">MATCH(G50,options!$D$1:$D$20,0)</f>
        <v>#N/A</v>
      </c>
    </row>
    <row r="51" customFormat="false" ht="12.8" hidden="false" customHeight="false" outlineLevel="0" collapsed="false">
      <c r="E51" s="69"/>
      <c r="F51" s="67"/>
      <c r="G51" s="67"/>
      <c r="H51" s="0" t="e">
        <f aca="false">IF(Values!$B$36=English!$B$2,INDEX(English!$B$20:$B$39,Q51), IF(Values!$B$36=German!$B$2,INDEX(German!$B$20:$B$39,Q51), IF(Values!$B$36=Italian!$B$2,INDEX(Italian!$B$20:$B$39,Q51), IF(Values!$B$36=Spanish!$B$2, INDEX(Spanish!$B$20:$B$39,Q51), IF(Values!$B$36=French!$B$2, INDEX(French!$B$20:$B$39,Q51), IF(Values!$B$36=Dutch!$B$2,INDEX(Dutch!$B$20:$B$39,Q51), IF(Values!$B$36=English!$D$32, INDEX(English!$B$20:$B$39,Q51), 0)))))))</f>
        <v>#N/A</v>
      </c>
      <c r="I51" s="67"/>
      <c r="J51" s="56"/>
      <c r="K51" s="57"/>
      <c r="L51" s="57"/>
      <c r="M51" s="57" t="str">
        <f aca="false">IF(ISBLANK(K51),"","https://download.lenovo.com/Images/Parts/"&amp;K51&amp;"/"&amp;K51&amp;"_A.jpg")</f>
        <v/>
      </c>
      <c r="N51" s="57" t="str">
        <f aca="false">IF(ISBLANK(K51),"","https://download.lenovo.com/Images/Parts/"&amp;K51&amp;"/"&amp;K51&amp;"_B.jpg")</f>
        <v/>
      </c>
      <c r="O51" s="59" t="str">
        <f aca="false">IF(ISBLANK(K51),"","https://download.lenovo.com/Images/Parts/"&amp;K51&amp;"/"&amp;K51&amp;"_details.jpg")</f>
        <v/>
      </c>
      <c r="P51" s="0" t="str">
        <f aca="false">IF(J51=options!$B$3, "Macbook Pro 13.3'' A1278 Macbook Pro 15.4'' A1286 Macbook Pro 17'' A1297", IF(J51=options!$B$4, "Macbook Pro 13.3'' A1278 Macbook Pro 15.4'' A1286 Macbook Pro 17'' A1297", IF(J51=options!$B$5, "Macbook Air 11.6'' A1370 A1465 Macbook Air 13.3'' A1369 A1466 Macbook Pro retina 13.3'' A1425 A1502  Macbook Pro Retina 15.4'' A1398", "Macbook Pro retina 13.3'' A1425 A1502  Macbook Pro Retina 15.4'' A1398")))</f>
        <v>Macbook Pro retina 13.3'' A1425 A1502  Macbook Pro Retina 15.4'' A1398</v>
      </c>
      <c r="Q51" s="60" t="e">
        <f aca="false">MATCH(G51,options!$D$1:$D$20,0)</f>
        <v>#N/A</v>
      </c>
    </row>
    <row r="52" customFormat="false" ht="12.8" hidden="false" customHeight="false" outlineLevel="0" collapsed="false">
      <c r="E52" s="69"/>
      <c r="F52" s="67"/>
      <c r="G52" s="67"/>
      <c r="H52" s="0" t="e">
        <f aca="false">IF(Values!$B$36=English!$B$2,INDEX(English!$B$20:$B$39,Q52), IF(Values!$B$36=German!$B$2,INDEX(German!$B$20:$B$39,Q52), IF(Values!$B$36=Italian!$B$2,INDEX(Italian!$B$20:$B$39,Q52), IF(Values!$B$36=Spanish!$B$2, INDEX(Spanish!$B$20:$B$39,Q52), IF(Values!$B$36=French!$B$2, INDEX(French!$B$20:$B$39,Q52), IF(Values!$B$36=Dutch!$B$2,INDEX(Dutch!$B$20:$B$39,Q52), IF(Values!$B$36=English!$D$32, INDEX(English!$B$20:$B$39,Q52), 0)))))))</f>
        <v>#N/A</v>
      </c>
      <c r="I52" s="67"/>
      <c r="J52" s="56"/>
      <c r="K52" s="57"/>
      <c r="L52" s="57"/>
      <c r="M52" s="57" t="str">
        <f aca="false">IF(ISBLANK(K52),"","https://download.lenovo.com/Images/Parts/"&amp;K52&amp;"/"&amp;K52&amp;"_A.jpg")</f>
        <v/>
      </c>
      <c r="N52" s="57" t="str">
        <f aca="false">IF(ISBLANK(K52),"","https://download.lenovo.com/Images/Parts/"&amp;K52&amp;"/"&amp;K52&amp;"_B.jpg")</f>
        <v/>
      </c>
      <c r="O52" s="59" t="str">
        <f aca="false">IF(ISBLANK(K52),"","https://download.lenovo.com/Images/Parts/"&amp;K52&amp;"/"&amp;K52&amp;"_details.jpg")</f>
        <v/>
      </c>
      <c r="P52" s="0" t="str">
        <f aca="false">IF(J52=options!$B$3, "Macbook Pro 13.3'' A1278 Macbook Pro 15.4'' A1286 Macbook Pro 17'' A1297", IF(J52=options!$B$4, "Macbook Pro 13.3'' A1278 Macbook Pro 15.4'' A1286 Macbook Pro 17'' A1297", IF(J52=options!$B$5, "Macbook Air 11.6'' A1370 A1465 Macbook Air 13.3'' A1369 A1466 Macbook Pro retina 13.3'' A1425 A1502  Macbook Pro Retina 15.4'' A1398", "Macbook Pro retina 13.3'' A1425 A1502  Macbook Pro Retina 15.4'' A1398")))</f>
        <v>Macbook Pro retina 13.3'' A1425 A1502  Macbook Pro Retina 15.4'' A1398</v>
      </c>
      <c r="Q52" s="60" t="e">
        <f aca="false">MATCH(G52,options!$D$1:$D$20,0)</f>
        <v>#N/A</v>
      </c>
    </row>
    <row r="53" customFormat="false" ht="12.8" hidden="false" customHeight="false" outlineLevel="0" collapsed="false">
      <c r="E53" s="69"/>
      <c r="F53" s="67"/>
      <c r="G53" s="67"/>
      <c r="H53" s="0" t="e">
        <f aca="false">IF(Values!$B$36=English!$B$2,INDEX(English!$B$20:$B$39,Q53), IF(Values!$B$36=German!$B$2,INDEX(German!$B$20:$B$39,Q53), IF(Values!$B$36=Italian!$B$2,INDEX(Italian!$B$20:$B$39,Q53), IF(Values!$B$36=Spanish!$B$2, INDEX(Spanish!$B$20:$B$39,Q53), IF(Values!$B$36=French!$B$2, INDEX(French!$B$20:$B$39,Q53), IF(Values!$B$36=Dutch!$B$2,INDEX(Dutch!$B$20:$B$39,Q53), IF(Values!$B$36=English!$D$32, INDEX(English!$B$20:$B$39,Q53), 0)))))))</f>
        <v>#N/A</v>
      </c>
      <c r="I53" s="67"/>
      <c r="J53" s="56"/>
      <c r="K53" s="57"/>
      <c r="L53" s="57"/>
      <c r="M53" s="57" t="str">
        <f aca="false">IF(ISBLANK(K53),"","https://download.lenovo.com/Images/Parts/"&amp;K53&amp;"/"&amp;K53&amp;"_A.jpg")</f>
        <v/>
      </c>
      <c r="N53" s="57" t="str">
        <f aca="false">IF(ISBLANK(K53),"","https://download.lenovo.com/Images/Parts/"&amp;K53&amp;"/"&amp;K53&amp;"_B.jpg")</f>
        <v/>
      </c>
      <c r="O53" s="59" t="str">
        <f aca="false">IF(ISBLANK(K53),"","https://download.lenovo.com/Images/Parts/"&amp;K53&amp;"/"&amp;K53&amp;"_details.jpg")</f>
        <v/>
      </c>
      <c r="P53" s="0" t="str">
        <f aca="false">IF(J53=options!$B$3, "Macbook Pro 13.3'' A1278 Macbook Pro 15.4'' A1286 Macbook Pro 17'' A1297", IF(J53=options!$B$4, "Macbook Pro 13.3'' A1278 Macbook Pro 15.4'' A1286 Macbook Pro 17'' A1297", IF(J53=options!$B$5, "Macbook Air 11.6'' A1370 A1465 Macbook Air 13.3'' A1369 A1466 Macbook Pro retina 13.3'' A1425 A1502  Macbook Pro Retina 15.4'' A1398", "Macbook Pro retina 13.3'' A1425 A1502  Macbook Pro Retina 15.4'' A1398")))</f>
        <v>Macbook Pro retina 13.3'' A1425 A1502  Macbook Pro Retina 15.4'' A1398</v>
      </c>
      <c r="Q53" s="60" t="e">
        <f aca="false">MATCH(G53,options!$D$1:$D$20,0)</f>
        <v>#N/A</v>
      </c>
    </row>
    <row r="54" customFormat="false" ht="12.8" hidden="false" customHeight="false" outlineLevel="0" collapsed="false">
      <c r="E54" s="69"/>
      <c r="F54" s="67"/>
      <c r="G54" s="67"/>
      <c r="H54" s="0" t="e">
        <f aca="false">IF(Values!$B$36=English!$B$2,INDEX(English!$B$20:$B$39,Q54), IF(Values!$B$36=German!$B$2,INDEX(German!$B$20:$B$39,Q54), IF(Values!$B$36=Italian!$B$2,INDEX(Italian!$B$20:$B$39,Q54), IF(Values!$B$36=Spanish!$B$2, INDEX(Spanish!$B$20:$B$39,Q54), IF(Values!$B$36=French!$B$2, INDEX(French!$B$20:$B$39,Q54), IF(Values!$B$36=Dutch!$B$2,INDEX(Dutch!$B$20:$B$39,Q54), IF(Values!$B$36=English!$D$32, INDEX(English!$B$20:$B$39,Q54), 0)))))))</f>
        <v>#N/A</v>
      </c>
      <c r="I54" s="67"/>
      <c r="J54" s="56"/>
      <c r="K54" s="57"/>
      <c r="L54" s="57"/>
      <c r="M54" s="57" t="str">
        <f aca="false">IF(ISBLANK(K54),"","https://download.lenovo.com/Images/Parts/"&amp;K54&amp;"/"&amp;K54&amp;"_A.jpg")</f>
        <v/>
      </c>
      <c r="N54" s="57" t="str">
        <f aca="false">IF(ISBLANK(K54),"","https://download.lenovo.com/Images/Parts/"&amp;K54&amp;"/"&amp;K54&amp;"_B.jpg")</f>
        <v/>
      </c>
      <c r="O54" s="59" t="str">
        <f aca="false">IF(ISBLANK(K54),"","https://download.lenovo.com/Images/Parts/"&amp;K54&amp;"/"&amp;K54&amp;"_details.jpg")</f>
        <v/>
      </c>
      <c r="P54" s="0" t="str">
        <f aca="false">IF(J54=options!$B$3, "Macbook Pro 13.3'' A1278 Macbook Pro 15.4'' A1286 Macbook Pro 17'' A1297", IF(J54=options!$B$4, "Macbook Pro 13.3'' A1278 Macbook Pro 15.4'' A1286 Macbook Pro 17'' A1297", IF(J54=options!$B$5, "Macbook Air 11.6'' A1370 A1465 Macbook Air 13.3'' A1369 A1466 Macbook Pro retina 13.3'' A1425 A1502  Macbook Pro Retina 15.4'' A1398", "Macbook Pro retina 13.3'' A1425 A1502  Macbook Pro Retina 15.4'' A1398")))</f>
        <v>Macbook Pro retina 13.3'' A1425 A1502  Macbook Pro Retina 15.4'' A1398</v>
      </c>
      <c r="Q54" s="60" t="e">
        <f aca="false">MATCH(G54,options!$D$1:$D$20,0)</f>
        <v>#N/A</v>
      </c>
    </row>
    <row r="55" customFormat="false" ht="12.8" hidden="false" customHeight="false" outlineLevel="0" collapsed="false">
      <c r="E55" s="69"/>
      <c r="F55" s="67"/>
      <c r="G55" s="67"/>
      <c r="H55" s="0" t="e">
        <f aca="false">IF(Values!$B$36=English!$B$2,INDEX(English!$B$20:$B$39,Q55), IF(Values!$B$36=German!$B$2,INDEX(German!$B$20:$B$39,Q55), IF(Values!$B$36=Italian!$B$2,INDEX(Italian!$B$20:$B$39,Q55), IF(Values!$B$36=Spanish!$B$2, INDEX(Spanish!$B$20:$B$39,Q55), IF(Values!$B$36=French!$B$2, INDEX(French!$B$20:$B$39,Q55), IF(Values!$B$36=Dutch!$B$2,INDEX(Dutch!$B$20:$B$39,Q55), IF(Values!$B$36=English!$D$32, INDEX(English!$B$20:$B$39,Q55), 0)))))))</f>
        <v>#N/A</v>
      </c>
      <c r="I55" s="67"/>
      <c r="J55" s="56"/>
      <c r="K55" s="57"/>
      <c r="L55" s="57"/>
      <c r="M55" s="57" t="str">
        <f aca="false">IF(ISBLANK(K55),"","https://download.lenovo.com/Images/Parts/"&amp;K55&amp;"/"&amp;K55&amp;"_A.jpg")</f>
        <v/>
      </c>
      <c r="N55" s="57" t="str">
        <f aca="false">IF(ISBLANK(K55),"","https://download.lenovo.com/Images/Parts/"&amp;K55&amp;"/"&amp;K55&amp;"_B.jpg")</f>
        <v/>
      </c>
      <c r="O55" s="59" t="str">
        <f aca="false">IF(ISBLANK(K55),"","https://download.lenovo.com/Images/Parts/"&amp;K55&amp;"/"&amp;K55&amp;"_details.jpg")</f>
        <v/>
      </c>
      <c r="P55" s="0" t="str">
        <f aca="false">IF(J55=options!$B$3, "Macbook Pro 13.3'' A1278 Macbook Pro 15.4'' A1286 Macbook Pro 17'' A1297", IF(J55=options!$B$4, "Macbook Pro 13.3'' A1278 Macbook Pro 15.4'' A1286 Macbook Pro 17'' A1297", IF(J55=options!$B$5, "Macbook Air 11.6'' A1370 A1465 Macbook Air 13.3'' A1369 A1466 Macbook Pro retina 13.3'' A1425 A1502  Macbook Pro Retina 15.4'' A1398", "Macbook Pro retina 13.3'' A1425 A1502  Macbook Pro Retina 15.4'' A1398")))</f>
        <v>Macbook Pro retina 13.3'' A1425 A1502  Macbook Pro Retina 15.4'' A1398</v>
      </c>
      <c r="Q55" s="60" t="e">
        <f aca="false">MATCH(G55,options!$D$1:$D$20,0)</f>
        <v>#N/A</v>
      </c>
    </row>
    <row r="56" customFormat="false" ht="12.8" hidden="false" customHeight="false" outlineLevel="0" collapsed="false">
      <c r="E56" s="69"/>
      <c r="F56" s="67"/>
      <c r="G56" s="67"/>
      <c r="H56" s="0" t="e">
        <f aca="false">IF(Values!$B$36=English!$B$2,INDEX(English!$B$20:$B$39,Q56), IF(Values!$B$36=German!$B$2,INDEX(German!$B$20:$B$39,Q56), IF(Values!$B$36=Italian!$B$2,INDEX(Italian!$B$20:$B$39,Q56), IF(Values!$B$36=Spanish!$B$2, INDEX(Spanish!$B$20:$B$39,Q56), IF(Values!$B$36=French!$B$2, INDEX(French!$B$20:$B$39,Q56), IF(Values!$B$36=Dutch!$B$2,INDEX(Dutch!$B$20:$B$39,Q56), IF(Values!$B$36=English!$D$32, INDEX(English!$B$20:$B$39,Q56), 0)))))))</f>
        <v>#N/A</v>
      </c>
      <c r="I56" s="67"/>
      <c r="J56" s="56"/>
      <c r="K56" s="57"/>
      <c r="L56" s="57"/>
      <c r="M56" s="57" t="str">
        <f aca="false">IF(ISBLANK(K56),"","https://download.lenovo.com/Images/Parts/"&amp;K56&amp;"/"&amp;K56&amp;"_A.jpg")</f>
        <v/>
      </c>
      <c r="N56" s="57" t="str">
        <f aca="false">IF(ISBLANK(K56),"","https://download.lenovo.com/Images/Parts/"&amp;K56&amp;"/"&amp;K56&amp;"_B.jpg")</f>
        <v/>
      </c>
      <c r="O56" s="59" t="str">
        <f aca="false">IF(ISBLANK(K56),"","https://download.lenovo.com/Images/Parts/"&amp;K56&amp;"/"&amp;K56&amp;"_details.jpg")</f>
        <v/>
      </c>
      <c r="P56" s="0" t="str">
        <f aca="false">IF(J56=options!$B$3, "Macbook Pro 13.3'' A1278 Macbook Pro 15.4'' A1286 Macbook Pro 17'' A1297", IF(J56=options!$B$4, "Macbook Pro 13.3'' A1278 Macbook Pro 15.4'' A1286 Macbook Pro 17'' A1297", IF(J56=options!$B$5, "Macbook Air 11.6'' A1370 A1465 Macbook Air 13.3'' A1369 A1466 Macbook Pro retina 13.3'' A1425 A1502  Macbook Pro Retina 15.4'' A1398", "Macbook Pro retina 13.3'' A1425 A1502  Macbook Pro Retina 15.4'' A1398")))</f>
        <v>Macbook Pro retina 13.3'' A1425 A1502  Macbook Pro Retina 15.4'' A1398</v>
      </c>
      <c r="Q56" s="60" t="e">
        <f aca="false">MATCH(G56,options!$D$1:$D$20,0)</f>
        <v>#N/A</v>
      </c>
    </row>
    <row r="57" customFormat="false" ht="12.8" hidden="false" customHeight="false" outlineLevel="0" collapsed="false">
      <c r="E57" s="69"/>
      <c r="F57" s="67"/>
      <c r="G57" s="67"/>
      <c r="H57" s="0" t="e">
        <f aca="false">IF(Values!$B$36=English!$B$2,INDEX(English!$B$20:$B$39,Q57), IF(Values!$B$36=German!$B$2,INDEX(German!$B$20:$B$39,Q57), IF(Values!$B$36=Italian!$B$2,INDEX(Italian!$B$20:$B$39,Q57), IF(Values!$B$36=Spanish!$B$2, INDEX(Spanish!$B$20:$B$39,Q57), IF(Values!$B$36=French!$B$2, INDEX(French!$B$20:$B$39,Q57), IF(Values!$B$36=Dutch!$B$2,INDEX(Dutch!$B$20:$B$39,Q57), IF(Values!$B$36=English!$D$32, INDEX(English!$B$20:$B$39,Q57), 0)))))))</f>
        <v>#N/A</v>
      </c>
      <c r="I57" s="67"/>
      <c r="J57" s="56"/>
      <c r="K57" s="57"/>
      <c r="L57" s="57"/>
      <c r="M57" s="57" t="str">
        <f aca="false">IF(ISBLANK(K57),"","https://download.lenovo.com/Images/Parts/"&amp;K57&amp;"/"&amp;K57&amp;"_A.jpg")</f>
        <v/>
      </c>
      <c r="N57" s="57" t="str">
        <f aca="false">IF(ISBLANK(K57),"","https://download.lenovo.com/Images/Parts/"&amp;K57&amp;"/"&amp;K57&amp;"_B.jpg")</f>
        <v/>
      </c>
      <c r="O57" s="59" t="str">
        <f aca="false">IF(ISBLANK(K57),"","https://download.lenovo.com/Images/Parts/"&amp;K57&amp;"/"&amp;K57&amp;"_details.jpg")</f>
        <v/>
      </c>
      <c r="P57" s="0" t="str">
        <f aca="false">IF(J57=options!$B$3, "Macbook Pro 13.3'' A1278 Macbook Pro 15.4'' A1286 Macbook Pro 17'' A1297", IF(J57=options!$B$4, "Macbook Pro 13.3'' A1278 Macbook Pro 15.4'' A1286 Macbook Pro 17'' A1297", IF(J57=options!$B$5, "Macbook Air 11.6'' A1370 A1465 Macbook Air 13.3'' A1369 A1466 Macbook Pro retina 13.3'' A1425 A1502  Macbook Pro Retina 15.4'' A1398", "Macbook Pro retina 13.3'' A1425 A1502  Macbook Pro Retina 15.4'' A1398")))</f>
        <v>Macbook Pro retina 13.3'' A1425 A1502  Macbook Pro Retina 15.4'' A1398</v>
      </c>
      <c r="Q57" s="60" t="e">
        <f aca="false">MATCH(G57,options!$D$1:$D$20,0)</f>
        <v>#N/A</v>
      </c>
    </row>
    <row r="58" customFormat="false" ht="12.8" hidden="false" customHeight="false" outlineLevel="0" collapsed="false">
      <c r="E58" s="69"/>
      <c r="F58" s="67"/>
      <c r="G58" s="67"/>
      <c r="H58" s="0" t="e">
        <f aca="false">IF(Values!$B$36=English!$B$2,INDEX(English!$B$20:$B$39,Q58), IF(Values!$B$36=German!$B$2,INDEX(German!$B$20:$B$39,Q58), IF(Values!$B$36=Italian!$B$2,INDEX(Italian!$B$20:$B$39,Q58), IF(Values!$B$36=Spanish!$B$2, INDEX(Spanish!$B$20:$B$39,Q58), IF(Values!$B$36=French!$B$2, INDEX(French!$B$20:$B$39,Q58), IF(Values!$B$36=Dutch!$B$2,INDEX(Dutch!$B$20:$B$39,Q58), IF(Values!$B$36=English!$D$32, INDEX(English!$B$20:$B$39,Q58), 0)))))))</f>
        <v>#N/A</v>
      </c>
      <c r="I58" s="67"/>
      <c r="J58" s="56"/>
      <c r="K58" s="57"/>
      <c r="L58" s="57"/>
      <c r="M58" s="57" t="str">
        <f aca="false">IF(ISBLANK(K58),"","https://download.lenovo.com/Images/Parts/"&amp;K58&amp;"/"&amp;K58&amp;"_A.jpg")</f>
        <v/>
      </c>
      <c r="N58" s="57" t="str">
        <f aca="false">IF(ISBLANK(K58),"","https://download.lenovo.com/Images/Parts/"&amp;K58&amp;"/"&amp;K58&amp;"_B.jpg")</f>
        <v/>
      </c>
      <c r="O58" s="59" t="str">
        <f aca="false">IF(ISBLANK(K58),"","https://download.lenovo.com/Images/Parts/"&amp;K58&amp;"/"&amp;K58&amp;"_details.jpg")</f>
        <v/>
      </c>
      <c r="P58" s="0" t="str">
        <f aca="false">IF(J58=options!$B$3, "Macbook Pro 13.3'' A1278 Macbook Pro 15.4'' A1286 Macbook Pro 17'' A1297", IF(J58=options!$B$4, "Macbook Pro 13.3'' A1278 Macbook Pro 15.4'' A1286 Macbook Pro 17'' A1297", IF(J58=options!$B$5, "Macbook Air 11.6'' A1370 A1465 Macbook Air 13.3'' A1369 A1466 Macbook Pro retina 13.3'' A1425 A1502  Macbook Pro Retina 15.4'' A1398", "Macbook Pro retina 13.3'' A1425 A1502  Macbook Pro Retina 15.4'' A1398")))</f>
        <v>Macbook Pro retina 13.3'' A1425 A1502  Macbook Pro Retina 15.4'' A1398</v>
      </c>
      <c r="Q58" s="60" t="e">
        <f aca="false">MATCH(G58,options!$D$1:$D$20,0)</f>
        <v>#N/A</v>
      </c>
    </row>
    <row r="59" customFormat="false" ht="12.8" hidden="false" customHeight="false" outlineLevel="0" collapsed="false">
      <c r="E59" s="69"/>
      <c r="F59" s="67"/>
      <c r="G59" s="67"/>
      <c r="H59" s="0" t="e">
        <f aca="false">IF(Values!$B$36=English!$B$2,INDEX(English!$B$20:$B$39,Q59), IF(Values!$B$36=German!$B$2,INDEX(German!$B$20:$B$39,Q59), IF(Values!$B$36=Italian!$B$2,INDEX(Italian!$B$20:$B$39,Q59), IF(Values!$B$36=Spanish!$B$2, INDEX(Spanish!$B$20:$B$39,Q59), IF(Values!$B$36=French!$B$2, INDEX(French!$B$20:$B$39,Q59), IF(Values!$B$36=Dutch!$B$2,INDEX(Dutch!$B$20:$B$39,Q59), IF(Values!$B$36=English!$D$32, INDEX(English!$B$20:$B$39,Q59), 0)))))))</f>
        <v>#N/A</v>
      </c>
      <c r="I59" s="67"/>
      <c r="J59" s="56"/>
      <c r="K59" s="57"/>
      <c r="L59" s="57"/>
      <c r="M59" s="57" t="str">
        <f aca="false">IF(ISBLANK(K59),"","https://download.lenovo.com/Images/Parts/"&amp;K59&amp;"/"&amp;K59&amp;"_A.jpg")</f>
        <v/>
      </c>
      <c r="N59" s="57" t="str">
        <f aca="false">IF(ISBLANK(K59),"","https://download.lenovo.com/Images/Parts/"&amp;K59&amp;"/"&amp;K59&amp;"_B.jpg")</f>
        <v/>
      </c>
      <c r="O59" s="59" t="str">
        <f aca="false">IF(ISBLANK(K59),"","https://download.lenovo.com/Images/Parts/"&amp;K59&amp;"/"&amp;K59&amp;"_details.jpg")</f>
        <v/>
      </c>
      <c r="P59" s="0" t="str">
        <f aca="false">IF(J59=options!$B$3, "Macbook Pro 13.3'' A1278 Macbook Pro 15.4'' A1286 Macbook Pro 17'' A1297", IF(J59=options!$B$4, "Macbook Pro 13.3'' A1278 Macbook Pro 15.4'' A1286 Macbook Pro 17'' A1297", IF(J59=options!$B$5, "Macbook Air 11.6'' A1370 A1465 Macbook Air 13.3'' A1369 A1466 Macbook Pro retina 13.3'' A1425 A1502  Macbook Pro Retina 15.4'' A1398", "Macbook Pro retina 13.3'' A1425 A1502  Macbook Pro Retina 15.4'' A1398")))</f>
        <v>Macbook Pro retina 13.3'' A1425 A1502  Macbook Pro Retina 15.4'' A1398</v>
      </c>
      <c r="Q59" s="60" t="e">
        <f aca="false">MATCH(G59,options!$D$1:$D$20,0)</f>
        <v>#N/A</v>
      </c>
    </row>
    <row r="60" customFormat="false" ht="12.8" hidden="false" customHeight="false" outlineLevel="0" collapsed="false">
      <c r="E60" s="69"/>
      <c r="F60" s="67"/>
      <c r="G60" s="67"/>
      <c r="H60" s="0" t="e">
        <f aca="false">IF(Values!$B$36=English!$B$2,INDEX(English!$B$20:$B$39,Q60), IF(Values!$B$36=German!$B$2,INDEX(German!$B$20:$B$39,Q60), IF(Values!$B$36=Italian!$B$2,INDEX(Italian!$B$20:$B$39,Q60), IF(Values!$B$36=Spanish!$B$2, INDEX(Spanish!$B$20:$B$39,Q60), IF(Values!$B$36=French!$B$2, INDEX(French!$B$20:$B$39,Q60), IF(Values!$B$36=Dutch!$B$2,INDEX(Dutch!$B$20:$B$39,Q60), IF(Values!$B$36=English!$D$32, INDEX(English!$B$20:$B$39,Q60), 0)))))))</f>
        <v>#N/A</v>
      </c>
      <c r="I60" s="67"/>
      <c r="J60" s="56"/>
      <c r="K60" s="57"/>
      <c r="L60" s="57"/>
      <c r="M60" s="57" t="str">
        <f aca="false">IF(ISBLANK(K60),"","https://download.lenovo.com/Images/Parts/"&amp;K60&amp;"/"&amp;K60&amp;"_A.jpg")</f>
        <v/>
      </c>
      <c r="N60" s="57" t="str">
        <f aca="false">IF(ISBLANK(K60),"","https://download.lenovo.com/Images/Parts/"&amp;K60&amp;"/"&amp;K60&amp;"_B.jpg")</f>
        <v/>
      </c>
      <c r="O60" s="59" t="str">
        <f aca="false">IF(ISBLANK(K60),"","https://download.lenovo.com/Images/Parts/"&amp;K60&amp;"/"&amp;K60&amp;"_details.jpg")</f>
        <v/>
      </c>
      <c r="P60" s="0" t="str">
        <f aca="false">IF(J60=options!$B$3, "Macbook Pro 13.3'' A1278 Macbook Pro 15.4'' A1286 Macbook Pro 17'' A1297", IF(J60=options!$B$4, "Macbook Pro 13.3'' A1278 Macbook Pro 15.4'' A1286 Macbook Pro 17'' A1297", IF(J60=options!$B$5, "Macbook Air 11.6'' A1370 A1465 Macbook Air 13.3'' A1369 A1466 Macbook Pro retina 13.3'' A1425 A1502  Macbook Pro Retina 15.4'' A1398", "Macbook Pro retina 13.3'' A1425 A1502  Macbook Pro Retina 15.4'' A1398")))</f>
        <v>Macbook Pro retina 13.3'' A1425 A1502  Macbook Pro Retina 15.4'' A1398</v>
      </c>
      <c r="Q60" s="60" t="e">
        <f aca="false">MATCH(G60,options!$D$1:$D$20,0)</f>
        <v>#N/A</v>
      </c>
    </row>
    <row r="61" customFormat="false" ht="12.8" hidden="false" customHeight="false" outlineLevel="0" collapsed="false">
      <c r="E61" s="69"/>
      <c r="F61" s="67"/>
      <c r="G61" s="67"/>
      <c r="H61" s="0" t="e">
        <f aca="false">IF(Values!$B$36=English!$B$2,INDEX(English!$B$20:$B$39,Q61), IF(Values!$B$36=German!$B$2,INDEX(German!$B$20:$B$39,Q61), IF(Values!$B$36=Italian!$B$2,INDEX(Italian!$B$20:$B$39,Q61), IF(Values!$B$36=Spanish!$B$2, INDEX(Spanish!$B$20:$B$39,Q61), IF(Values!$B$36=French!$B$2, INDEX(French!$B$20:$B$39,Q61), IF(Values!$B$36=Dutch!$B$2,INDEX(Dutch!$B$20:$B$39,Q61), IF(Values!$B$36=English!$D$32, INDEX(English!$B$20:$B$39,Q61), 0)))))))</f>
        <v>#N/A</v>
      </c>
      <c r="I61" s="67"/>
      <c r="J61" s="56"/>
      <c r="K61" s="57"/>
      <c r="L61" s="57"/>
      <c r="M61" s="57" t="str">
        <f aca="false">IF(ISBLANK(K61),"","https://download.lenovo.com/Images/Parts/"&amp;K61&amp;"/"&amp;K61&amp;"_A.jpg")</f>
        <v/>
      </c>
      <c r="N61" s="57" t="str">
        <f aca="false">IF(ISBLANK(K61),"","https://download.lenovo.com/Images/Parts/"&amp;K61&amp;"/"&amp;K61&amp;"_B.jpg")</f>
        <v/>
      </c>
      <c r="O61" s="59" t="str">
        <f aca="false">IF(ISBLANK(K61),"","https://download.lenovo.com/Images/Parts/"&amp;K61&amp;"/"&amp;K61&amp;"_details.jpg")</f>
        <v/>
      </c>
      <c r="P61" s="0" t="str">
        <f aca="false">IF(J61=options!$B$3, "Macbook Pro 13.3'' A1278 Macbook Pro 15.4'' A1286 Macbook Pro 17'' A1297", IF(J61=options!$B$4, "Macbook Pro 13.3'' A1278 Macbook Pro 15.4'' A1286 Macbook Pro 17'' A1297", IF(J61=options!$B$5, "Macbook Air 11.6'' A1370 A1465 Macbook Air 13.3'' A1369 A1466 Macbook Pro retina 13.3'' A1425 A1502  Macbook Pro Retina 15.4'' A1398", "Macbook Pro retina 13.3'' A1425 A1502  Macbook Pro Retina 15.4'' A1398")))</f>
        <v>Macbook Pro retina 13.3'' A1425 A1502  Macbook Pro Retina 15.4'' A1398</v>
      </c>
      <c r="Q61" s="60" t="e">
        <f aca="false">MATCH(G61,options!$D$1:$D$20,0)</f>
        <v>#N/A</v>
      </c>
    </row>
    <row r="62" customFormat="false" ht="12.8" hidden="false" customHeight="false" outlineLevel="0" collapsed="false">
      <c r="E62" s="69"/>
      <c r="F62" s="67"/>
      <c r="G62" s="67"/>
      <c r="H62" s="0" t="e">
        <f aca="false">IF(Values!$B$36=English!$B$2,INDEX(English!$B$20:$B$39,Q62), IF(Values!$B$36=German!$B$2,INDEX(German!$B$20:$B$39,Q62), IF(Values!$B$36=Italian!$B$2,INDEX(Italian!$B$20:$B$39,Q62), IF(Values!$B$36=Spanish!$B$2, INDEX(Spanish!$B$20:$B$39,Q62), IF(Values!$B$36=French!$B$2, INDEX(French!$B$20:$B$39,Q62), IF(Values!$B$36=Dutch!$B$2,INDEX(Dutch!$B$20:$B$39,Q62), IF(Values!$B$36=English!$D$32, INDEX(English!$B$20:$B$39,Q62), 0)))))))</f>
        <v>#N/A</v>
      </c>
      <c r="I62" s="67"/>
      <c r="J62" s="56"/>
      <c r="K62" s="57"/>
      <c r="L62" s="57"/>
      <c r="M62" s="57" t="str">
        <f aca="false">IF(ISBLANK(K62),"","https://download.lenovo.com/Images/Parts/"&amp;K62&amp;"/"&amp;K62&amp;"_A.jpg")</f>
        <v/>
      </c>
      <c r="N62" s="57" t="str">
        <f aca="false">IF(ISBLANK(K62),"","https://download.lenovo.com/Images/Parts/"&amp;K62&amp;"/"&amp;K62&amp;"_B.jpg")</f>
        <v/>
      </c>
      <c r="O62" s="59" t="str">
        <f aca="false">IF(ISBLANK(K62),"","https://download.lenovo.com/Images/Parts/"&amp;K62&amp;"/"&amp;K62&amp;"_details.jpg")</f>
        <v/>
      </c>
      <c r="P62" s="0" t="str">
        <f aca="false">IF(J62=options!$B$3, "Macbook Pro 13.3'' A1278 Macbook Pro 15.4'' A1286 Macbook Pro 17'' A1297", IF(J62=options!$B$4, "Macbook Pro 13.3'' A1278 Macbook Pro 15.4'' A1286 Macbook Pro 17'' A1297", IF(J62=options!$B$5, "Macbook Air 11.6'' A1370 A1465 Macbook Air 13.3'' A1369 A1466 Macbook Pro retina 13.3'' A1425 A1502  Macbook Pro Retina 15.4'' A1398", "Macbook Pro retina 13.3'' A1425 A1502  Macbook Pro Retina 15.4'' A1398")))</f>
        <v>Macbook Pro retina 13.3'' A1425 A1502  Macbook Pro Retina 15.4'' A1398</v>
      </c>
      <c r="Q62" s="60" t="e">
        <f aca="false">MATCH(G62,options!$D$1:$D$20,0)</f>
        <v>#N/A</v>
      </c>
    </row>
    <row r="63" customFormat="false" ht="12.8" hidden="false" customHeight="false" outlineLevel="0" collapsed="false">
      <c r="E63" s="69"/>
      <c r="F63" s="67"/>
      <c r="G63" s="67"/>
      <c r="H63" s="0" t="e">
        <f aca="false">IF(Values!$B$36=English!$B$2,INDEX(English!$B$20:$B$39,Q63), IF(Values!$B$36=German!$B$2,INDEX(German!$B$20:$B$39,Q63), IF(Values!$B$36=Italian!$B$2,INDEX(Italian!$B$20:$B$39,Q63), IF(Values!$B$36=Spanish!$B$2, INDEX(Spanish!$B$20:$B$39,Q63), IF(Values!$B$36=French!$B$2, INDEX(French!$B$20:$B$39,Q63), IF(Values!$B$36=Dutch!$B$2,INDEX(Dutch!$B$20:$B$39,Q63), IF(Values!$B$36=English!$D$32, INDEX(English!$B$20:$B$39,Q63), 0)))))))</f>
        <v>#N/A</v>
      </c>
      <c r="I63" s="67"/>
      <c r="J63" s="56"/>
      <c r="K63" s="57"/>
      <c r="L63" s="57"/>
      <c r="M63" s="57" t="str">
        <f aca="false">IF(ISBLANK(K63),"","https://download.lenovo.com/Images/Parts/"&amp;K63&amp;"/"&amp;K63&amp;"_A.jpg")</f>
        <v/>
      </c>
      <c r="N63" s="57" t="str">
        <f aca="false">IF(ISBLANK(K63),"","https://download.lenovo.com/Images/Parts/"&amp;K63&amp;"/"&amp;K63&amp;"_B.jpg")</f>
        <v/>
      </c>
      <c r="O63" s="59" t="str">
        <f aca="false">IF(ISBLANK(K63),"","https://download.lenovo.com/Images/Parts/"&amp;K63&amp;"/"&amp;K63&amp;"_details.jpg")</f>
        <v/>
      </c>
      <c r="P63" s="0" t="str">
        <f aca="false">IF(J63=options!$B$3, "Macbook Pro 13.3'' A1278 Macbook Pro 15.4'' A1286 Macbook Pro 17'' A1297", IF(J63=options!$B$4, "Macbook Pro 13.3'' A1278 Macbook Pro 15.4'' A1286 Macbook Pro 17'' A1297", IF(J63=options!$B$5, "Macbook Air 11.6'' A1370 A1465 Macbook Air 13.3'' A1369 A1466 Macbook Pro retina 13.3'' A1425 A1502  Macbook Pro Retina 15.4'' A1398", "Macbook Pro retina 13.3'' A1425 A1502  Macbook Pro Retina 15.4'' A1398")))</f>
        <v>Macbook Pro retina 13.3'' A1425 A1502  Macbook Pro Retina 15.4'' A1398</v>
      </c>
      <c r="Q63" s="60" t="e">
        <f aca="false">MATCH(G63,options!$D$1:$D$20,0)</f>
        <v>#N/A</v>
      </c>
    </row>
    <row r="64" customFormat="false" ht="12.8" hidden="false" customHeight="false" outlineLevel="0" collapsed="false">
      <c r="E64" s="69"/>
      <c r="F64" s="67"/>
      <c r="G64" s="67"/>
      <c r="H64" s="0" t="e">
        <f aca="false">IF(Values!$B$36=English!$B$2,INDEX(English!$B$20:$B$39,Q64), IF(Values!$B$36=German!$B$2,INDEX(German!$B$20:$B$39,Q64), IF(Values!$B$36=Italian!$B$2,INDEX(Italian!$B$20:$B$39,Q64), IF(Values!$B$36=Spanish!$B$2, INDEX(Spanish!$B$20:$B$39,Q64), IF(Values!$B$36=French!$B$2, INDEX(French!$B$20:$B$39,Q64), IF(Values!$B$36=Dutch!$B$2,INDEX(Dutch!$B$20:$B$39,Q64), IF(Values!$B$36=English!$D$32, INDEX(English!$B$20:$B$39,Q64), 0)))))))</f>
        <v>#N/A</v>
      </c>
      <c r="I64" s="67"/>
      <c r="J64" s="56"/>
      <c r="K64" s="57"/>
      <c r="L64" s="57"/>
      <c r="M64" s="57" t="str">
        <f aca="false">IF(ISBLANK(K64),"","https://download.lenovo.com/Images/Parts/"&amp;K64&amp;"/"&amp;K64&amp;"_A.jpg")</f>
        <v/>
      </c>
      <c r="N64" s="57" t="str">
        <f aca="false">IF(ISBLANK(K64),"","https://download.lenovo.com/Images/Parts/"&amp;K64&amp;"/"&amp;K64&amp;"_B.jpg")</f>
        <v/>
      </c>
      <c r="O64" s="59" t="str">
        <f aca="false">IF(ISBLANK(K64),"","https://download.lenovo.com/Images/Parts/"&amp;K64&amp;"/"&amp;K64&amp;"_details.jpg")</f>
        <v/>
      </c>
      <c r="P64" s="0" t="str">
        <f aca="false">IF(J64=options!$B$3, "Macbook Pro 13.3'' A1278 Macbook Pro 15.4'' A1286 Macbook Pro 17'' A1297", IF(J64=options!$B$4, "Macbook Pro 13.3'' A1278 Macbook Pro 15.4'' A1286 Macbook Pro 17'' A1297", IF(J64=options!$B$5, "Macbook Air 11.6'' A1370 A1465 Macbook Air 13.3'' A1369 A1466 Macbook Pro retina 13.3'' A1425 A1502  Macbook Pro Retina 15.4'' A1398", "Macbook Pro retina 13.3'' A1425 A1502  Macbook Pro Retina 15.4'' A1398")))</f>
        <v>Macbook Pro retina 13.3'' A1425 A1502  Macbook Pro Retina 15.4'' A1398</v>
      </c>
      <c r="Q64" s="60" t="e">
        <f aca="false">MATCH(G64,options!$D$1:$D$20,0)</f>
        <v>#N/A</v>
      </c>
    </row>
    <row r="65" customFormat="false" ht="12.8" hidden="false" customHeight="false" outlineLevel="0" collapsed="false">
      <c r="E65" s="69"/>
      <c r="F65" s="67"/>
      <c r="G65" s="67"/>
      <c r="H65" s="0" t="e">
        <f aca="false">IF(Values!$B$36=English!$B$2,INDEX(English!$B$20:$B$39,Q65), IF(Values!$B$36=German!$B$2,INDEX(German!$B$20:$B$39,Q65), IF(Values!$B$36=Italian!$B$2,INDEX(Italian!$B$20:$B$39,Q65), IF(Values!$B$36=Spanish!$B$2, INDEX(Spanish!$B$20:$B$39,Q65), IF(Values!$B$36=French!$B$2, INDEX(French!$B$20:$B$39,Q65), IF(Values!$B$36=Dutch!$B$2,INDEX(Dutch!$B$20:$B$39,Q65), IF(Values!$B$36=English!$D$32, INDEX(English!$B$20:$B$39,Q65), 0)))))))</f>
        <v>#N/A</v>
      </c>
      <c r="I65" s="67"/>
      <c r="J65" s="56"/>
      <c r="K65" s="57"/>
      <c r="L65" s="57"/>
      <c r="M65" s="57" t="str">
        <f aca="false">IF(ISBLANK(K65),"","https://download.lenovo.com/Images/Parts/"&amp;K65&amp;"/"&amp;K65&amp;"_A.jpg")</f>
        <v/>
      </c>
      <c r="N65" s="57" t="str">
        <f aca="false">IF(ISBLANK(K65),"","https://download.lenovo.com/Images/Parts/"&amp;K65&amp;"/"&amp;K65&amp;"_B.jpg")</f>
        <v/>
      </c>
      <c r="O65" s="59" t="str">
        <f aca="false">IF(ISBLANK(K65),"","https://download.lenovo.com/Images/Parts/"&amp;K65&amp;"/"&amp;K65&amp;"_details.jpg")</f>
        <v/>
      </c>
      <c r="P65" s="0" t="str">
        <f aca="false">IF(J65=options!$B$3, "Macbook Pro 13.3'' A1278 Macbook Pro 15.4'' A1286 Macbook Pro 17'' A1297", IF(J65=options!$B$4, "Macbook Pro 13.3'' A1278 Macbook Pro 15.4'' A1286 Macbook Pro 17'' A1297", IF(J65=options!$B$5, "Macbook Air 11.6'' A1370 A1465 Macbook Air 13.3'' A1369 A1466 Macbook Pro retina 13.3'' A1425 A1502  Macbook Pro Retina 15.4'' A1398", "Macbook Pro retina 13.3'' A1425 A1502  Macbook Pro Retina 15.4'' A1398")))</f>
        <v>Macbook Pro retina 13.3'' A1425 A1502  Macbook Pro Retina 15.4'' A1398</v>
      </c>
      <c r="Q65" s="60" t="e">
        <f aca="false">MATCH(G65,options!$D$1:$D$20,0)</f>
        <v>#N/A</v>
      </c>
    </row>
    <row r="66" customFormat="false" ht="12.8" hidden="false" customHeight="false" outlineLevel="0" collapsed="false">
      <c r="E66" s="69"/>
      <c r="F66" s="67"/>
      <c r="G66" s="67"/>
      <c r="H66" s="0" t="e">
        <f aca="false">IF(Values!$B$36=English!$B$2,INDEX(English!$B$20:$B$39,Q66), IF(Values!$B$36=German!$B$2,INDEX(German!$B$20:$B$39,Q66), IF(Values!$B$36=Italian!$B$2,INDEX(Italian!$B$20:$B$39,Q66), IF(Values!$B$36=Spanish!$B$2, INDEX(Spanish!$B$20:$B$39,Q66), IF(Values!$B$36=French!$B$2, INDEX(French!$B$20:$B$39,Q66), IF(Values!$B$36=Dutch!$B$2,INDEX(Dutch!$B$20:$B$39,Q66), IF(Values!$B$36=English!$D$32, INDEX(English!$B$20:$B$39,Q66), 0)))))))</f>
        <v>#N/A</v>
      </c>
      <c r="I66" s="67"/>
      <c r="J66" s="56"/>
      <c r="K66" s="57"/>
      <c r="L66" s="57"/>
      <c r="M66" s="57" t="str">
        <f aca="false">IF(ISBLANK(K66),"","https://download.lenovo.com/Images/Parts/"&amp;K66&amp;"/"&amp;K66&amp;"_A.jpg")</f>
        <v/>
      </c>
      <c r="N66" s="57" t="str">
        <f aca="false">IF(ISBLANK(K66),"","https://download.lenovo.com/Images/Parts/"&amp;K66&amp;"/"&amp;K66&amp;"_B.jpg")</f>
        <v/>
      </c>
      <c r="O66" s="59" t="str">
        <f aca="false">IF(ISBLANK(K66),"","https://download.lenovo.com/Images/Parts/"&amp;K66&amp;"/"&amp;K66&amp;"_details.jpg")</f>
        <v/>
      </c>
      <c r="P66" s="0" t="str">
        <f aca="false">IF(J66=options!$B$3, "Macbook Pro 13.3'' A1278 Macbook Pro 15.4'' A1286 Macbook Pro 17'' A1297", IF(J66=options!$B$4, "Macbook Pro 13.3'' A1278 Macbook Pro 15.4'' A1286 Macbook Pro 17'' A1297", IF(J66=options!$B$5, "Macbook Air 11.6'' A1370 A1465 Macbook Air 13.3'' A1369 A1466 Macbook Pro retina 13.3'' A1425 A1502  Macbook Pro Retina 15.4'' A1398", "Macbook Pro retina 13.3'' A1425 A1502  Macbook Pro Retina 15.4'' A1398")))</f>
        <v>Macbook Pro retina 13.3'' A1425 A1502  Macbook Pro Retina 15.4'' A1398</v>
      </c>
      <c r="Q66" s="60" t="e">
        <f aca="false">MATCH(G66,options!$D$1:$D$20,0)</f>
        <v>#N/A</v>
      </c>
    </row>
    <row r="67" customFormat="false" ht="12.8" hidden="false" customHeight="false" outlineLevel="0" collapsed="false">
      <c r="E67" s="69"/>
      <c r="F67" s="67"/>
      <c r="G67" s="67"/>
      <c r="H67" s="0" t="e">
        <f aca="false">IF(Values!$B$36=English!$B$2,INDEX(English!$B$20:$B$39,Q67), IF(Values!$B$36=German!$B$2,INDEX(German!$B$20:$B$39,Q67), IF(Values!$B$36=Italian!$B$2,INDEX(Italian!$B$20:$B$39,Q67), IF(Values!$B$36=Spanish!$B$2, INDEX(Spanish!$B$20:$B$39,Q67), IF(Values!$B$36=French!$B$2, INDEX(French!$B$20:$B$39,Q67), IF(Values!$B$36=Dutch!$B$2,INDEX(Dutch!$B$20:$B$39,Q67), IF(Values!$B$36=English!$D$32, INDEX(English!$B$20:$B$39,Q67), 0)))))))</f>
        <v>#N/A</v>
      </c>
      <c r="I67" s="67"/>
      <c r="J67" s="56"/>
      <c r="K67" s="57"/>
      <c r="L67" s="57"/>
      <c r="M67" s="57" t="str">
        <f aca="false">IF(ISBLANK(K67),"","https://download.lenovo.com/Images/Parts/"&amp;K67&amp;"/"&amp;K67&amp;"_A.jpg")</f>
        <v/>
      </c>
      <c r="N67" s="57" t="str">
        <f aca="false">IF(ISBLANK(K67),"","https://download.lenovo.com/Images/Parts/"&amp;K67&amp;"/"&amp;K67&amp;"_B.jpg")</f>
        <v/>
      </c>
      <c r="O67" s="59" t="str">
        <f aca="false">IF(ISBLANK(K67),"","https://download.lenovo.com/Images/Parts/"&amp;K67&amp;"/"&amp;K67&amp;"_details.jpg")</f>
        <v/>
      </c>
      <c r="P67" s="0" t="str">
        <f aca="false">IF(J67=options!$B$3, "Macbook Pro 13.3'' A1278 Macbook Pro 15.4'' A1286 Macbook Pro 17'' A1297", IF(J67=options!$B$4, "Macbook Pro 13.3'' A1278 Macbook Pro 15.4'' A1286 Macbook Pro 17'' A1297", IF(J67=options!$B$5, "Macbook Air 11.6'' A1370 A1465 Macbook Air 13.3'' A1369 A1466 Macbook Pro retina 13.3'' A1425 A1502  Macbook Pro Retina 15.4'' A1398", "Macbook Pro retina 13.3'' A1425 A1502  Macbook Pro Retina 15.4'' A1398")))</f>
        <v>Macbook Pro retina 13.3'' A1425 A1502  Macbook Pro Retina 15.4'' A1398</v>
      </c>
      <c r="Q67" s="60" t="e">
        <f aca="false">MATCH(G67,options!$D$1:$D$20,0)</f>
        <v>#N/A</v>
      </c>
    </row>
    <row r="68" customFormat="false" ht="12.8" hidden="false" customHeight="false" outlineLevel="0" collapsed="false">
      <c r="E68" s="69"/>
      <c r="F68" s="67"/>
      <c r="G68" s="67"/>
      <c r="H68" s="0" t="e">
        <f aca="false">IF(Values!$B$36=English!$B$2,INDEX(English!$B$20:$B$39,Q68), IF(Values!$B$36=German!$B$2,INDEX(German!$B$20:$B$39,Q68), IF(Values!$B$36=Italian!$B$2,INDEX(Italian!$B$20:$B$39,Q68), IF(Values!$B$36=Spanish!$B$2, INDEX(Spanish!$B$20:$B$39,Q68), IF(Values!$B$36=French!$B$2, INDEX(French!$B$20:$B$39,Q68), IF(Values!$B$36=Dutch!$B$2,INDEX(Dutch!$B$20:$B$39,Q68), IF(Values!$B$36=English!$D$32, INDEX(English!$B$20:$B$39,Q68), 0)))))))</f>
        <v>#N/A</v>
      </c>
      <c r="I68" s="67"/>
      <c r="J68" s="56"/>
      <c r="K68" s="57"/>
      <c r="L68" s="57"/>
      <c r="M68" s="57" t="str">
        <f aca="false">IF(ISBLANK(K68),"","https://download.lenovo.com/Images/Parts/"&amp;K68&amp;"/"&amp;K68&amp;"_A.jpg")</f>
        <v/>
      </c>
      <c r="N68" s="57" t="str">
        <f aca="false">IF(ISBLANK(K68),"","https://download.lenovo.com/Images/Parts/"&amp;K68&amp;"/"&amp;K68&amp;"_B.jpg")</f>
        <v/>
      </c>
      <c r="O68" s="59" t="str">
        <f aca="false">IF(ISBLANK(K68),"","https://download.lenovo.com/Images/Parts/"&amp;K68&amp;"/"&amp;K68&amp;"_details.jpg")</f>
        <v/>
      </c>
      <c r="P68" s="0" t="str">
        <f aca="false">IF(J68=options!$B$3, "Macbook Pro 13.3'' A1278 Macbook Pro 15.4'' A1286 Macbook Pro 17'' A1297", IF(J68=options!$B$4, "Macbook Pro 13.3'' A1278 Macbook Pro 15.4'' A1286 Macbook Pro 17'' A1297", IF(J68=options!$B$5, "Macbook Air 11.6'' A1370 A1465 Macbook Air 13.3'' A1369 A1466 Macbook Pro retina 13.3'' A1425 A1502  Macbook Pro Retina 15.4'' A1398", "Macbook Pro retina 13.3'' A1425 A1502  Macbook Pro Retina 15.4'' A1398")))</f>
        <v>Macbook Pro retina 13.3'' A1425 A1502  Macbook Pro Retina 15.4'' A1398</v>
      </c>
      <c r="Q68" s="60" t="e">
        <f aca="false">MATCH(G68,options!$D$1:$D$20,0)</f>
        <v>#N/A</v>
      </c>
    </row>
    <row r="69" customFormat="false" ht="12.8" hidden="false" customHeight="false" outlineLevel="0" collapsed="false">
      <c r="E69" s="69"/>
      <c r="F69" s="67"/>
      <c r="G69" s="67"/>
      <c r="H69" s="0" t="e">
        <f aca="false">IF(Values!$B$36=English!$B$2,INDEX(English!$B$20:$B$39,Q69), IF(Values!$B$36=German!$B$2,INDEX(German!$B$20:$B$39,Q69), IF(Values!$B$36=Italian!$B$2,INDEX(Italian!$B$20:$B$39,Q69), IF(Values!$B$36=Spanish!$B$2, INDEX(Spanish!$B$20:$B$39,Q69), IF(Values!$B$36=French!$B$2, INDEX(French!$B$20:$B$39,Q69), IF(Values!$B$36=Dutch!$B$2,INDEX(Dutch!$B$20:$B$39,Q69), IF(Values!$B$36=English!$D$32, INDEX(English!$B$20:$B$39,Q69), 0)))))))</f>
        <v>#N/A</v>
      </c>
      <c r="I69" s="67"/>
      <c r="J69" s="56"/>
      <c r="K69" s="57"/>
      <c r="L69" s="57"/>
      <c r="M69" s="57" t="str">
        <f aca="false">IF(ISBLANK(K69),"","https://download.lenovo.com/Images/Parts/"&amp;K69&amp;"/"&amp;K69&amp;"_A.jpg")</f>
        <v/>
      </c>
      <c r="N69" s="57" t="str">
        <f aca="false">IF(ISBLANK(K69),"","https://download.lenovo.com/Images/Parts/"&amp;K69&amp;"/"&amp;K69&amp;"_B.jpg")</f>
        <v/>
      </c>
      <c r="O69" s="59" t="str">
        <f aca="false">IF(ISBLANK(K69),"","https://download.lenovo.com/Images/Parts/"&amp;K69&amp;"/"&amp;K69&amp;"_details.jpg")</f>
        <v/>
      </c>
      <c r="P69" s="0" t="str">
        <f aca="false">IF(J69=options!$B$3, "Macbook Pro 13.3'' A1278 Macbook Pro 15.4'' A1286 Macbook Pro 17'' A1297", IF(J69=options!$B$4, "Macbook Pro 13.3'' A1278 Macbook Pro 15.4'' A1286 Macbook Pro 17'' A1297", IF(J69=options!$B$5, "Macbook Air 11.6'' A1370 A1465 Macbook Air 13.3'' A1369 A1466 Macbook Pro retina 13.3'' A1425 A1502  Macbook Pro Retina 15.4'' A1398", "Macbook Pro retina 13.3'' A1425 A1502  Macbook Pro Retina 15.4'' A1398")))</f>
        <v>Macbook Pro retina 13.3'' A1425 A1502  Macbook Pro Retina 15.4'' A1398</v>
      </c>
      <c r="Q69" s="60" t="e">
        <f aca="false">MATCH(G69,options!$D$1:$D$20,0)</f>
        <v>#N/A</v>
      </c>
    </row>
    <row r="70" customFormat="false" ht="12.8" hidden="false" customHeight="false" outlineLevel="0" collapsed="false">
      <c r="E70" s="69"/>
      <c r="F70" s="67"/>
      <c r="G70" s="67"/>
      <c r="H70" s="0" t="e">
        <f aca="false">IF(Values!$B$36=English!$B$2,INDEX(English!$B$20:$B$39,Q70), IF(Values!$B$36=German!$B$2,INDEX(German!$B$20:$B$39,Q70), IF(Values!$B$36=Italian!$B$2,INDEX(Italian!$B$20:$B$39,Q70), IF(Values!$B$36=Spanish!$B$2, INDEX(Spanish!$B$20:$B$39,Q70), IF(Values!$B$36=French!$B$2, INDEX(French!$B$20:$B$39,Q70), IF(Values!$B$36=Dutch!$B$2,INDEX(Dutch!$B$20:$B$39,Q70), IF(Values!$B$36=English!$D$32, INDEX(English!$B$20:$B$39,Q70), 0)))))))</f>
        <v>#N/A</v>
      </c>
      <c r="I70" s="67"/>
      <c r="J70" s="56"/>
      <c r="K70" s="57"/>
      <c r="L70" s="57"/>
      <c r="M70" s="57" t="str">
        <f aca="false">IF(ISBLANK(K70),"","https://download.lenovo.com/Images/Parts/"&amp;K70&amp;"/"&amp;K70&amp;"_A.jpg")</f>
        <v/>
      </c>
      <c r="N70" s="57" t="str">
        <f aca="false">IF(ISBLANK(K70),"","https://download.lenovo.com/Images/Parts/"&amp;K70&amp;"/"&amp;K70&amp;"_B.jpg")</f>
        <v/>
      </c>
      <c r="O70" s="59" t="str">
        <f aca="false">IF(ISBLANK(K70),"","https://download.lenovo.com/Images/Parts/"&amp;K70&amp;"/"&amp;K70&amp;"_details.jpg")</f>
        <v/>
      </c>
      <c r="P70" s="0" t="str">
        <f aca="false">IF(J70=options!$B$3, "Macbook Pro 13.3'' A1278 Macbook Pro 15.4'' A1286 Macbook Pro 17'' A1297", IF(J70=options!$B$4, "Macbook Pro 13.3'' A1278 Macbook Pro 15.4'' A1286 Macbook Pro 17'' A1297", IF(J70=options!$B$5, "Macbook Air 11.6'' A1370 A1465 Macbook Air 13.3'' A1369 A1466 Macbook Pro retina 13.3'' A1425 A1502  Macbook Pro Retina 15.4'' A1398", "Macbook Pro retina 13.3'' A1425 A1502  Macbook Pro Retina 15.4'' A1398")))</f>
        <v>Macbook Pro retina 13.3'' A1425 A1502  Macbook Pro Retina 15.4'' A1398</v>
      </c>
      <c r="Q70" s="60" t="e">
        <f aca="false">MATCH(G70,options!$D$1:$D$20,0)</f>
        <v>#N/A</v>
      </c>
    </row>
    <row r="71" customFormat="false" ht="12.8" hidden="false" customHeight="false" outlineLevel="0" collapsed="false">
      <c r="E71" s="69"/>
      <c r="F71" s="67"/>
      <c r="G71" s="67"/>
      <c r="H71" s="0" t="e">
        <f aca="false">IF(Values!$B$36=English!$B$2,INDEX(English!$B$20:$B$39,Q71), IF(Values!$B$36=German!$B$2,INDEX(German!$B$20:$B$39,Q71), IF(Values!$B$36=Italian!$B$2,INDEX(Italian!$B$20:$B$39,Q71), IF(Values!$B$36=Spanish!$B$2, INDEX(Spanish!$B$20:$B$39,Q71), IF(Values!$B$36=French!$B$2, INDEX(French!$B$20:$B$39,Q71), IF(Values!$B$36=Dutch!$B$2,INDEX(Dutch!$B$20:$B$39,Q71), IF(Values!$B$36=English!$D$32, INDEX(English!$B$20:$B$39,Q71), 0)))))))</f>
        <v>#N/A</v>
      </c>
      <c r="I71" s="67"/>
      <c r="J71" s="56"/>
      <c r="K71" s="57"/>
      <c r="L71" s="57"/>
      <c r="M71" s="57" t="str">
        <f aca="false">IF(ISBLANK(K71),"","https://download.lenovo.com/Images/Parts/"&amp;K71&amp;"/"&amp;K71&amp;"_A.jpg")</f>
        <v/>
      </c>
      <c r="N71" s="57" t="str">
        <f aca="false">IF(ISBLANK(K71),"","https://download.lenovo.com/Images/Parts/"&amp;K71&amp;"/"&amp;K71&amp;"_B.jpg")</f>
        <v/>
      </c>
      <c r="O71" s="59" t="str">
        <f aca="false">IF(ISBLANK(K71),"","https://download.lenovo.com/Images/Parts/"&amp;K71&amp;"/"&amp;K71&amp;"_details.jpg")</f>
        <v/>
      </c>
      <c r="P71" s="0" t="str">
        <f aca="false">IF(J71=options!$B$3, "Macbook Pro 13.3'' A1278 Macbook Pro 15.4'' A1286 Macbook Pro 17'' A1297", IF(J71=options!$B$4, "Macbook Pro 13.3'' A1278 Macbook Pro 15.4'' A1286 Macbook Pro 17'' A1297", IF(J71=options!$B$5, "Macbook Air 11.6'' A1370 A1465 Macbook Air 13.3'' A1369 A1466 Macbook Pro retina 13.3'' A1425 A1502  Macbook Pro Retina 15.4'' A1398", "Macbook Pro retina 13.3'' A1425 A1502  Macbook Pro Retina 15.4'' A1398")))</f>
        <v>Macbook Pro retina 13.3'' A1425 A1502  Macbook Pro Retina 15.4'' A1398</v>
      </c>
      <c r="Q71" s="60" t="e">
        <f aca="false">MATCH(G71,options!$D$1:$D$20,0)</f>
        <v>#N/A</v>
      </c>
    </row>
    <row r="72" customFormat="false" ht="12.8" hidden="false" customHeight="false" outlineLevel="0" collapsed="false">
      <c r="E72" s="69"/>
      <c r="F72" s="67"/>
      <c r="G72" s="67"/>
      <c r="H72" s="0" t="e">
        <f aca="false">IF(Values!$B$36=English!$B$2,INDEX(English!$B$20:$B$39,Q72), IF(Values!$B$36=German!$B$2,INDEX(German!$B$20:$B$39,Q72), IF(Values!$B$36=Italian!$B$2,INDEX(Italian!$B$20:$B$39,Q72), IF(Values!$B$36=Spanish!$B$2, INDEX(Spanish!$B$20:$B$39,Q72), IF(Values!$B$36=French!$B$2, INDEX(French!$B$20:$B$39,Q72), IF(Values!$B$36=Dutch!$B$2,INDEX(Dutch!$B$20:$B$39,Q72), IF(Values!$B$36=English!$D$32, INDEX(English!$B$20:$B$39,Q72), 0)))))))</f>
        <v>#N/A</v>
      </c>
      <c r="I72" s="67"/>
      <c r="J72" s="56"/>
      <c r="K72" s="57"/>
      <c r="L72" s="57"/>
      <c r="M72" s="57" t="str">
        <f aca="false">IF(ISBLANK(K72),"","https://download.lenovo.com/Images/Parts/"&amp;K72&amp;"/"&amp;K72&amp;"_A.jpg")</f>
        <v/>
      </c>
      <c r="N72" s="57" t="str">
        <f aca="false">IF(ISBLANK(K72),"","https://download.lenovo.com/Images/Parts/"&amp;K72&amp;"/"&amp;K72&amp;"_B.jpg")</f>
        <v/>
      </c>
      <c r="O72" s="59" t="str">
        <f aca="false">IF(ISBLANK(K72),"","https://download.lenovo.com/Images/Parts/"&amp;K72&amp;"/"&amp;K72&amp;"_details.jpg")</f>
        <v/>
      </c>
      <c r="Q72" s="60" t="e">
        <f aca="false">MATCH(G72,options!$D$1:$D$20,0)</f>
        <v>#N/A</v>
      </c>
    </row>
    <row r="73" customFormat="false" ht="12.8" hidden="false" customHeight="false" outlineLevel="0" collapsed="false">
      <c r="E73" s="69"/>
      <c r="F73" s="67"/>
      <c r="G73" s="67"/>
      <c r="H73" s="0" t="e">
        <f aca="false">IF(Values!$B$36=English!$B$2,INDEX(English!$B$20:$B$39,Q73), IF(Values!$B$36=German!$B$2,INDEX(German!$B$20:$B$39,Q73), IF(Values!$B$36=Italian!$B$2,INDEX(Italian!$B$20:$B$39,Q73), IF(Values!$B$36=Spanish!$B$2, INDEX(Spanish!$B$20:$B$39,Q73), IF(Values!$B$36=French!$B$2, INDEX(French!$B$20:$B$39,Q73), IF(Values!$B$36=Dutch!$B$2,INDEX(Dutch!$B$20:$B$39,Q73), IF(Values!$B$36=English!$D$32, INDEX(English!$B$20:$B$39,Q73), 0)))))))</f>
        <v>#N/A</v>
      </c>
      <c r="I73" s="67"/>
      <c r="J73" s="56"/>
      <c r="K73" s="57"/>
      <c r="L73" s="57"/>
      <c r="M73" s="57" t="str">
        <f aca="false">IF(ISBLANK(K73),"","https://download.lenovo.com/Images/Parts/"&amp;K73&amp;"/"&amp;K73&amp;"_A.jpg")</f>
        <v/>
      </c>
      <c r="N73" s="57" t="str">
        <f aca="false">IF(ISBLANK(K73),"","https://download.lenovo.com/Images/Parts/"&amp;K73&amp;"/"&amp;K73&amp;"_B.jpg")</f>
        <v/>
      </c>
      <c r="O73" s="59" t="str">
        <f aca="false">IF(ISBLANK(K73),"","https://download.lenovo.com/Images/Parts/"&amp;K73&amp;"/"&amp;K73&amp;"_details.jpg")</f>
        <v/>
      </c>
      <c r="Q73" s="60" t="e">
        <f aca="false">MATCH(G73,options!$D$1:$D$20,0)</f>
        <v>#N/A</v>
      </c>
    </row>
    <row r="74" customFormat="false" ht="12.8" hidden="false" customHeight="false" outlineLevel="0" collapsed="false">
      <c r="E74" s="69"/>
      <c r="F74" s="67"/>
      <c r="G74" s="67"/>
      <c r="H74" s="0" t="e">
        <f aca="false">IF(Values!$B$36=English!$B$2,INDEX(English!$B$20:$B$39,Q74), IF(Values!$B$36=German!$B$2,INDEX(German!$B$20:$B$39,Q74), IF(Values!$B$36=Italian!$B$2,INDEX(Italian!$B$20:$B$39,Q74), IF(Values!$B$36=Spanish!$B$2, INDEX(Spanish!$B$20:$B$39,Q74), IF(Values!$B$36=French!$B$2, INDEX(French!$B$20:$B$39,Q74), IF(Values!$B$36=Dutch!$B$2,INDEX(Dutch!$B$20:$B$39,Q74), IF(Values!$B$36=English!$D$32, INDEX(English!$B$20:$B$39,Q74), 0)))))))</f>
        <v>#N/A</v>
      </c>
      <c r="I74" s="67"/>
      <c r="J74" s="56"/>
      <c r="K74" s="57"/>
      <c r="L74" s="57"/>
      <c r="M74" s="57" t="str">
        <f aca="false">IF(ISBLANK(K74),"","https://download.lenovo.com/Images/Parts/"&amp;K74&amp;"/"&amp;K74&amp;"_A.jpg")</f>
        <v/>
      </c>
      <c r="N74" s="57" t="str">
        <f aca="false">IF(ISBLANK(K74),"","https://download.lenovo.com/Images/Parts/"&amp;K74&amp;"/"&amp;K74&amp;"_B.jpg")</f>
        <v/>
      </c>
      <c r="O74" s="59" t="str">
        <f aca="false">IF(ISBLANK(K74),"","https://download.lenovo.com/Images/Parts/"&amp;K74&amp;"/"&amp;K74&amp;"_details.jpg")</f>
        <v/>
      </c>
      <c r="Q74" s="60" t="e">
        <f aca="false">MATCH(G74,options!$D$1:$D$20,0)</f>
        <v>#N/A</v>
      </c>
    </row>
    <row r="75" customFormat="false" ht="12.8" hidden="false" customHeight="false" outlineLevel="0" collapsed="false">
      <c r="E75" s="69"/>
      <c r="F75" s="67"/>
      <c r="G75" s="67"/>
      <c r="H75" s="0" t="e">
        <f aca="false">IF(Values!$B$36=English!$B$2,INDEX(English!$B$20:$B$39,Q75), IF(Values!$B$36=German!$B$2,INDEX(German!$B$20:$B$39,Q75), IF(Values!$B$36=Italian!$B$2,INDEX(Italian!$B$20:$B$39,Q75), IF(Values!$B$36=Spanish!$B$2, INDEX(Spanish!$B$20:$B$39,Q75), IF(Values!$B$36=French!$B$2, INDEX(French!$B$20:$B$39,Q75), IF(Values!$B$36=Dutch!$B$2,INDEX(Dutch!$B$20:$B$39,Q75), IF(Values!$B$36=English!$D$32, INDEX(English!$B$20:$B$39,Q75), 0)))))))</f>
        <v>#N/A</v>
      </c>
      <c r="I75" s="67"/>
      <c r="J75" s="56"/>
      <c r="K75" s="57"/>
      <c r="L75" s="57"/>
      <c r="M75" s="57" t="str">
        <f aca="false">IF(ISBLANK(K75),"","https://download.lenovo.com/Images/Parts/"&amp;K75&amp;"/"&amp;K75&amp;"_A.jpg")</f>
        <v/>
      </c>
      <c r="N75" s="57" t="str">
        <f aca="false">IF(ISBLANK(K75),"","https://download.lenovo.com/Images/Parts/"&amp;K75&amp;"/"&amp;K75&amp;"_B.jpg")</f>
        <v/>
      </c>
      <c r="O75" s="59" t="str">
        <f aca="false">IF(ISBLANK(K75),"","https://download.lenovo.com/Images/Parts/"&amp;K75&amp;"/"&amp;K75&amp;"_details.jpg")</f>
        <v/>
      </c>
      <c r="Q75" s="60" t="e">
        <f aca="false">MATCH(G75,options!$D$1:$D$20,0)</f>
        <v>#N/A</v>
      </c>
    </row>
    <row r="76" customFormat="false" ht="12.8" hidden="false" customHeight="false" outlineLevel="0" collapsed="false">
      <c r="E76" s="69"/>
      <c r="F76" s="67"/>
      <c r="G76" s="67"/>
      <c r="H76" s="0" t="e">
        <f aca="false">IF(Values!$B$36=English!$B$2,INDEX(English!$B$20:$B$39,Q76), IF(Values!$B$36=German!$B$2,INDEX(German!$B$20:$B$39,Q76), IF(Values!$B$36=Italian!$B$2,INDEX(Italian!$B$20:$B$39,Q76), IF(Values!$B$36=Spanish!$B$2, INDEX(Spanish!$B$20:$B$39,Q76), IF(Values!$B$36=French!$B$2, INDEX(French!$B$20:$B$39,Q76), IF(Values!$B$36=Dutch!$B$2,INDEX(Dutch!$B$20:$B$39,Q76), IF(Values!$B$36=English!$D$32, INDEX(English!$B$20:$B$39,Q76), 0)))))))</f>
        <v>#N/A</v>
      </c>
      <c r="I76" s="67"/>
      <c r="J76" s="56"/>
      <c r="K76" s="57"/>
      <c r="L76" s="57"/>
      <c r="M76" s="57" t="str">
        <f aca="false">IF(ISBLANK(K76),"","https://download.lenovo.com/Images/Parts/"&amp;K76&amp;"/"&amp;K76&amp;"_A.jpg")</f>
        <v/>
      </c>
      <c r="N76" s="57" t="str">
        <f aca="false">IF(ISBLANK(K76),"","https://download.lenovo.com/Images/Parts/"&amp;K76&amp;"/"&amp;K76&amp;"_B.jpg")</f>
        <v/>
      </c>
      <c r="O76" s="59" t="str">
        <f aca="false">IF(ISBLANK(K76),"","https://download.lenovo.com/Images/Parts/"&amp;K76&amp;"/"&amp;K76&amp;"_details.jpg")</f>
        <v/>
      </c>
      <c r="Q76" s="60" t="e">
        <f aca="false">MATCH(G76,options!$D$1:$D$20,0)</f>
        <v>#N/A</v>
      </c>
    </row>
    <row r="77" customFormat="false" ht="12.8" hidden="false" customHeight="false" outlineLevel="0" collapsed="false">
      <c r="E77" s="69"/>
      <c r="F77" s="67"/>
      <c r="G77" s="67"/>
      <c r="H77" s="0" t="e">
        <f aca="false">IF(Values!$B$36=English!$B$2,INDEX(English!$B$20:$B$39,Q77), IF(Values!$B$36=German!$B$2,INDEX(German!$B$20:$B$39,Q77), IF(Values!$B$36=Italian!$B$2,INDEX(Italian!$B$20:$B$39,Q77), IF(Values!$B$36=Spanish!$B$2, INDEX(Spanish!$B$20:$B$39,Q77), IF(Values!$B$36=French!$B$2, INDEX(French!$B$20:$B$39,Q77), IF(Values!$B$36=Dutch!$B$2,INDEX(Dutch!$B$20:$B$39,Q77), IF(Values!$B$36=English!$D$32, INDEX(English!$B$20:$B$39,Q77), 0)))))))</f>
        <v>#N/A</v>
      </c>
      <c r="I77" s="67"/>
      <c r="J77" s="56"/>
      <c r="K77" s="57"/>
      <c r="L77" s="57"/>
      <c r="M77" s="57" t="str">
        <f aca="false">IF(ISBLANK(K77),"","https://download.lenovo.com/Images/Parts/"&amp;K77&amp;"/"&amp;K77&amp;"_A.jpg")</f>
        <v/>
      </c>
      <c r="N77" s="57" t="str">
        <f aca="false">IF(ISBLANK(K77),"","https://download.lenovo.com/Images/Parts/"&amp;K77&amp;"/"&amp;K77&amp;"_B.jpg")</f>
        <v/>
      </c>
      <c r="O77" s="59" t="str">
        <f aca="false">IF(ISBLANK(K77),"","https://download.lenovo.com/Images/Parts/"&amp;K77&amp;"/"&amp;K77&amp;"_details.jpg")</f>
        <v/>
      </c>
      <c r="Q77" s="60" t="e">
        <f aca="false">MATCH(G77,options!$D$1:$D$20,0)</f>
        <v>#N/A</v>
      </c>
    </row>
    <row r="78" customFormat="false" ht="12.8" hidden="false" customHeight="false" outlineLevel="0" collapsed="false">
      <c r="E78" s="69"/>
      <c r="F78" s="67"/>
      <c r="G78" s="67"/>
      <c r="H78" s="0" t="e">
        <f aca="false">IF(Values!$B$36=English!$B$2,INDEX(English!$B$20:$B$39,Q78), IF(Values!$B$36=German!$B$2,INDEX(German!$B$20:$B$39,Q78), IF(Values!$B$36=Italian!$B$2,INDEX(Italian!$B$20:$B$39,Q78), IF(Values!$B$36=Spanish!$B$2, INDEX(Spanish!$B$20:$B$39,Q78), IF(Values!$B$36=French!$B$2, INDEX(French!$B$20:$B$39,Q78), IF(Values!$B$36=Dutch!$B$2,INDEX(Dutch!$B$20:$B$39,Q78), IF(Values!$B$36=English!$D$32, INDEX(English!$B$20:$B$39,Q78), 0)))))))</f>
        <v>#N/A</v>
      </c>
      <c r="I78" s="67"/>
      <c r="J78" s="56"/>
      <c r="K78" s="57"/>
      <c r="L78" s="57"/>
      <c r="M78" s="57" t="str">
        <f aca="false">IF(ISBLANK(K78),"","https://download.lenovo.com/Images/Parts/"&amp;K78&amp;"/"&amp;K78&amp;"_A.jpg")</f>
        <v/>
      </c>
      <c r="N78" s="57" t="str">
        <f aca="false">IF(ISBLANK(K78),"","https://download.lenovo.com/Images/Parts/"&amp;K78&amp;"/"&amp;K78&amp;"_B.jpg")</f>
        <v/>
      </c>
      <c r="O78" s="59" t="str">
        <f aca="false">IF(ISBLANK(K78),"","https://download.lenovo.com/Images/Parts/"&amp;K78&amp;"/"&amp;K78&amp;"_details.jpg")</f>
        <v/>
      </c>
      <c r="Q78" s="60" t="e">
        <f aca="false">MATCH(G78,options!$D$1:$D$20,0)</f>
        <v>#N/A</v>
      </c>
    </row>
    <row r="79" customFormat="false" ht="12.8" hidden="false" customHeight="false" outlineLevel="0" collapsed="false">
      <c r="E79" s="69"/>
      <c r="F79" s="67"/>
      <c r="G79" s="67"/>
      <c r="H79" s="0" t="e">
        <f aca="false">IF(Values!$B$36=English!$B$2,INDEX(English!$B$20:$B$39,Q79), IF(Values!$B$36=German!$B$2,INDEX(German!$B$20:$B$39,Q79), IF(Values!$B$36=Italian!$B$2,INDEX(Italian!$B$20:$B$39,Q79), IF(Values!$B$36=Spanish!$B$2, INDEX(Spanish!$B$20:$B$39,Q79), IF(Values!$B$36=French!$B$2, INDEX(French!$B$20:$B$39,Q79), IF(Values!$B$36=Dutch!$B$2,INDEX(Dutch!$B$20:$B$39,Q79), IF(Values!$B$36=English!$D$32, INDEX(English!$B$20:$B$39,Q79), 0)))))))</f>
        <v>#N/A</v>
      </c>
      <c r="I79" s="67"/>
      <c r="J79" s="56"/>
      <c r="K79" s="57"/>
      <c r="L79" s="57"/>
      <c r="M79" s="57" t="str">
        <f aca="false">IF(ISBLANK(K79),"","https://download.lenovo.com/Images/Parts/"&amp;K79&amp;"/"&amp;K79&amp;"_A.jpg")</f>
        <v/>
      </c>
      <c r="N79" s="57" t="str">
        <f aca="false">IF(ISBLANK(K79),"","https://download.lenovo.com/Images/Parts/"&amp;K79&amp;"/"&amp;K79&amp;"_B.jpg")</f>
        <v/>
      </c>
      <c r="O79" s="59" t="str">
        <f aca="false">IF(ISBLANK(K79),"","https://download.lenovo.com/Images/Parts/"&amp;K79&amp;"/"&amp;K79&amp;"_details.jpg")</f>
        <v/>
      </c>
      <c r="Q79" s="60" t="e">
        <f aca="false">MATCH(G79,options!$D$1:$D$20,0)</f>
        <v>#N/A</v>
      </c>
    </row>
    <row r="80" customFormat="false" ht="12.8" hidden="false" customHeight="false" outlineLevel="0" collapsed="false">
      <c r="E80" s="69"/>
      <c r="F80" s="67"/>
      <c r="G80" s="67"/>
      <c r="H80" s="0" t="e">
        <f aca="false">IF(Values!$B$36=English!$B$2,INDEX(English!$B$20:$B$39,Q80), IF(Values!$B$36=German!$B$2,INDEX(German!$B$20:$B$39,Q80), IF(Values!$B$36=Italian!$B$2,INDEX(Italian!$B$20:$B$39,Q80), IF(Values!$B$36=Spanish!$B$2, INDEX(Spanish!$B$20:$B$39,Q80), IF(Values!$B$36=French!$B$2, INDEX(French!$B$20:$B$39,Q80), IF(Values!$B$36=Dutch!$B$2,INDEX(Dutch!$B$20:$B$39,Q80), IF(Values!$B$36=English!$D$32, INDEX(English!$B$20:$B$39,Q80), 0)))))))</f>
        <v>#N/A</v>
      </c>
      <c r="I80" s="67"/>
      <c r="J80" s="56"/>
      <c r="K80" s="57"/>
      <c r="L80" s="57"/>
      <c r="M80" s="57" t="str">
        <f aca="false">IF(ISBLANK(K80),"","https://download.lenovo.com/Images/Parts/"&amp;K80&amp;"/"&amp;K80&amp;"_A.jpg")</f>
        <v/>
      </c>
      <c r="N80" s="57" t="str">
        <f aca="false">IF(ISBLANK(K80),"","https://download.lenovo.com/Images/Parts/"&amp;K80&amp;"/"&amp;K80&amp;"_B.jpg")</f>
        <v/>
      </c>
      <c r="O80" s="59" t="str">
        <f aca="false">IF(ISBLANK(K80),"","https://download.lenovo.com/Images/Parts/"&amp;K80&amp;"/"&amp;K80&amp;"_details.jpg")</f>
        <v/>
      </c>
      <c r="Q80" s="60" t="e">
        <f aca="false">MATCH(G80,options!$D$1:$D$20,0)</f>
        <v>#N/A</v>
      </c>
    </row>
    <row r="81" customFormat="false" ht="12.8" hidden="false" customHeight="false" outlineLevel="0" collapsed="false">
      <c r="E81" s="69"/>
      <c r="F81" s="67"/>
      <c r="G81" s="67"/>
      <c r="H81" s="0" t="e">
        <f aca="false">IF(Values!$B$36=English!$B$2,INDEX(English!$B$20:$B$39,Q81), IF(Values!$B$36=German!$B$2,INDEX(German!$B$20:$B$39,Q81), IF(Values!$B$36=Italian!$B$2,INDEX(Italian!$B$20:$B$39,Q81), IF(Values!$B$36=Spanish!$B$2, INDEX(Spanish!$B$20:$B$39,Q81), IF(Values!$B$36=French!$B$2, INDEX(French!$B$20:$B$39,Q81), IF(Values!$B$36=Dutch!$B$2,INDEX(Dutch!$B$20:$B$39,Q81), IF(Values!$B$36=English!$D$32, INDEX(English!$B$20:$B$39,Q81), 0)))))))</f>
        <v>#N/A</v>
      </c>
      <c r="I81" s="67"/>
      <c r="J81" s="56"/>
      <c r="K81" s="57"/>
      <c r="L81" s="57"/>
      <c r="M81" s="57" t="str">
        <f aca="false">IF(ISBLANK(K81),"","https://download.lenovo.com/Images/Parts/"&amp;K81&amp;"/"&amp;K81&amp;"_A.jpg")</f>
        <v/>
      </c>
      <c r="N81" s="57" t="str">
        <f aca="false">IF(ISBLANK(K81),"","https://download.lenovo.com/Images/Parts/"&amp;K81&amp;"/"&amp;K81&amp;"_B.jpg")</f>
        <v/>
      </c>
      <c r="O81" s="59" t="str">
        <f aca="false">IF(ISBLANK(K81),"","https://download.lenovo.com/Images/Parts/"&amp;K81&amp;"/"&amp;K81&amp;"_details.jpg")</f>
        <v/>
      </c>
      <c r="Q81" s="60" t="e">
        <f aca="false">MATCH(G81,options!$D$1:$D$20,0)</f>
        <v>#N/A</v>
      </c>
    </row>
    <row r="82" customFormat="false" ht="12.8" hidden="false" customHeight="false" outlineLevel="0" collapsed="false">
      <c r="E82" s="69"/>
      <c r="F82" s="67"/>
      <c r="G82" s="67"/>
      <c r="H82" s="0" t="e">
        <f aca="false">IF(Values!$B$36=English!$B$2,INDEX(English!$B$20:$B$39,Q82), IF(Values!$B$36=German!$B$2,INDEX(German!$B$20:$B$39,Q82), IF(Values!$B$36=Italian!$B$2,INDEX(Italian!$B$20:$B$39,Q82), IF(Values!$B$36=Spanish!$B$2, INDEX(Spanish!$B$20:$B$39,Q82), IF(Values!$B$36=French!$B$2, INDEX(French!$B$20:$B$39,Q82), IF(Values!$B$36=Dutch!$B$2,INDEX(Dutch!$B$20:$B$39,Q82), IF(Values!$B$36=English!$D$32, INDEX(English!$B$20:$B$39,Q82), 0)))))))</f>
        <v>#N/A</v>
      </c>
      <c r="I82" s="67"/>
      <c r="J82" s="56"/>
      <c r="K82" s="57"/>
      <c r="L82" s="57"/>
      <c r="M82" s="57" t="str">
        <f aca="false">IF(ISBLANK(K82),"","https://download.lenovo.com/Images/Parts/"&amp;K82&amp;"/"&amp;K82&amp;"_A.jpg")</f>
        <v/>
      </c>
      <c r="N82" s="57" t="str">
        <f aca="false">IF(ISBLANK(K82),"","https://download.lenovo.com/Images/Parts/"&amp;K82&amp;"/"&amp;K82&amp;"_B.jpg")</f>
        <v/>
      </c>
      <c r="O82" s="59" t="str">
        <f aca="false">IF(ISBLANK(K82),"","https://download.lenovo.com/Images/Parts/"&amp;K82&amp;"/"&amp;K82&amp;"_details.jpg")</f>
        <v/>
      </c>
      <c r="Q82" s="60" t="e">
        <f aca="false">MATCH(G82,options!$D$1:$D$20,0)</f>
        <v>#N/A</v>
      </c>
    </row>
    <row r="83" customFormat="false" ht="12.8" hidden="false" customHeight="false" outlineLevel="0" collapsed="false">
      <c r="E83" s="69"/>
      <c r="F83" s="67"/>
      <c r="G83" s="67"/>
      <c r="H83" s="0" t="e">
        <f aca="false">IF(Values!$B$36=English!$B$2,INDEX(English!$B$20:$B$39,Q83), IF(Values!$B$36=German!$B$2,INDEX(German!$B$20:$B$39,Q83), IF(Values!$B$36=Italian!$B$2,INDEX(Italian!$B$20:$B$39,Q83), IF(Values!$B$36=Spanish!$B$2, INDEX(Spanish!$B$20:$B$39,Q83), IF(Values!$B$36=French!$B$2, INDEX(French!$B$20:$B$39,Q83), IF(Values!$B$36=Dutch!$B$2,INDEX(Dutch!$B$20:$B$39,Q83), IF(Values!$B$36=English!$D$32, INDEX(English!$B$20:$B$39,Q83), 0)))))))</f>
        <v>#N/A</v>
      </c>
      <c r="I83" s="67"/>
      <c r="J83" s="56"/>
      <c r="K83" s="57"/>
      <c r="L83" s="57"/>
      <c r="M83" s="57" t="str">
        <f aca="false">IF(ISBLANK(K83),"","https://download.lenovo.com/Images/Parts/"&amp;K83&amp;"/"&amp;K83&amp;"_A.jpg")</f>
        <v/>
      </c>
      <c r="N83" s="57" t="str">
        <f aca="false">IF(ISBLANK(K83),"","https://download.lenovo.com/Images/Parts/"&amp;K83&amp;"/"&amp;K83&amp;"_B.jpg")</f>
        <v/>
      </c>
      <c r="O83" s="59" t="str">
        <f aca="false">IF(ISBLANK(K83),"","https://download.lenovo.com/Images/Parts/"&amp;K83&amp;"/"&amp;K83&amp;"_details.jpg")</f>
        <v/>
      </c>
      <c r="Q83" s="60" t="e">
        <f aca="false">MATCH(G83,options!$D$1:$D$20,0)</f>
        <v>#N/A</v>
      </c>
    </row>
    <row r="84" customFormat="false" ht="12.8" hidden="false" customHeight="false" outlineLevel="0" collapsed="false">
      <c r="E84" s="69"/>
      <c r="F84" s="67"/>
      <c r="G84" s="67"/>
      <c r="H84" s="0" t="e">
        <f aca="false">IF(Values!$B$36=English!$B$2,INDEX(English!$B$20:$B$39,Q84), IF(Values!$B$36=German!$B$2,INDEX(German!$B$20:$B$39,Q84), IF(Values!$B$36=Italian!$B$2,INDEX(Italian!$B$20:$B$39,Q84), IF(Values!$B$36=Spanish!$B$2, INDEX(Spanish!$B$20:$B$39,Q84), IF(Values!$B$36=French!$B$2, INDEX(French!$B$20:$B$39,Q84), IF(Values!$B$36=Dutch!$B$2,INDEX(Dutch!$B$20:$B$39,Q84), IF(Values!$B$36=English!$D$32, INDEX(English!$B$20:$B$39,Q84), 0)))))))</f>
        <v>#N/A</v>
      </c>
      <c r="I84" s="67"/>
      <c r="J84" s="56"/>
      <c r="K84" s="57"/>
      <c r="L84" s="57"/>
      <c r="M84" s="57" t="str">
        <f aca="false">IF(ISBLANK(K84),"","https://download.lenovo.com/Images/Parts/"&amp;K84&amp;"/"&amp;K84&amp;"_A.jpg")</f>
        <v/>
      </c>
      <c r="N84" s="57" t="str">
        <f aca="false">IF(ISBLANK(K84),"","https://download.lenovo.com/Images/Parts/"&amp;K84&amp;"/"&amp;K84&amp;"_B.jpg")</f>
        <v/>
      </c>
      <c r="O84" s="59" t="str">
        <f aca="false">IF(ISBLANK(K84),"","https://download.lenovo.com/Images/Parts/"&amp;K84&amp;"/"&amp;K84&amp;"_details.jpg")</f>
        <v/>
      </c>
      <c r="Q84" s="60" t="e">
        <f aca="false">MATCH(G84,options!$D$1:$D$20,0)</f>
        <v>#N/A</v>
      </c>
    </row>
    <row r="85" customFormat="false" ht="12.8" hidden="false" customHeight="false" outlineLevel="0" collapsed="false">
      <c r="E85" s="69"/>
      <c r="F85" s="67"/>
      <c r="G85" s="67"/>
      <c r="H85" s="0" t="e">
        <f aca="false">IF(Values!$B$36=English!$B$2,INDEX(English!$B$20:$B$39,Q85), IF(Values!$B$36=German!$B$2,INDEX(German!$B$20:$B$39,Q85), IF(Values!$B$36=Italian!$B$2,INDEX(Italian!$B$20:$B$39,Q85), IF(Values!$B$36=Spanish!$B$2, INDEX(Spanish!$B$20:$B$39,Q85), IF(Values!$B$36=French!$B$2, INDEX(French!$B$20:$B$39,Q85), IF(Values!$B$36=Dutch!$B$2,INDEX(Dutch!$B$20:$B$39,Q85), IF(Values!$B$36=English!$D$32, INDEX(English!$B$20:$B$39,Q85), 0)))))))</f>
        <v>#N/A</v>
      </c>
      <c r="I85" s="67"/>
      <c r="J85" s="56"/>
      <c r="K85" s="57"/>
      <c r="L85" s="57"/>
      <c r="M85" s="57" t="str">
        <f aca="false">IF(ISBLANK(K85),"","https://download.lenovo.com/Images/Parts/"&amp;K85&amp;"/"&amp;K85&amp;"_A.jpg")</f>
        <v/>
      </c>
      <c r="N85" s="57" t="str">
        <f aca="false">IF(ISBLANK(K85),"","https://download.lenovo.com/Images/Parts/"&amp;K85&amp;"/"&amp;K85&amp;"_B.jpg")</f>
        <v/>
      </c>
      <c r="O85" s="59" t="str">
        <f aca="false">IF(ISBLANK(K85),"","https://download.lenovo.com/Images/Parts/"&amp;K85&amp;"/"&amp;K85&amp;"_details.jpg")</f>
        <v/>
      </c>
      <c r="Q85" s="60" t="e">
        <f aca="false">MATCH(G85,options!$D$1:$D$20,0)</f>
        <v>#N/A</v>
      </c>
    </row>
    <row r="86" customFormat="false" ht="12.8" hidden="false" customHeight="false" outlineLevel="0" collapsed="false">
      <c r="E86" s="69"/>
      <c r="F86" s="67"/>
      <c r="G86" s="67"/>
      <c r="H86" s="0" t="e">
        <f aca="false">IF(Values!$B$36=English!$B$2,INDEX(English!$B$20:$B$39,Q86), IF(Values!$B$36=German!$B$2,INDEX(German!$B$20:$B$39,Q86), IF(Values!$B$36=Italian!$B$2,INDEX(Italian!$B$20:$B$39,Q86), IF(Values!$B$36=Spanish!$B$2, INDEX(Spanish!$B$20:$B$39,Q86), IF(Values!$B$36=French!$B$2, INDEX(French!$B$20:$B$39,Q86), IF(Values!$B$36=Dutch!$B$2,INDEX(Dutch!$B$20:$B$39,Q86), IF(Values!$B$36=English!$D$32, INDEX(English!$B$20:$B$39,Q86), 0)))))))</f>
        <v>#N/A</v>
      </c>
      <c r="I86" s="67"/>
      <c r="J86" s="56"/>
      <c r="K86" s="57"/>
      <c r="L86" s="57"/>
      <c r="M86" s="57" t="str">
        <f aca="false">IF(ISBLANK(K86),"","https://download.lenovo.com/Images/Parts/"&amp;K86&amp;"/"&amp;K86&amp;"_A.jpg")</f>
        <v/>
      </c>
      <c r="N86" s="57" t="str">
        <f aca="false">IF(ISBLANK(K86),"","https://download.lenovo.com/Images/Parts/"&amp;K86&amp;"/"&amp;K86&amp;"_B.jpg")</f>
        <v/>
      </c>
      <c r="O86" s="59" t="str">
        <f aca="false">IF(ISBLANK(K86),"","https://download.lenovo.com/Images/Parts/"&amp;K86&amp;"/"&amp;K86&amp;"_details.jpg")</f>
        <v/>
      </c>
      <c r="Q86" s="60" t="e">
        <f aca="false">MATCH(G86,options!$D$1:$D$20,0)</f>
        <v>#N/A</v>
      </c>
    </row>
    <row r="87" customFormat="false" ht="12.8" hidden="false" customHeight="false" outlineLevel="0" collapsed="false">
      <c r="E87" s="69"/>
      <c r="F87" s="67"/>
      <c r="G87" s="67"/>
      <c r="H87" s="0" t="e">
        <f aca="false">IF(Values!$B$36=English!$B$2,INDEX(English!$B$20:$B$39,Q87), IF(Values!$B$36=German!$B$2,INDEX(German!$B$20:$B$39,Q87), IF(Values!$B$36=Italian!$B$2,INDEX(Italian!$B$20:$B$39,Q87), IF(Values!$B$36=Spanish!$B$2, INDEX(Spanish!$B$20:$B$39,Q87), IF(Values!$B$36=French!$B$2, INDEX(French!$B$20:$B$39,Q87), IF(Values!$B$36=Dutch!$B$2,INDEX(Dutch!$B$20:$B$39,Q87), IF(Values!$B$36=English!$D$32, INDEX(English!$B$20:$B$39,Q87), 0)))))))</f>
        <v>#N/A</v>
      </c>
      <c r="I87" s="67"/>
      <c r="J87" s="56"/>
      <c r="K87" s="57"/>
      <c r="L87" s="57"/>
      <c r="M87" s="57" t="str">
        <f aca="false">IF(ISBLANK(K87),"","https://download.lenovo.com/Images/Parts/"&amp;K87&amp;"/"&amp;K87&amp;"_A.jpg")</f>
        <v/>
      </c>
      <c r="N87" s="57" t="str">
        <f aca="false">IF(ISBLANK(K87),"","https://download.lenovo.com/Images/Parts/"&amp;K87&amp;"/"&amp;K87&amp;"_B.jpg")</f>
        <v/>
      </c>
      <c r="O87" s="59" t="str">
        <f aca="false">IF(ISBLANK(K87),"","https://download.lenovo.com/Images/Parts/"&amp;K87&amp;"/"&amp;K87&amp;"_details.jpg")</f>
        <v/>
      </c>
      <c r="Q87" s="60" t="e">
        <f aca="false">MATCH(G87,options!$D$1:$D$20,0)</f>
        <v>#N/A</v>
      </c>
    </row>
    <row r="88" customFormat="false" ht="12.8" hidden="false" customHeight="false" outlineLevel="0" collapsed="false">
      <c r="E88" s="69"/>
      <c r="F88" s="67"/>
      <c r="G88" s="67"/>
      <c r="H88" s="0" t="e">
        <f aca="false">IF(Values!$B$36=English!$B$2,INDEX(English!$B$20:$B$39,Q88), IF(Values!$B$36=German!$B$2,INDEX(German!$B$20:$B$39,Q88), IF(Values!$B$36=Italian!$B$2,INDEX(Italian!$B$20:$B$39,Q88), IF(Values!$B$36=Spanish!$B$2, INDEX(Spanish!$B$20:$B$39,Q88), IF(Values!$B$36=French!$B$2, INDEX(French!$B$20:$B$39,Q88), IF(Values!$B$36=Dutch!$B$2,INDEX(Dutch!$B$20:$B$39,Q88), IF(Values!$B$36=English!$D$32, INDEX(English!$B$20:$B$39,Q88), 0)))))))</f>
        <v>#N/A</v>
      </c>
      <c r="I88" s="67"/>
      <c r="J88" s="56"/>
      <c r="K88" s="57"/>
      <c r="L88" s="57"/>
      <c r="M88" s="57" t="str">
        <f aca="false">IF(ISBLANK(K88),"","https://download.lenovo.com/Images/Parts/"&amp;K88&amp;"/"&amp;K88&amp;"_A.jpg")</f>
        <v/>
      </c>
      <c r="N88" s="57" t="str">
        <f aca="false">IF(ISBLANK(K88),"","https://download.lenovo.com/Images/Parts/"&amp;K88&amp;"/"&amp;K88&amp;"_B.jpg")</f>
        <v/>
      </c>
      <c r="O88" s="59" t="str">
        <f aca="false">IF(ISBLANK(K88),"","https://download.lenovo.com/Images/Parts/"&amp;K88&amp;"/"&amp;K88&amp;"_details.jpg")</f>
        <v/>
      </c>
      <c r="Q88" s="60" t="e">
        <f aca="false">MATCH(G88,options!$D$1:$D$20,0)</f>
        <v>#N/A</v>
      </c>
    </row>
    <row r="89" customFormat="false" ht="12.8" hidden="false" customHeight="false" outlineLevel="0" collapsed="false">
      <c r="E89" s="69"/>
      <c r="F89" s="67"/>
      <c r="G89" s="67"/>
      <c r="H89" s="0" t="e">
        <f aca="false">IF(Values!$B$36=English!$B$2,INDEX(English!$B$20:$B$39,Q89), IF(Values!$B$36=German!$B$2,INDEX(German!$B$20:$B$39,Q89), IF(Values!$B$36=Italian!$B$2,INDEX(Italian!$B$20:$B$39,Q89), IF(Values!$B$36=Spanish!$B$2, INDEX(Spanish!$B$20:$B$39,Q89), IF(Values!$B$36=French!$B$2, INDEX(French!$B$20:$B$39,Q89), IF(Values!$B$36=Dutch!$B$2,INDEX(Dutch!$B$20:$B$39,Q89), IF(Values!$B$36=English!$D$32, INDEX(English!$B$20:$B$39,Q89), 0)))))))</f>
        <v>#N/A</v>
      </c>
      <c r="I89" s="67"/>
      <c r="J89" s="56"/>
      <c r="K89" s="57"/>
      <c r="L89" s="57"/>
      <c r="M89" s="57" t="str">
        <f aca="false">IF(ISBLANK(K89),"","https://download.lenovo.com/Images/Parts/"&amp;K89&amp;"/"&amp;K89&amp;"_A.jpg")</f>
        <v/>
      </c>
      <c r="N89" s="57" t="str">
        <f aca="false">IF(ISBLANK(K89),"","https://download.lenovo.com/Images/Parts/"&amp;K89&amp;"/"&amp;K89&amp;"_B.jpg")</f>
        <v/>
      </c>
      <c r="O89" s="59" t="str">
        <f aca="false">IF(ISBLANK(K89),"","https://download.lenovo.com/Images/Parts/"&amp;K89&amp;"/"&amp;K89&amp;"_details.jpg")</f>
        <v/>
      </c>
      <c r="Q89" s="60" t="e">
        <f aca="false">MATCH(G89,options!$D$1:$D$20,0)</f>
        <v>#N/A</v>
      </c>
    </row>
    <row r="90" customFormat="false" ht="12.8" hidden="false" customHeight="false" outlineLevel="0" collapsed="false">
      <c r="E90" s="69"/>
      <c r="F90" s="67"/>
      <c r="G90" s="67"/>
      <c r="H90" s="0" t="e">
        <f aca="false">IF(Values!$B$36=English!$B$2,INDEX(English!$B$20:$B$39,Q90), IF(Values!$B$36=German!$B$2,INDEX(German!$B$20:$B$39,Q90), IF(Values!$B$36=Italian!$B$2,INDEX(Italian!$B$20:$B$39,Q90), IF(Values!$B$36=Spanish!$B$2, INDEX(Spanish!$B$20:$B$39,Q90), IF(Values!$B$36=French!$B$2, INDEX(French!$B$20:$B$39,Q90), IF(Values!$B$36=Dutch!$B$2,INDEX(Dutch!$B$20:$B$39,Q90), IF(Values!$B$36=English!$D$32, INDEX(English!$B$20:$B$39,Q90), 0)))))))</f>
        <v>#N/A</v>
      </c>
      <c r="I90" s="67"/>
      <c r="J90" s="56"/>
      <c r="K90" s="57"/>
      <c r="L90" s="57"/>
      <c r="M90" s="57" t="str">
        <f aca="false">IF(ISBLANK(K90),"","https://download.lenovo.com/Images/Parts/"&amp;K90&amp;"/"&amp;K90&amp;"_A.jpg")</f>
        <v/>
      </c>
      <c r="N90" s="57" t="str">
        <f aca="false">IF(ISBLANK(K90),"","https://download.lenovo.com/Images/Parts/"&amp;K90&amp;"/"&amp;K90&amp;"_B.jpg")</f>
        <v/>
      </c>
      <c r="O90" s="59" t="str">
        <f aca="false">IF(ISBLANK(K90),"","https://download.lenovo.com/Images/Parts/"&amp;K90&amp;"/"&amp;K90&amp;"_details.jpg")</f>
        <v/>
      </c>
      <c r="Q90" s="60" t="e">
        <f aca="false">MATCH(G90,options!$D$1:$D$20,0)</f>
        <v>#N/A</v>
      </c>
    </row>
    <row r="91" customFormat="false" ht="12.8" hidden="false" customHeight="false" outlineLevel="0" collapsed="false">
      <c r="E91" s="69"/>
      <c r="F91" s="67"/>
      <c r="G91" s="67"/>
      <c r="H91" s="0" t="e">
        <f aca="false">IF(Values!$B$36=English!$B$2,INDEX(English!$B$20:$B$39,Q91), IF(Values!$B$36=German!$B$2,INDEX(German!$B$20:$B$39,Q91), IF(Values!$B$36=Italian!$B$2,INDEX(Italian!$B$20:$B$39,Q91), IF(Values!$B$36=Spanish!$B$2, INDEX(Spanish!$B$20:$B$39,Q91), IF(Values!$B$36=French!$B$2, INDEX(French!$B$20:$B$39,Q91), IF(Values!$B$36=Dutch!$B$2,INDEX(Dutch!$B$20:$B$39,Q91), IF(Values!$B$36=English!$D$32, INDEX(English!$B$20:$B$39,Q91), 0)))))))</f>
        <v>#N/A</v>
      </c>
      <c r="I91" s="67"/>
      <c r="J91" s="56"/>
      <c r="K91" s="57"/>
      <c r="L91" s="57"/>
      <c r="M91" s="57" t="str">
        <f aca="false">IF(ISBLANK(K91),"","https://download.lenovo.com/Images/Parts/"&amp;K91&amp;"/"&amp;K91&amp;"_A.jpg")</f>
        <v/>
      </c>
      <c r="N91" s="57" t="str">
        <f aca="false">IF(ISBLANK(K91),"","https://download.lenovo.com/Images/Parts/"&amp;K91&amp;"/"&amp;K91&amp;"_B.jpg")</f>
        <v/>
      </c>
      <c r="O91" s="59" t="str">
        <f aca="false">IF(ISBLANK(K91),"","https://download.lenovo.com/Images/Parts/"&amp;K91&amp;"/"&amp;K91&amp;"_details.jpg")</f>
        <v/>
      </c>
      <c r="Q91" s="60" t="e">
        <f aca="false">MATCH(G91,options!$D$1:$D$20,0)</f>
        <v>#N/A</v>
      </c>
    </row>
    <row r="92" customFormat="false" ht="12.8" hidden="false" customHeight="false" outlineLevel="0" collapsed="false">
      <c r="E92" s="69"/>
      <c r="F92" s="67"/>
      <c r="G92" s="67"/>
      <c r="H92" s="0" t="e">
        <f aca="false">IF(Values!$B$36=English!$B$2,INDEX(English!$B$20:$B$39,Q92), IF(Values!$B$36=German!$B$2,INDEX(German!$B$20:$B$39,Q92), IF(Values!$B$36=Italian!$B$2,INDEX(Italian!$B$20:$B$39,Q92), IF(Values!$B$36=Spanish!$B$2, INDEX(Spanish!$B$20:$B$39,Q92), IF(Values!$B$36=French!$B$2, INDEX(French!$B$20:$B$39,Q92), IF(Values!$B$36=Dutch!$B$2,INDEX(Dutch!$B$20:$B$39,Q92), IF(Values!$B$36=English!$D$32, INDEX(English!$B$20:$B$39,Q92), 0)))))))</f>
        <v>#N/A</v>
      </c>
      <c r="I92" s="67"/>
      <c r="J92" s="56"/>
      <c r="K92" s="57"/>
      <c r="L92" s="57"/>
      <c r="M92" s="57" t="str">
        <f aca="false">IF(ISBLANK(K92),"","https://download.lenovo.com/Images/Parts/"&amp;K92&amp;"/"&amp;K92&amp;"_A.jpg")</f>
        <v/>
      </c>
      <c r="N92" s="57" t="str">
        <f aca="false">IF(ISBLANK(K92),"","https://download.lenovo.com/Images/Parts/"&amp;K92&amp;"/"&amp;K92&amp;"_B.jpg")</f>
        <v/>
      </c>
      <c r="O92" s="59" t="str">
        <f aca="false">IF(ISBLANK(K92),"","https://download.lenovo.com/Images/Parts/"&amp;K92&amp;"/"&amp;K92&amp;"_details.jpg")</f>
        <v/>
      </c>
      <c r="Q92" s="60" t="e">
        <f aca="false">MATCH(G92,options!$D$1:$D$20,0)</f>
        <v>#N/A</v>
      </c>
    </row>
    <row r="93" customFormat="false" ht="12.8" hidden="false" customHeight="false" outlineLevel="0" collapsed="false">
      <c r="E93" s="69"/>
      <c r="F93" s="67"/>
      <c r="G93" s="67"/>
      <c r="H93" s="0" t="e">
        <f aca="false">IF(Values!$B$36=English!$B$2,INDEX(English!$B$20:$B$39,Q93), IF(Values!$B$36=German!$B$2,INDEX(German!$B$20:$B$39,Q93), IF(Values!$B$36=Italian!$B$2,INDEX(Italian!$B$20:$B$39,Q93), IF(Values!$B$36=Spanish!$B$2, INDEX(Spanish!$B$20:$B$39,Q93), IF(Values!$B$36=French!$B$2, INDEX(French!$B$20:$B$39,Q93), IF(Values!$B$36=Dutch!$B$2,INDEX(Dutch!$B$20:$B$39,Q93), IF(Values!$B$36=English!$D$32, INDEX(English!$B$20:$B$39,Q93), 0)))))))</f>
        <v>#N/A</v>
      </c>
      <c r="I93" s="67"/>
      <c r="J93" s="56"/>
      <c r="K93" s="57"/>
      <c r="L93" s="57"/>
      <c r="M93" s="57" t="str">
        <f aca="false">IF(ISBLANK(K93),"","https://download.lenovo.com/Images/Parts/"&amp;K93&amp;"/"&amp;K93&amp;"_A.jpg")</f>
        <v/>
      </c>
      <c r="N93" s="57" t="str">
        <f aca="false">IF(ISBLANK(K93),"","https://download.lenovo.com/Images/Parts/"&amp;K93&amp;"/"&amp;K93&amp;"_B.jpg")</f>
        <v/>
      </c>
      <c r="O93" s="59" t="str">
        <f aca="false">IF(ISBLANK(K93),"","https://download.lenovo.com/Images/Parts/"&amp;K93&amp;"/"&amp;K93&amp;"_details.jpg")</f>
        <v/>
      </c>
      <c r="Q93" s="60" t="e">
        <f aca="false">MATCH(G93,options!$D$1:$D$20,0)</f>
        <v>#N/A</v>
      </c>
    </row>
    <row r="94" customFormat="false" ht="12.8" hidden="false" customHeight="false" outlineLevel="0" collapsed="false">
      <c r="E94" s="69"/>
      <c r="F94" s="67"/>
      <c r="G94" s="67"/>
      <c r="H94" s="0" t="e">
        <f aca="false">IF(Values!$B$36=English!$B$2,INDEX(English!$B$20:$B$39,Q94), IF(Values!$B$36=German!$B$2,INDEX(German!$B$20:$B$39,Q94), IF(Values!$B$36=Italian!$B$2,INDEX(Italian!$B$20:$B$39,Q94), IF(Values!$B$36=Spanish!$B$2, INDEX(Spanish!$B$20:$B$39,Q94), IF(Values!$B$36=French!$B$2, INDEX(French!$B$20:$B$39,Q94), IF(Values!$B$36=Dutch!$B$2,INDEX(Dutch!$B$20:$B$39,Q94), IF(Values!$B$36=English!$D$32, INDEX(English!$B$20:$B$39,Q94), 0)))))))</f>
        <v>#N/A</v>
      </c>
      <c r="I94" s="67"/>
      <c r="J94" s="56"/>
      <c r="K94" s="57"/>
      <c r="L94" s="57"/>
      <c r="M94" s="57" t="str">
        <f aca="false">IF(ISBLANK(K94),"","https://download.lenovo.com/Images/Parts/"&amp;K94&amp;"/"&amp;K94&amp;"_A.jpg")</f>
        <v/>
      </c>
      <c r="N94" s="57" t="str">
        <f aca="false">IF(ISBLANK(K94),"","https://download.lenovo.com/Images/Parts/"&amp;K94&amp;"/"&amp;K94&amp;"_B.jpg")</f>
        <v/>
      </c>
      <c r="O94" s="59" t="str">
        <f aca="false">IF(ISBLANK(K94),"","https://download.lenovo.com/Images/Parts/"&amp;K94&amp;"/"&amp;K94&amp;"_details.jpg")</f>
        <v/>
      </c>
      <c r="Q94" s="60" t="e">
        <f aca="false">MATCH(G94,options!$D$1:$D$20,0)</f>
        <v>#N/A</v>
      </c>
    </row>
    <row r="95" customFormat="false" ht="12.8" hidden="false" customHeight="false" outlineLevel="0" collapsed="false">
      <c r="E95" s="69"/>
      <c r="F95" s="67"/>
      <c r="G95" s="67"/>
      <c r="H95" s="0" t="e">
        <f aca="false">IF(Values!$B$36=English!$B$2,INDEX(English!$B$20:$B$39,Q95), IF(Values!$B$36=German!$B$2,INDEX(German!$B$20:$B$39,Q95), IF(Values!$B$36=Italian!$B$2,INDEX(Italian!$B$20:$B$39,Q95), IF(Values!$B$36=Spanish!$B$2, INDEX(Spanish!$B$20:$B$39,Q95), IF(Values!$B$36=French!$B$2, INDEX(French!$B$20:$B$39,Q95), IF(Values!$B$36=Dutch!$B$2,INDEX(Dutch!$B$20:$B$39,Q95), IF(Values!$B$36=English!$D$32, INDEX(English!$B$20:$B$39,Q95), 0)))))))</f>
        <v>#N/A</v>
      </c>
      <c r="I95" s="67"/>
      <c r="J95" s="56"/>
      <c r="K95" s="57"/>
      <c r="L95" s="57"/>
      <c r="M95" s="57" t="str">
        <f aca="false">IF(ISBLANK(K95),"","https://download.lenovo.com/Images/Parts/"&amp;K95&amp;"/"&amp;K95&amp;"_A.jpg")</f>
        <v/>
      </c>
      <c r="N95" s="57" t="str">
        <f aca="false">IF(ISBLANK(K95),"","https://download.lenovo.com/Images/Parts/"&amp;K95&amp;"/"&amp;K95&amp;"_B.jpg")</f>
        <v/>
      </c>
      <c r="O95" s="59" t="str">
        <f aca="false">IF(ISBLANK(K95),"","https://download.lenovo.com/Images/Parts/"&amp;K95&amp;"/"&amp;K95&amp;"_details.jpg")</f>
        <v/>
      </c>
      <c r="Q95" s="60" t="e">
        <f aca="false">MATCH(G95,options!$D$1:$D$20,0)</f>
        <v>#N/A</v>
      </c>
    </row>
    <row r="96" customFormat="false" ht="12.8" hidden="false" customHeight="false" outlineLevel="0" collapsed="false">
      <c r="E96" s="69"/>
      <c r="F96" s="67"/>
      <c r="G96" s="67"/>
      <c r="H96" s="0" t="e">
        <f aca="false">IF(Values!$B$36=English!$B$2,INDEX(English!$B$20:$B$39,Q96), IF(Values!$B$36=German!$B$2,INDEX(German!$B$20:$B$39,Q96), IF(Values!$B$36=Italian!$B$2,INDEX(Italian!$B$20:$B$39,Q96), IF(Values!$B$36=Spanish!$B$2, INDEX(Spanish!$B$20:$B$39,Q96), IF(Values!$B$36=French!$B$2, INDEX(French!$B$20:$B$39,Q96), IF(Values!$B$36=Dutch!$B$2,INDEX(Dutch!$B$20:$B$39,Q96), IF(Values!$B$36=English!$D$32, INDEX(English!$B$20:$B$39,Q96), 0)))))))</f>
        <v>#N/A</v>
      </c>
      <c r="I96" s="67"/>
      <c r="J96" s="56"/>
      <c r="K96" s="57"/>
      <c r="L96" s="57"/>
      <c r="M96" s="57" t="str">
        <f aca="false">IF(ISBLANK(K96),"","https://download.lenovo.com/Images/Parts/"&amp;K96&amp;"/"&amp;K96&amp;"_A.jpg")</f>
        <v/>
      </c>
      <c r="N96" s="57" t="str">
        <f aca="false">IF(ISBLANK(K96),"","https://download.lenovo.com/Images/Parts/"&amp;K96&amp;"/"&amp;K96&amp;"_B.jpg")</f>
        <v/>
      </c>
      <c r="O96" s="59" t="str">
        <f aca="false">IF(ISBLANK(K96),"","https://download.lenovo.com/Images/Parts/"&amp;K96&amp;"/"&amp;K96&amp;"_details.jpg")</f>
        <v/>
      </c>
      <c r="Q96" s="60" t="e">
        <f aca="false">MATCH(G96,options!$D$1:$D$20,0)</f>
        <v>#N/A</v>
      </c>
    </row>
    <row r="97" customFormat="false" ht="12.8" hidden="false" customHeight="false" outlineLevel="0" collapsed="false">
      <c r="E97" s="69"/>
      <c r="F97" s="67"/>
      <c r="G97" s="67"/>
      <c r="H97" s="0" t="e">
        <f aca="false">IF(Values!$B$36=English!$B$2,INDEX(English!$B$20:$B$39,Q97), IF(Values!$B$36=German!$B$2,INDEX(German!$B$20:$B$39,Q97), IF(Values!$B$36=Italian!$B$2,INDEX(Italian!$B$20:$B$39,Q97), IF(Values!$B$36=Spanish!$B$2, INDEX(Spanish!$B$20:$B$39,Q97), IF(Values!$B$36=French!$B$2, INDEX(French!$B$20:$B$39,Q97), IF(Values!$B$36=Dutch!$B$2,INDEX(Dutch!$B$20:$B$39,Q97), IF(Values!$B$36=English!$D$32, INDEX(English!$B$20:$B$39,Q97), 0)))))))</f>
        <v>#N/A</v>
      </c>
      <c r="I97" s="67"/>
      <c r="J97" s="56"/>
      <c r="K97" s="57"/>
      <c r="L97" s="57"/>
      <c r="M97" s="57" t="str">
        <f aca="false">IF(ISBLANK(K97),"","https://download.lenovo.com/Images/Parts/"&amp;K97&amp;"/"&amp;K97&amp;"_A.jpg")</f>
        <v/>
      </c>
      <c r="N97" s="57" t="str">
        <f aca="false">IF(ISBLANK(K97),"","https://download.lenovo.com/Images/Parts/"&amp;K97&amp;"/"&amp;K97&amp;"_B.jpg")</f>
        <v/>
      </c>
      <c r="O97" s="59" t="str">
        <f aca="false">IF(ISBLANK(K97),"","https://download.lenovo.com/Images/Parts/"&amp;K97&amp;"/"&amp;K97&amp;"_details.jpg")</f>
        <v/>
      </c>
      <c r="Q97" s="60" t="e">
        <f aca="false">MATCH(G97,options!$D$1:$D$20,0)</f>
        <v>#N/A</v>
      </c>
    </row>
    <row r="98" customFormat="false" ht="12.8" hidden="false" customHeight="false" outlineLevel="0" collapsed="false">
      <c r="E98" s="69"/>
      <c r="F98" s="67"/>
      <c r="G98" s="67"/>
      <c r="H98" s="0" t="e">
        <f aca="false">IF(Values!$B$36=English!$B$2,INDEX(English!$B$20:$B$39,Q98), IF(Values!$B$36=German!$B$2,INDEX(German!$B$20:$B$39,Q98), IF(Values!$B$36=Italian!$B$2,INDEX(Italian!$B$20:$B$39,Q98), IF(Values!$B$36=Spanish!$B$2, INDEX(Spanish!$B$20:$B$39,Q98), IF(Values!$B$36=French!$B$2, INDEX(French!$B$20:$B$39,Q98), IF(Values!$B$36=Dutch!$B$2,INDEX(Dutch!$B$20:$B$39,Q98), IF(Values!$B$36=English!$D$32, INDEX(English!$B$20:$B$39,Q98), 0)))))))</f>
        <v>#N/A</v>
      </c>
      <c r="I98" s="67"/>
      <c r="J98" s="56"/>
      <c r="K98" s="57"/>
      <c r="L98" s="57"/>
      <c r="M98" s="57" t="str">
        <f aca="false">IF(ISBLANK(K98),"","https://download.lenovo.com/Images/Parts/"&amp;K98&amp;"/"&amp;K98&amp;"_A.jpg")</f>
        <v/>
      </c>
      <c r="N98" s="57" t="str">
        <f aca="false">IF(ISBLANK(K98),"","https://download.lenovo.com/Images/Parts/"&amp;K98&amp;"/"&amp;K98&amp;"_B.jpg")</f>
        <v/>
      </c>
      <c r="O98" s="59" t="str">
        <f aca="false">IF(ISBLANK(K98),"","https://download.lenovo.com/Images/Parts/"&amp;K98&amp;"/"&amp;K98&amp;"_details.jpg")</f>
        <v/>
      </c>
      <c r="Q98" s="60" t="e">
        <f aca="false">MATCH(G98,options!$D$1:$D$20,0)</f>
        <v>#N/A</v>
      </c>
    </row>
    <row r="99" customFormat="false" ht="12.8" hidden="false" customHeight="false" outlineLevel="0" collapsed="false">
      <c r="E99" s="69"/>
      <c r="F99" s="67"/>
      <c r="G99" s="67"/>
      <c r="H99" s="0" t="e">
        <f aca="false">IF(Values!$B$36=English!$B$2,INDEX(English!$B$20:$B$39,Q99), IF(Values!$B$36=German!$B$2,INDEX(German!$B$20:$B$39,Q99), IF(Values!$B$36=Italian!$B$2,INDEX(Italian!$B$20:$B$39,Q99), IF(Values!$B$36=Spanish!$B$2, INDEX(Spanish!$B$20:$B$39,Q99), IF(Values!$B$36=French!$B$2, INDEX(French!$B$20:$B$39,Q99), IF(Values!$B$36=Dutch!$B$2,INDEX(Dutch!$B$20:$B$39,Q99), IF(Values!$B$36=English!$D$32, INDEX(English!$B$20:$B$39,Q99), 0)))))))</f>
        <v>#N/A</v>
      </c>
      <c r="I99" s="67"/>
      <c r="J99" s="56"/>
      <c r="K99" s="57"/>
      <c r="L99" s="57"/>
      <c r="M99" s="57" t="str">
        <f aca="false">IF(ISBLANK(K99),"","https://download.lenovo.com/Images/Parts/"&amp;K99&amp;"/"&amp;K99&amp;"_A.jpg")</f>
        <v/>
      </c>
      <c r="N99" s="57" t="str">
        <f aca="false">IF(ISBLANK(K99),"","https://download.lenovo.com/Images/Parts/"&amp;K99&amp;"/"&amp;K99&amp;"_B.jpg")</f>
        <v/>
      </c>
      <c r="O99" s="59" t="str">
        <f aca="false">IF(ISBLANK(K99),"","https://download.lenovo.com/Images/Parts/"&amp;K99&amp;"/"&amp;K99&amp;"_details.jpg")</f>
        <v/>
      </c>
      <c r="Q99" s="60" t="e">
        <f aca="false">MATCH(G99,options!$D$1:$D$20,0)</f>
        <v>#N/A</v>
      </c>
    </row>
    <row r="100" customFormat="false" ht="12.8" hidden="false" customHeight="false" outlineLevel="0" collapsed="false">
      <c r="E100" s="69"/>
      <c r="F100" s="67"/>
      <c r="G100" s="67"/>
      <c r="H100" s="0" t="e">
        <f aca="false">IF(Values!$B$36=English!$B$2,INDEX(English!$B$20:$B$39,Q100), IF(Values!$B$36=German!$B$2,INDEX(German!$B$20:$B$39,Q100), IF(Values!$B$36=Italian!$B$2,INDEX(Italian!$B$20:$B$39,Q100), IF(Values!$B$36=Spanish!$B$2, INDEX(Spanish!$B$20:$B$39,Q100), IF(Values!$B$36=French!$B$2, INDEX(French!$B$20:$B$39,Q100), IF(Values!$B$36=Dutch!$B$2,INDEX(Dutch!$B$20:$B$39,Q100), IF(Values!$B$36=English!$D$32, INDEX(English!$B$20:$B$39,Q100), 0)))))))</f>
        <v>#N/A</v>
      </c>
      <c r="I100" s="67"/>
      <c r="J100" s="56"/>
      <c r="K100" s="57"/>
      <c r="L100" s="57"/>
      <c r="M100" s="57" t="str">
        <f aca="false">IF(ISBLANK(K100),"","https://download.lenovo.com/Images/Parts/"&amp;K100&amp;"/"&amp;K100&amp;"_A.jpg")</f>
        <v/>
      </c>
      <c r="N100" s="57" t="str">
        <f aca="false">IF(ISBLANK(K100),"","https://download.lenovo.com/Images/Parts/"&amp;K100&amp;"/"&amp;K100&amp;"_B.jpg")</f>
        <v/>
      </c>
      <c r="O100" s="59" t="str">
        <f aca="false">IF(ISBLANK(K100),"","https://download.lenovo.com/Images/Parts/"&amp;K100&amp;"/"&amp;K100&amp;"_details.jpg")</f>
        <v/>
      </c>
      <c r="Q100" s="60" t="e">
        <f aca="false">MATCH(G100,options!$D$1:$D$20,0)</f>
        <v>#N/A</v>
      </c>
    </row>
    <row r="101" customFormat="false" ht="12.8" hidden="false" customHeight="false" outlineLevel="0" collapsed="false">
      <c r="E101" s="69"/>
      <c r="F101" s="67"/>
      <c r="G101" s="67"/>
      <c r="H101" s="0" t="e">
        <f aca="false">IF(Values!$B$36=English!$B$2,INDEX(English!$B$20:$B$39,Q101), IF(Values!$B$36=German!$B$2,INDEX(German!$B$20:$B$39,Q101), IF(Values!$B$36=Italian!$B$2,INDEX(Italian!$B$20:$B$39,Q101), IF(Values!$B$36=Spanish!$B$2, INDEX(Spanish!$B$20:$B$39,Q101), IF(Values!$B$36=French!$B$2, INDEX(French!$B$20:$B$39,Q101), IF(Values!$B$36=Dutch!$B$2,INDEX(Dutch!$B$20:$B$39,Q101), IF(Values!$B$36=English!$D$32, INDEX(English!$B$20:$B$39,Q101), 0)))))))</f>
        <v>#N/A</v>
      </c>
      <c r="I101" s="67"/>
      <c r="J101" s="56"/>
      <c r="K101" s="57"/>
      <c r="L101" s="57"/>
      <c r="M101" s="57" t="str">
        <f aca="false">IF(ISBLANK(K101),"","https://download.lenovo.com/Images/Parts/"&amp;K101&amp;"/"&amp;K101&amp;"_A.jpg")</f>
        <v/>
      </c>
      <c r="N101" s="57" t="str">
        <f aca="false">IF(ISBLANK(K101),"","https://download.lenovo.com/Images/Parts/"&amp;K101&amp;"/"&amp;K101&amp;"_B.jpg")</f>
        <v/>
      </c>
      <c r="O101" s="59" t="str">
        <f aca="false">IF(ISBLANK(K101),"","https://download.lenovo.com/Images/Parts/"&amp;K101&amp;"/"&amp;K101&amp;"_details.jpg")</f>
        <v/>
      </c>
      <c r="Q101" s="60" t="e">
        <f aca="false">MATCH(G101,options!$D$1:$D$20,0)</f>
        <v>#N/A</v>
      </c>
    </row>
    <row r="102" customFormat="false" ht="12.8" hidden="false" customHeight="false" outlineLevel="0" collapsed="false">
      <c r="E102" s="69"/>
      <c r="F102" s="67"/>
      <c r="G102" s="67"/>
      <c r="H102" s="0" t="e">
        <f aca="false">IF(Values!$B$36=English!$B$2,INDEX(English!$B$20:$B$39,Q102), IF(Values!$B$36=German!$B$2,INDEX(German!$B$20:$B$39,Q102), IF(Values!$B$36=Italian!$B$2,INDEX(Italian!$B$20:$B$39,Q102), IF(Values!$B$36=Spanish!$B$2, INDEX(Spanish!$B$20:$B$39,Q102), IF(Values!$B$36=French!$B$2, INDEX(French!$B$20:$B$39,Q102), IF(Values!$B$36=Dutch!$B$2,INDEX(Dutch!$B$20:$B$39,Q102), IF(Values!$B$36=English!$D$32, INDEX(English!$B$20:$B$39,Q102), 0)))))))</f>
        <v>#N/A</v>
      </c>
      <c r="I102" s="67"/>
      <c r="J102" s="56"/>
      <c r="K102" s="57"/>
      <c r="L102" s="57"/>
      <c r="M102" s="57" t="str">
        <f aca="false">IF(ISBLANK(K102),"","https://download.lenovo.com/Images/Parts/"&amp;K102&amp;"/"&amp;K102&amp;"_A.jpg")</f>
        <v/>
      </c>
      <c r="N102" s="57" t="str">
        <f aca="false">IF(ISBLANK(K102),"","https://download.lenovo.com/Images/Parts/"&amp;K102&amp;"/"&amp;K102&amp;"_B.jpg")</f>
        <v/>
      </c>
      <c r="O102" s="59" t="str">
        <f aca="false">IF(ISBLANK(K102),"","https://download.lenovo.com/Images/Parts/"&amp;K102&amp;"/"&amp;K102&amp;"_details.jpg")</f>
        <v/>
      </c>
      <c r="Q102" s="60" t="e">
        <f aca="false">MATCH(G102,options!$D$1:$D$20,0)</f>
        <v>#N/A</v>
      </c>
    </row>
    <row r="103" customFormat="false" ht="12.8" hidden="false" customHeight="false" outlineLevel="0" collapsed="false">
      <c r="E103" s="69"/>
      <c r="F103" s="67"/>
      <c r="G103" s="67"/>
      <c r="H103" s="0" t="e">
        <f aca="false">IF(Values!$B$36=English!$B$2,INDEX(English!$B$20:$B$39,Q103), IF(Values!$B$36=German!$B$2,INDEX(German!$B$20:$B$39,Q103), IF(Values!$B$36=Italian!$B$2,INDEX(Italian!$B$20:$B$39,Q103), IF(Values!$B$36=Spanish!$B$2, INDEX(Spanish!$B$20:$B$39,Q103), IF(Values!$B$36=French!$B$2, INDEX(French!$B$20:$B$39,Q103), IF(Values!$B$36=Dutch!$B$2,INDEX(Dutch!$B$20:$B$39,Q103), IF(Values!$B$36=English!$D$32, INDEX(English!$B$20:$B$39,Q103), 0)))))))</f>
        <v>#N/A</v>
      </c>
      <c r="I103" s="67"/>
      <c r="J103" s="56"/>
      <c r="K103" s="57"/>
      <c r="L103" s="57"/>
      <c r="M103" s="57" t="str">
        <f aca="false">IF(ISBLANK(K103),"","https://download.lenovo.com/Images/Parts/"&amp;K103&amp;"/"&amp;K103&amp;"_A.jpg")</f>
        <v/>
      </c>
      <c r="N103" s="57" t="str">
        <f aca="false">IF(ISBLANK(K103),"","https://download.lenovo.com/Images/Parts/"&amp;K103&amp;"/"&amp;K103&amp;"_B.jpg")</f>
        <v/>
      </c>
      <c r="O103" s="59" t="str">
        <f aca="false">IF(ISBLANK(K103),"","https://download.lenovo.com/Images/Parts/"&amp;K103&amp;"/"&amp;K103&amp;"_details.jpg")</f>
        <v/>
      </c>
      <c r="Q103" s="60" t="e">
        <f aca="false">MATCH(G103,options!$D$1:$D$20,0)</f>
        <v>#N/A</v>
      </c>
    </row>
    <row r="104" customFormat="false" ht="12.8" hidden="false" customHeight="false" outlineLevel="0" collapsed="false">
      <c r="E104" s="69"/>
      <c r="F104" s="67"/>
      <c r="G104" s="67"/>
      <c r="H104" s="0" t="e">
        <f aca="false">IF(Values!$B$36=English!$B$2,INDEX(English!$B$20:$B$39,Q104), IF(Values!$B$36=German!$B$2,INDEX(German!$B$20:$B$39,Q104), IF(Values!$B$36=Italian!$B$2,INDEX(Italian!$B$20:$B$39,Q104), IF(Values!$B$36=Spanish!$B$2, INDEX(Spanish!$B$20:$B$39,Q104), IF(Values!$B$36=French!$B$2, INDEX(French!$B$20:$B$39,Q104), IF(Values!$B$36=Dutch!$B$2,INDEX(Dutch!$B$20:$B$39,Q104), IF(Values!$B$36=English!$D$32, INDEX(English!$B$20:$B$39,Q104), 0)))))))</f>
        <v>#N/A</v>
      </c>
      <c r="I104" s="67"/>
      <c r="J104" s="56"/>
      <c r="K104" s="57"/>
      <c r="L104" s="57"/>
      <c r="M104" s="57" t="str">
        <f aca="false">IF(ISBLANK(K104),"","https://download.lenovo.com/Images/Parts/"&amp;K104&amp;"/"&amp;K104&amp;"_A.jpg")</f>
        <v/>
      </c>
      <c r="N104" s="57" t="str">
        <f aca="false">IF(ISBLANK(K104),"","https://download.lenovo.com/Images/Parts/"&amp;K104&amp;"/"&amp;K104&amp;"_B.jpg")</f>
        <v/>
      </c>
      <c r="O104" s="59" t="str">
        <f aca="false">IF(ISBLANK(K104),"","https://download.lenovo.com/Images/Parts/"&amp;K104&amp;"/"&amp;K104&amp;"_details.jpg")</f>
        <v/>
      </c>
      <c r="Q104" s="60" t="e">
        <f aca="false">MATCH(G104,options!$D$1:$D$20,0)</f>
        <v>#N/A</v>
      </c>
    </row>
  </sheetData>
  <mergeCells count="1">
    <mergeCell ref="E1:G1"/>
  </mergeCells>
  <dataValidations count="8">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I104" type="list">
      <formula1>options!$B$1:$B$2</formula1>
      <formula2>0</formula2>
    </dataValidation>
    <dataValidation allowBlank="true" operator="equal" showDropDown="false" showErrorMessage="true" showInputMessage="false" sqref="G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Q4:Q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B6" type="list">
      <formula1>options!$C$1:$C$3</formula1>
      <formula2>0</formula2>
    </dataValidation>
    <dataValidation allowBlank="true" operator="equal" showDropDown="false" showErrorMessage="true" showInputMessage="false" sqref="J4:J104" type="list">
      <formula1>options!$B$1:$B$6</formula1>
      <formula2>0</formula2>
    </dataValidation>
  </dataValidations>
  <hyperlinks>
    <hyperlink ref="N4" r:id="rId1" display="https://www.dropbox.com/s/750pyisl0h8ez4j/AP02.jpg"/>
    <hyperlink ref="O4" r:id="rId2" display="https://www.dropbox.com/s/kmvdic9yemukfb1/APALL.jpg"/>
    <hyperlink ref="M5" r:id="rId3" display="https://www.dropbox.com/s/qlfa7nbbg5ceqqc/french.jpg"/>
    <hyperlink ref="N5" r:id="rId4" display="https://www.dropbox.com/s/750pyisl0h8ez4j/AP02.jpg"/>
    <hyperlink ref="O5" r:id="rId5" display="https://www.dropbox.com/s/kmvdic9yemukfb1/APALL.jpg"/>
    <hyperlink ref="M6" r:id="rId6" display="https://www.dropbox.com/s/t1szwpx6yc5pbmx/italian.jpg"/>
    <hyperlink ref="N6" r:id="rId7" display="https://www.dropbox.com/s/750pyisl0h8ez4j/AP02.jpg"/>
    <hyperlink ref="O6" r:id="rId8" display="https://www.dropbox.com/s/kmvdic9yemukfb1/APALL.jpg"/>
    <hyperlink ref="M7" r:id="rId9" display="https://www.dropbox.com/s/vengly3kmcvrnly/spanish.jpg"/>
    <hyperlink ref="N7" r:id="rId10" display="https://www.dropbox.com/s/750pyisl0h8ez4j/AP02.jpg"/>
    <hyperlink ref="O7" r:id="rId11" display="https://www.dropbox.com/s/kmvdic9yemukfb1/APALL.jpg"/>
    <hyperlink ref="M8" r:id="rId12" display="https://www.dropbox.com/s/494tjlhpnv82uy2/uk.jpg"/>
    <hyperlink ref="N8" r:id="rId13" display="https://www.dropbox.com/s/750pyisl0h8ez4j/AP02.jpg"/>
    <hyperlink ref="O8" r:id="rId14" display="https://www.dropbox.com/s/kmvdic9yemukfb1/APALL.jpg"/>
    <hyperlink ref="N9" r:id="rId15" display="https://www.dropbox.com/s/750pyisl0h8ez4j/AP02.jpg"/>
    <hyperlink ref="O9" r:id="rId16" display="https://www.dropbox.com/s/kmvdic9yemukfb1/APALL.jpg"/>
    <hyperlink ref="N10" r:id="rId17" display="https://www.dropbox.com/s/tnmqk74ja9ov502/AP04.jpg"/>
    <hyperlink ref="O10" r:id="rId18" display="https://www.dropbox.com/s/kmvdic9yemukfb1/APALL.jpg"/>
    <hyperlink ref="M11" r:id="rId19" display="https://www.dropbox.com/s/qlfa7nbbg5ceqqc/french.jpg"/>
    <hyperlink ref="N11" r:id="rId20" display="https://www.dropbox.com/s/tnmqk74ja9ov502/AP04.jpg"/>
    <hyperlink ref="O11" r:id="rId21" display="https://www.dropbox.com/s/kmvdic9yemukfb1/APALL.jpg"/>
    <hyperlink ref="M12" r:id="rId22" display="https://www.dropbox.com/s/t1szwpx6yc5pbmx/italian.jpg"/>
    <hyperlink ref="N12" r:id="rId23" display="https://www.dropbox.com/s/tnmqk74ja9ov502/AP04.jpg"/>
    <hyperlink ref="O12" r:id="rId24" display="https://www.dropbox.com/s/kmvdic9yemukfb1/APALL.jpg"/>
    <hyperlink ref="M13" r:id="rId25" display="https://www.dropbox.com/s/vengly3kmcvrnly/spanish.jpg"/>
    <hyperlink ref="N13" r:id="rId26" display="https://www.dropbox.com/s/tnmqk74ja9ov502/AP04.jpg"/>
    <hyperlink ref="O13" r:id="rId27" display="https://www.dropbox.com/s/kmvdic9yemukfb1/APALL.jpg"/>
    <hyperlink ref="M14" r:id="rId28" display="https://www.dropbox.com/s/494tjlhpnv82uy2/uk.jpg"/>
    <hyperlink ref="N14" r:id="rId29" display="https://www.dropbox.com/s/tnmqk74ja9ov502/AP04.jpg"/>
    <hyperlink ref="O14" r:id="rId30" display="https://www.dropbox.com/s/kmvdic9yemukfb1/APALL.jpg"/>
    <hyperlink ref="N15" r:id="rId31" display="https://www.dropbox.com/s/tnmqk74ja9ov502/AP04.jpg"/>
    <hyperlink ref="O15" r:id="rId32" display="https://www.dropbox.com/s/kmvdic9yemukfb1/APALL.jpg"/>
    <hyperlink ref="N16" r:id="rId33" display="https://www.dropbox.com/s/bk8zw2c9sfs6fdx/AP08.jpg"/>
    <hyperlink ref="O16" r:id="rId34" display="https://www.dropbox.com/s/kmvdic9yemukfb1/APALL.jpg"/>
    <hyperlink ref="M17" r:id="rId35" display="https://www.dropbox.com/s/qlfa7nbbg5ceqqc/french.jpg"/>
    <hyperlink ref="N17" r:id="rId36" display="https://www.dropbox.com/s/bk8zw2c9sfs6fdx/AP08.jpg"/>
    <hyperlink ref="O17" r:id="rId37" display="https://www.dropbox.com/s/kmvdic9yemukfb1/APALL.jpg"/>
    <hyperlink ref="M18" r:id="rId38" display="https://www.dropbox.com/s/t1szwpx6yc5pbmx/italian.jpg"/>
    <hyperlink ref="N18" r:id="rId39" display="https://www.dropbox.com/s/bk8zw2c9sfs6fdx/AP08.jpg"/>
    <hyperlink ref="O18" r:id="rId40" display="https://www.dropbox.com/s/kmvdic9yemukfb1/APALL.jpg"/>
    <hyperlink ref="M19" r:id="rId41" display="https://www.dropbox.com/s/vengly3kmcvrnly/spanish.jpg"/>
    <hyperlink ref="N19" r:id="rId42" display="https://www.dropbox.com/s/bk8zw2c9sfs6fdx/AP08.jpg"/>
    <hyperlink ref="O19" r:id="rId43" display="https://www.dropbox.com/s/kmvdic9yemukfb1/APALL.jpg"/>
    <hyperlink ref="M20" r:id="rId44" display="https://www.dropbox.com/s/494tjlhpnv82uy2/uk.jpg"/>
    <hyperlink ref="N20" r:id="rId45" display="https://www.dropbox.com/s/bk8zw2c9sfs6fdx/AP08.jpg"/>
    <hyperlink ref="O20" r:id="rId46" display="https://www.dropbox.com/s/kmvdic9yemukfb1/APALL.jpg"/>
    <hyperlink ref="N21" r:id="rId47" display="https://www.dropbox.com/s/bk8zw2c9sfs6fdx/AP08.jpg"/>
    <hyperlink ref="O21" r:id="rId48" display="https://www.dropbox.com/s/kmvdic9yemukfb1/APALL.jpg"/>
    <hyperlink ref="N22" r:id="rId49" display="https://www.dropbox.com/s/593r63782n48fq5/AP11.jpg"/>
    <hyperlink ref="O22" r:id="rId50" display="https://www.dropbox.com/s/kmvdic9yemukfb1/APALL.jpg"/>
    <hyperlink ref="M23" r:id="rId51" display="https://www.dropbox.com/s/qlfa7nbbg5ceqqc/french.jpg"/>
    <hyperlink ref="N23" r:id="rId52" display="https://www.dropbox.com/s/593r63782n48fq5/AP11.jpg"/>
    <hyperlink ref="O23" r:id="rId53" display="https://www.dropbox.com/s/kmvdic9yemukfb1/APALL.jpg"/>
    <hyperlink ref="M24" r:id="rId54" display="https://www.dropbox.com/s/t1szwpx6yc5pbmx/italian.jpg"/>
    <hyperlink ref="N24" r:id="rId55" display="https://www.dropbox.com/s/593r63782n48fq5/AP11.jpg"/>
    <hyperlink ref="O24" r:id="rId56" display="https://www.dropbox.com/s/kmvdic9yemukfb1/APALL.jpg"/>
    <hyperlink ref="M25" r:id="rId57" display="https://www.dropbox.com/s/vengly3kmcvrnly/spanish.jpg"/>
    <hyperlink ref="N25" r:id="rId58" display="https://www.dropbox.com/s/593r63782n48fq5/AP11.jpg"/>
    <hyperlink ref="O25" r:id="rId59" display="https://www.dropbox.com/s/kmvdic9yemukfb1/APALL.jpg"/>
    <hyperlink ref="M26" r:id="rId60" display="https://www.dropbox.com/s/494tjlhpnv82uy2/uk.jpg"/>
    <hyperlink ref="N26" r:id="rId61" display="https://www.dropbox.com/s/593r63782n48fq5/AP11.jpg"/>
    <hyperlink ref="O26" r:id="rId62" display="https://www.dropbox.com/s/kmvdic9yemukfb1/APALL.jpg"/>
    <hyperlink ref="N27" r:id="rId63" display="https://www.dropbox.com/s/593r63782n48fq5/AP11.jpg"/>
    <hyperlink ref="O27" r:id="rId64" display="https://www.dropbox.com/s/kmvdic9yemukfb1/APALL.jpg"/>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66796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452</v>
      </c>
      <c r="B1" s="70" t="n">
        <f aca="false">TRUE()</f>
        <v>1</v>
      </c>
      <c r="C1" s="0" t="s">
        <v>453</v>
      </c>
      <c r="D1" s="54" t="s">
        <v>368</v>
      </c>
      <c r="F1" s="0" t="s">
        <v>454</v>
      </c>
      <c r="G1" s="0" t="s">
        <v>445</v>
      </c>
    </row>
    <row r="2" customFormat="false" ht="12.8" hidden="false" customHeight="false" outlineLevel="0" collapsed="false">
      <c r="A2" s="0" t="s">
        <v>417</v>
      </c>
      <c r="B2" s="70" t="n">
        <f aca="false">FALSE()</f>
        <v>0</v>
      </c>
      <c r="C2" s="0" t="s">
        <v>455</v>
      </c>
      <c r="D2" s="54" t="s">
        <v>374</v>
      </c>
      <c r="F2" s="0" t="s">
        <v>374</v>
      </c>
      <c r="G2" s="0" t="s">
        <v>451</v>
      </c>
    </row>
    <row r="3" customFormat="false" ht="12.8" hidden="false" customHeight="false" outlineLevel="0" collapsed="false">
      <c r="A3" s="0" t="s">
        <v>456</v>
      </c>
      <c r="B3" s="0" t="s">
        <v>369</v>
      </c>
      <c r="C3" s="0" t="s">
        <v>377</v>
      </c>
      <c r="D3" s="54" t="s">
        <v>379</v>
      </c>
      <c r="F3" s="0" t="s">
        <v>368</v>
      </c>
    </row>
    <row r="4" customFormat="false" ht="12.8" hidden="false" customHeight="false" outlineLevel="0" collapsed="false">
      <c r="B4" s="0" t="s">
        <v>396</v>
      </c>
      <c r="D4" s="54" t="s">
        <v>384</v>
      </c>
      <c r="F4" s="0" t="s">
        <v>379</v>
      </c>
    </row>
    <row r="5" customFormat="false" ht="12.8" hidden="false" customHeight="false" outlineLevel="0" collapsed="false">
      <c r="B5" s="0" t="s">
        <v>410</v>
      </c>
      <c r="D5" s="54" t="s">
        <v>388</v>
      </c>
      <c r="F5" s="0" t="s">
        <v>384</v>
      </c>
    </row>
    <row r="6" customFormat="false" ht="12.8" hidden="false" customHeight="false" outlineLevel="0" collapsed="false">
      <c r="B6" s="0" t="s">
        <v>421</v>
      </c>
      <c r="D6" s="54" t="s">
        <v>433</v>
      </c>
      <c r="F6" s="0" t="s">
        <v>441</v>
      </c>
    </row>
    <row r="7" customFormat="false" ht="12.8" hidden="false" customHeight="false" outlineLevel="0" collapsed="false">
      <c r="D7" s="54" t="s">
        <v>434</v>
      </c>
    </row>
    <row r="8" customFormat="false" ht="12.8" hidden="false" customHeight="false" outlineLevel="0" collapsed="false">
      <c r="D8" s="54" t="s">
        <v>436</v>
      </c>
    </row>
    <row r="9" customFormat="false" ht="12.8" hidden="false" customHeight="false" outlineLevel="0" collapsed="false">
      <c r="D9" s="54" t="s">
        <v>439</v>
      </c>
    </row>
    <row r="10" customFormat="false" ht="12.8" hidden="false" customHeight="false" outlineLevel="0" collapsed="false">
      <c r="D10" s="54" t="s">
        <v>441</v>
      </c>
    </row>
    <row r="11" customFormat="false" ht="12.8" hidden="false" customHeight="false" outlineLevel="0" collapsed="false">
      <c r="D11" s="54" t="s">
        <v>443</v>
      </c>
    </row>
    <row r="12" customFormat="false" ht="12.8" hidden="false" customHeight="false" outlineLevel="0" collapsed="false">
      <c r="D12" s="54" t="s">
        <v>446</v>
      </c>
    </row>
    <row r="13" customFormat="false" ht="12.8" hidden="false" customHeight="false" outlineLevel="0" collapsed="false">
      <c r="D13" s="54" t="s">
        <v>447</v>
      </c>
    </row>
    <row r="14" customFormat="false" ht="12.8" hidden="false" customHeight="false" outlineLevel="0" collapsed="false">
      <c r="D14" s="54" t="s">
        <v>392</v>
      </c>
    </row>
    <row r="15" customFormat="false" ht="12.8" hidden="false" customHeight="false" outlineLevel="0" collapsed="false">
      <c r="D15" s="54" t="s">
        <v>448</v>
      </c>
    </row>
    <row r="16" customFormat="false" ht="12.8" hidden="false" customHeight="false" outlineLevel="0" collapsed="false">
      <c r="D16" s="54" t="s">
        <v>449</v>
      </c>
    </row>
    <row r="17" customFormat="false" ht="12.8" hidden="false" customHeight="false" outlineLevel="0" collapsed="false">
      <c r="D17" s="54" t="s">
        <v>450</v>
      </c>
    </row>
    <row r="18" customFormat="false" ht="12.8" hidden="false" customHeight="false" outlineLevel="0" collapsed="false">
      <c r="D18" s="54" t="s">
        <v>451</v>
      </c>
    </row>
    <row r="19" customFormat="false" ht="12.8" hidden="false" customHeight="false" outlineLevel="0" collapsed="false">
      <c r="D19" s="54" t="s">
        <v>440</v>
      </c>
    </row>
    <row r="20" customFormat="false" ht="12.8" hidden="false" customHeight="false" outlineLevel="0" collapsed="false">
      <c r="D20" s="54" t="s">
        <v>437</v>
      </c>
    </row>
    <row r="50" customFormat="false" ht="16" hidden="false" customHeight="false" outlineLevel="0" collapsed="false">
      <c r="B50" s="71"/>
    </row>
    <row r="51" customFormat="false" ht="16" hidden="false" customHeight="false" outlineLevel="0" collapsed="false">
      <c r="B51" s="71"/>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ColWidth="11.6875" defaultRowHeight="12.8" zeroHeight="false" outlineLevelRow="0" outlineLevelCol="0"/>
  <cols>
    <col collapsed="false" customWidth="true" hidden="false" outlineLevel="0" max="2" min="2" style="0" width="199.57"/>
  </cols>
  <sheetData>
    <row r="2" customFormat="false" ht="12.8" hidden="false" customHeight="false" outlineLevel="0" collapsed="false">
      <c r="B2" s="0" t="s">
        <v>454</v>
      </c>
    </row>
    <row r="3" customFormat="false" ht="113.4" hidden="false" customHeight="false" outlineLevel="0" collapsed="false">
      <c r="B3" s="53" t="s">
        <v>457</v>
      </c>
    </row>
    <row r="4" customFormat="false" ht="23.85" hidden="false" customHeight="false" outlineLevel="0" collapsed="false">
      <c r="B4" s="53" t="s">
        <v>458</v>
      </c>
    </row>
    <row r="5" customFormat="false" ht="191.75" hidden="false" customHeight="false" outlineLevel="0" collapsed="false">
      <c r="B5" s="53" t="s">
        <v>459</v>
      </c>
    </row>
    <row r="6" customFormat="false" ht="135.8" hidden="false" customHeight="false" outlineLevel="0" collapsed="false">
      <c r="B6" s="53" t="s">
        <v>460</v>
      </c>
    </row>
    <row r="7" customFormat="false" ht="79.85" hidden="false" customHeight="false" outlineLevel="0" collapsed="false">
      <c r="B7" s="53" t="s">
        <v>461</v>
      </c>
    </row>
    <row r="8" customFormat="false" ht="12.8" hidden="false" customHeight="false" outlineLevel="0" collapsed="false">
      <c r="B8" s="48"/>
    </row>
    <row r="9" customFormat="false" ht="12.8" hidden="false" customHeight="false" outlineLevel="0" collapsed="false">
      <c r="B9" s="48" t="s">
        <v>462</v>
      </c>
    </row>
    <row r="10" customFormat="false" ht="12.8" hidden="false" customHeight="false" outlineLevel="0" collapsed="false">
      <c r="B10" s="0" t="s">
        <v>463</v>
      </c>
    </row>
    <row r="11" customFormat="false" ht="12.8" hidden="false" customHeight="false" outlineLevel="0" collapsed="false">
      <c r="B11" s="0" t="s">
        <v>464</v>
      </c>
    </row>
    <row r="14" customFormat="false" ht="12.8" hidden="false" customHeight="false" outlineLevel="0" collapsed="false">
      <c r="B14" s="51" t="s">
        <v>465</v>
      </c>
    </row>
    <row r="16" customFormat="false" ht="12.8" hidden="false" customHeight="false" outlineLevel="0" collapsed="false">
      <c r="B16" s="0" t="s">
        <v>463</v>
      </c>
    </row>
    <row r="17" customFormat="false" ht="12.8" hidden="false" customHeight="false" outlineLevel="0" collapsed="false">
      <c r="B17" s="0" t="s">
        <v>466</v>
      </c>
    </row>
    <row r="18" customFormat="false" ht="12.8" hidden="false" customHeight="false" outlineLevel="0" collapsed="false">
      <c r="B18" s="0" t="s">
        <v>467</v>
      </c>
    </row>
    <row r="20" customFormat="false" ht="12.8" hidden="false" customHeight="false" outlineLevel="0" collapsed="false">
      <c r="B20" s="54" t="s">
        <v>368</v>
      </c>
    </row>
    <row r="21" customFormat="false" ht="12.8" hidden="false" customHeight="false" outlineLevel="0" collapsed="false">
      <c r="B21" s="54" t="s">
        <v>374</v>
      </c>
    </row>
    <row r="22" customFormat="false" ht="12.8" hidden="false" customHeight="false" outlineLevel="0" collapsed="false">
      <c r="B22" s="54" t="s">
        <v>379</v>
      </c>
    </row>
    <row r="23" customFormat="false" ht="12.8" hidden="false" customHeight="false" outlineLevel="0" collapsed="false">
      <c r="B23" s="54" t="s">
        <v>384</v>
      </c>
    </row>
    <row r="24" customFormat="false" ht="12.8" hidden="false" customHeight="false" outlineLevel="0" collapsed="false">
      <c r="B24" s="54" t="s">
        <v>388</v>
      </c>
    </row>
    <row r="25" customFormat="false" ht="12.8" hidden="false" customHeight="false" outlineLevel="0" collapsed="false">
      <c r="B25" s="54" t="s">
        <v>433</v>
      </c>
    </row>
    <row r="26" customFormat="false" ht="12.8" hidden="false" customHeight="false" outlineLevel="0" collapsed="false">
      <c r="B26" s="54" t="s">
        <v>434</v>
      </c>
    </row>
    <row r="27" customFormat="false" ht="12.8" hidden="false" customHeight="false" outlineLevel="0" collapsed="false">
      <c r="B27" s="54" t="s">
        <v>436</v>
      </c>
    </row>
    <row r="28" customFormat="false" ht="12.8" hidden="false" customHeight="false" outlineLevel="0" collapsed="false">
      <c r="B28" s="54" t="s">
        <v>439</v>
      </c>
    </row>
    <row r="29" customFormat="false" ht="12.8" hidden="false" customHeight="false" outlineLevel="0" collapsed="false">
      <c r="B29" s="54" t="s">
        <v>441</v>
      </c>
    </row>
    <row r="30" customFormat="false" ht="12.8" hidden="false" customHeight="false" outlineLevel="0" collapsed="false">
      <c r="B30" s="54" t="s">
        <v>443</v>
      </c>
    </row>
    <row r="31" customFormat="false" ht="12.8" hidden="false" customHeight="false" outlineLevel="0" collapsed="false">
      <c r="B31" s="54" t="s">
        <v>446</v>
      </c>
    </row>
    <row r="32" customFormat="false" ht="12.8" hidden="false" customHeight="false" outlineLevel="0" collapsed="false">
      <c r="B32" s="54" t="s">
        <v>447</v>
      </c>
    </row>
    <row r="33" customFormat="false" ht="12.8" hidden="false" customHeight="false" outlineLevel="0" collapsed="false">
      <c r="B33" s="54" t="s">
        <v>392</v>
      </c>
    </row>
    <row r="34" customFormat="false" ht="12.8" hidden="false" customHeight="false" outlineLevel="0" collapsed="false">
      <c r="B34" s="54" t="s">
        <v>448</v>
      </c>
      <c r="D34" s="48"/>
    </row>
    <row r="35" customFormat="false" ht="12.8" hidden="false" customHeight="false" outlineLevel="0" collapsed="false">
      <c r="B35" s="54" t="s">
        <v>449</v>
      </c>
      <c r="D35" s="48"/>
    </row>
    <row r="36" customFormat="false" ht="12.8" hidden="false" customHeight="false" outlineLevel="0" collapsed="false">
      <c r="B36" s="54" t="s">
        <v>450</v>
      </c>
      <c r="D36" s="48"/>
    </row>
    <row r="37" customFormat="false" ht="12.8" hidden="false" customHeight="false" outlineLevel="0" collapsed="false">
      <c r="B37" s="54" t="s">
        <v>451</v>
      </c>
      <c r="D37" s="48"/>
    </row>
    <row r="38" customFormat="false" ht="12.8" hidden="false" customHeight="false" outlineLevel="0" collapsed="false">
      <c r="B38" s="54" t="s">
        <v>440</v>
      </c>
      <c r="D38" s="48"/>
    </row>
    <row r="39" customFormat="false" ht="12.8" hidden="false" customHeight="false" outlineLevel="0" collapsed="false">
      <c r="B39" s="54" t="s">
        <v>437</v>
      </c>
      <c r="D39" s="48"/>
    </row>
  </sheetData>
  <conditionalFormatting sqref="B14">
    <cfRule type="expression" priority="2" aboveAverage="0" equalAverage="0" bottom="0" percent="0" rank="0" text="" dxfId="1078">
      <formula>IF(LEN(B14)&gt;0,1,0)</formula>
    </cfRule>
    <cfRule type="expression" priority="3" aboveAverage="0" equalAverage="0" bottom="0" percent="0" rank="0" text="" dxfId="1079">
      <formula>IF(VLOOKUP($AH$3,#name?,MATCH($A43,#name?,0)+1,0)&gt;0,1,0)</formula>
    </cfRule>
    <cfRule type="expression" priority="4" aboveAverage="0" equalAverage="0" bottom="0" percent="0" rank="0" text="" dxfId="1080">
      <formula>IF(VLOOKUP($AH$3,#name?,MATCH($A43,#name?,0)+1,0)&gt;0,1,0)</formula>
    </cfRule>
    <cfRule type="expression" priority="5" aboveAverage="0" equalAverage="0" bottom="0" percent="0" rank="0" text="" dxfId="1081">
      <formula>IF(VLOOKUP($AH$3,#name?,MATCH($A43,#name?,0)+1,0)&gt;0,1,0)</formula>
    </cfRule>
    <cfRule type="expression" priority="6" aboveAverage="0" equalAverage="0" bottom="0" percent="0" rank="0" text="" dxfId="1082">
      <formula>AND(IF(IFERROR(VLOOKUP($AH$3,#name?,MATCH($A43,#name?,0)+1,0),0)&gt;0,0,1),IF(IFERROR(VLOOKUP($AH$3,#name?,MATCH($A43,#name?,0)+1,0),0)&gt;0,0,1),IF(IFERROR(VLOOKUP($AH$3,#name?,MATCH($A43,#name?,0)+1,0),0)&gt;0,0,1),IF(IFERROR(MATCH($A43,#name?,0),0)&gt;0,1,0))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11.6875" defaultRowHeight="12.8" zeroHeight="false" outlineLevelRow="0" outlineLevelCol="0"/>
  <cols>
    <col collapsed="false" customWidth="true" hidden="false" outlineLevel="0" max="2" min="2" style="0" width="241.82"/>
  </cols>
  <sheetData>
    <row r="2" customFormat="false" ht="12.8" hidden="false" customHeight="false" outlineLevel="0" collapsed="false">
      <c r="B2" s="0" t="s">
        <v>368</v>
      </c>
    </row>
    <row r="3" customFormat="false" ht="15" hidden="false" customHeight="false" outlineLevel="0" collapsed="false">
      <c r="B3" s="71" t="s">
        <v>468</v>
      </c>
    </row>
    <row r="4" customFormat="false" ht="15" hidden="false" customHeight="false" outlineLevel="0" collapsed="false">
      <c r="B4" s="71" t="s">
        <v>469</v>
      </c>
    </row>
    <row r="5" customFormat="false" ht="15" hidden="false" customHeight="false" outlineLevel="0" collapsed="false">
      <c r="B5" s="71" t="s">
        <v>470</v>
      </c>
    </row>
    <row r="6" customFormat="false" ht="15" hidden="false" customHeight="false" outlineLevel="0" collapsed="false">
      <c r="B6" s="71" t="s">
        <v>471</v>
      </c>
    </row>
    <row r="7" customFormat="false" ht="12.8" hidden="false" customHeight="false" outlineLevel="0" collapsed="false">
      <c r="B7" s="53" t="s">
        <v>472</v>
      </c>
    </row>
    <row r="9" customFormat="false" ht="12.8" hidden="false" customHeight="false" outlineLevel="0" collapsed="false">
      <c r="B9" s="0" t="s">
        <v>473</v>
      </c>
    </row>
    <row r="10" customFormat="false" ht="12.8" hidden="false" customHeight="false" outlineLevel="0" collapsed="false">
      <c r="B10" s="0" t="s">
        <v>474</v>
      </c>
    </row>
    <row r="11" customFormat="false" ht="12.8" hidden="false" customHeight="false" outlineLevel="0" collapsed="false">
      <c r="B11" s="0" t="s">
        <v>475</v>
      </c>
    </row>
    <row r="14" customFormat="false" ht="12.8" hidden="false" customHeight="false" outlineLevel="0" collapsed="false">
      <c r="B14" s="0" t="s">
        <v>476</v>
      </c>
    </row>
    <row r="16" customFormat="false" ht="12.8" hidden="false" customHeight="false" outlineLevel="0" collapsed="false">
      <c r="B16" s="0" t="s">
        <v>474</v>
      </c>
    </row>
    <row r="17" customFormat="false" ht="12.8" hidden="false" customHeight="false" outlineLevel="0" collapsed="false">
      <c r="B17" s="0" t="s">
        <v>477</v>
      </c>
    </row>
    <row r="18" customFormat="false" ht="12.8" hidden="false" customHeight="false" outlineLevel="0" collapsed="false">
      <c r="B18" s="0" t="s">
        <v>478</v>
      </c>
    </row>
    <row r="20" customFormat="false" ht="12.8" hidden="false" customHeight="false" outlineLevel="0" collapsed="false">
      <c r="B20" s="0" t="s">
        <v>479</v>
      </c>
    </row>
    <row r="21" customFormat="false" ht="12.8" hidden="false" customHeight="false" outlineLevel="0" collapsed="false">
      <c r="B21" s="0" t="s">
        <v>480</v>
      </c>
    </row>
    <row r="22" customFormat="false" ht="12.8" hidden="false" customHeight="false" outlineLevel="0" collapsed="false">
      <c r="B22" s="0" t="s">
        <v>481</v>
      </c>
    </row>
    <row r="23" customFormat="false" ht="12.8" hidden="false" customHeight="false" outlineLevel="0" collapsed="false">
      <c r="B23" s="0" t="s">
        <v>482</v>
      </c>
    </row>
    <row r="24" customFormat="false" ht="12.8" hidden="false" customHeight="false" outlineLevel="0" collapsed="false">
      <c r="B24" s="0" t="s">
        <v>388</v>
      </c>
    </row>
    <row r="25" customFormat="false" ht="12.8" hidden="false" customHeight="false" outlineLevel="0" collapsed="false">
      <c r="B25" s="0" t="s">
        <v>483</v>
      </c>
    </row>
    <row r="26" customFormat="false" ht="12.8" hidden="false" customHeight="false" outlineLevel="0" collapsed="false">
      <c r="B26" s="0" t="s">
        <v>484</v>
      </c>
    </row>
    <row r="27" customFormat="false" ht="12.8" hidden="false" customHeight="false" outlineLevel="0" collapsed="false">
      <c r="B27" s="0" t="s">
        <v>485</v>
      </c>
    </row>
    <row r="28" customFormat="false" ht="12.8" hidden="false" customHeight="false" outlineLevel="0" collapsed="false">
      <c r="B28" s="0" t="s">
        <v>486</v>
      </c>
    </row>
    <row r="29" customFormat="false" ht="12.8" hidden="false" customHeight="false" outlineLevel="0" collapsed="false">
      <c r="B29" s="0" t="s">
        <v>487</v>
      </c>
    </row>
    <row r="30" customFormat="false" ht="12.8" hidden="false" customHeight="false" outlineLevel="0" collapsed="false">
      <c r="B30" s="0" t="s">
        <v>488</v>
      </c>
    </row>
    <row r="31" customFormat="false" ht="12.8" hidden="false" customHeight="false" outlineLevel="0" collapsed="false">
      <c r="B31" s="0" t="s">
        <v>489</v>
      </c>
    </row>
    <row r="32" customFormat="false" ht="12.8" hidden="false" customHeight="false" outlineLevel="0" collapsed="false">
      <c r="B32" s="0" t="s">
        <v>490</v>
      </c>
    </row>
    <row r="33" customFormat="false" ht="12.8" hidden="false" customHeight="false" outlineLevel="0" collapsed="false">
      <c r="B33" s="0" t="s">
        <v>491</v>
      </c>
    </row>
    <row r="34" customFormat="false" ht="12.8" hidden="false" customHeight="false" outlineLevel="0" collapsed="false">
      <c r="B34" s="0" t="s">
        <v>492</v>
      </c>
    </row>
    <row r="35" customFormat="false" ht="12.8" hidden="false" customHeight="false" outlineLevel="0" collapsed="false">
      <c r="B35" s="0" t="s">
        <v>449</v>
      </c>
    </row>
    <row r="36" customFormat="false" ht="12.8" hidden="false" customHeight="false" outlineLevel="0" collapsed="false">
      <c r="B36" s="0" t="s">
        <v>493</v>
      </c>
    </row>
    <row r="37" customFormat="false" ht="12.8" hidden="false" customHeight="false" outlineLevel="0" collapsed="false">
      <c r="B37" s="0" t="s">
        <v>494</v>
      </c>
    </row>
    <row r="38" customFormat="false" ht="12.8" hidden="false" customHeight="false" outlineLevel="0" collapsed="false">
      <c r="B38" s="0" t="s">
        <v>495</v>
      </c>
    </row>
    <row r="39" customFormat="false" ht="12.8" hidden="false" customHeight="false" outlineLevel="0" collapsed="false">
      <c r="B39" s="0" t="s">
        <v>496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11.6875" defaultRowHeight="12.8" zeroHeight="false" outlineLevelRow="0" outlineLevelCol="0"/>
  <sheetData>
    <row r="2" customFormat="false" ht="12.8" hidden="false" customHeight="false" outlineLevel="0" collapsed="false">
      <c r="B2" s="0" t="s">
        <v>384</v>
      </c>
    </row>
    <row r="3" customFormat="false" ht="15" hidden="false" customHeight="false" outlineLevel="0" collapsed="false">
      <c r="B3" s="71" t="s">
        <v>497</v>
      </c>
    </row>
    <row r="4" customFormat="false" ht="15" hidden="false" customHeight="false" outlineLevel="0" collapsed="false">
      <c r="B4" s="71" t="s">
        <v>498</v>
      </c>
    </row>
    <row r="5" customFormat="false" ht="15" hidden="false" customHeight="false" outlineLevel="0" collapsed="false">
      <c r="B5" s="71" t="s">
        <v>499</v>
      </c>
    </row>
    <row r="6" customFormat="false" ht="15" hidden="false" customHeight="false" outlineLevel="0" collapsed="false">
      <c r="B6" s="71" t="s">
        <v>500</v>
      </c>
    </row>
    <row r="7" customFormat="false" ht="12.8" hidden="false" customHeight="false" outlineLevel="0" collapsed="false">
      <c r="B7" s="0" t="s">
        <v>501</v>
      </c>
    </row>
    <row r="9" customFormat="false" ht="12.8" hidden="false" customHeight="false" outlineLevel="0" collapsed="false">
      <c r="B9" s="0" t="s">
        <v>502</v>
      </c>
    </row>
    <row r="10" customFormat="false" ht="12.8" hidden="false" customHeight="false" outlineLevel="0" collapsed="false">
      <c r="B10" s="0" t="s">
        <v>503</v>
      </c>
    </row>
    <row r="11" customFormat="false" ht="12.8" hidden="false" customHeight="false" outlineLevel="0" collapsed="false">
      <c r="B11" s="0" t="s">
        <v>504</v>
      </c>
    </row>
    <row r="14" customFormat="false" ht="12.8" hidden="false" customHeight="false" outlineLevel="0" collapsed="false">
      <c r="B14" s="0" t="s">
        <v>505</v>
      </c>
    </row>
    <row r="16" customFormat="false" ht="12.8" hidden="false" customHeight="false" outlineLevel="0" collapsed="false">
      <c r="B16" s="0" t="s">
        <v>503</v>
      </c>
    </row>
    <row r="17" customFormat="false" ht="12.8" hidden="false" customHeight="false" outlineLevel="0" collapsed="false">
      <c r="B17" s="0" t="s">
        <v>506</v>
      </c>
    </row>
    <row r="18" customFormat="false" ht="12.8" hidden="false" customHeight="false" outlineLevel="0" collapsed="false">
      <c r="B18" s="0" t="s">
        <v>507</v>
      </c>
    </row>
    <row r="20" customFormat="false" ht="12.8" hidden="false" customHeight="false" outlineLevel="0" collapsed="false">
      <c r="B20" s="0" t="s">
        <v>508</v>
      </c>
    </row>
    <row r="21" customFormat="false" ht="12.8" hidden="false" customHeight="false" outlineLevel="0" collapsed="false">
      <c r="B21" s="0" t="s">
        <v>509</v>
      </c>
    </row>
    <row r="22" customFormat="false" ht="12.8" hidden="false" customHeight="false" outlineLevel="0" collapsed="false">
      <c r="B22" s="0" t="s">
        <v>510</v>
      </c>
    </row>
    <row r="23" customFormat="false" ht="12.8" hidden="false" customHeight="false" outlineLevel="0" collapsed="false">
      <c r="B23" s="0" t="s">
        <v>511</v>
      </c>
    </row>
    <row r="24" customFormat="false" ht="12.8" hidden="false" customHeight="false" outlineLevel="0" collapsed="false">
      <c r="B24" s="0" t="s">
        <v>512</v>
      </c>
    </row>
    <row r="25" customFormat="false" ht="12.8" hidden="false" customHeight="false" outlineLevel="0" collapsed="false">
      <c r="B25" s="0" t="s">
        <v>513</v>
      </c>
    </row>
    <row r="26" customFormat="false" ht="12.8" hidden="false" customHeight="false" outlineLevel="0" collapsed="false">
      <c r="B26" s="0" t="s">
        <v>514</v>
      </c>
    </row>
    <row r="27" customFormat="false" ht="12.8" hidden="false" customHeight="false" outlineLevel="0" collapsed="false">
      <c r="B27" s="0" t="s">
        <v>515</v>
      </c>
    </row>
    <row r="28" customFormat="false" ht="12.8" hidden="false" customHeight="false" outlineLevel="0" collapsed="false">
      <c r="B28" s="0" t="s">
        <v>516</v>
      </c>
    </row>
    <row r="29" customFormat="false" ht="12.8" hidden="false" customHeight="false" outlineLevel="0" collapsed="false">
      <c r="B29" s="0" t="s">
        <v>517</v>
      </c>
    </row>
    <row r="30" customFormat="false" ht="12.8" hidden="false" customHeight="false" outlineLevel="0" collapsed="false">
      <c r="B30" s="0" t="s">
        <v>518</v>
      </c>
    </row>
    <row r="31" customFormat="false" ht="12.8" hidden="false" customHeight="false" outlineLevel="0" collapsed="false">
      <c r="B31" s="0" t="s">
        <v>519</v>
      </c>
    </row>
    <row r="32" customFormat="false" ht="12.8" hidden="false" customHeight="false" outlineLevel="0" collapsed="false">
      <c r="B32" s="0" t="s">
        <v>520</v>
      </c>
    </row>
    <row r="33" customFormat="false" ht="12.8" hidden="false" customHeight="false" outlineLevel="0" collapsed="false">
      <c r="B33" s="0" t="s">
        <v>521</v>
      </c>
    </row>
    <row r="34" customFormat="false" ht="12.8" hidden="false" customHeight="false" outlineLevel="0" collapsed="false">
      <c r="B34" s="0" t="s">
        <v>522</v>
      </c>
    </row>
    <row r="35" customFormat="false" ht="12.8" hidden="false" customHeight="false" outlineLevel="0" collapsed="false">
      <c r="B35" s="0" t="s">
        <v>523</v>
      </c>
    </row>
    <row r="36" customFormat="false" ht="12.8" hidden="false" customHeight="false" outlineLevel="0" collapsed="false">
      <c r="B36" s="0" t="s">
        <v>524</v>
      </c>
    </row>
    <row r="37" customFormat="false" ht="12.8" hidden="false" customHeight="false" outlineLevel="0" collapsed="false">
      <c r="B37" s="0" t="s">
        <v>451</v>
      </c>
    </row>
    <row r="38" customFormat="false" ht="12.8" hidden="false" customHeight="false" outlineLevel="0" collapsed="false">
      <c r="B38" s="0" t="s">
        <v>525</v>
      </c>
    </row>
    <row r="39" customFormat="false" ht="12.8" hidden="false" customHeight="false" outlineLevel="0" collapsed="false">
      <c r="B39" s="0" t="s">
        <v>526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11.6875" defaultRowHeight="12.8" zeroHeight="false" outlineLevelRow="0" outlineLevelCol="0"/>
  <sheetData>
    <row r="2" customFormat="false" ht="12.8" hidden="false" customHeight="false" outlineLevel="0" collapsed="false">
      <c r="B2" s="0" t="s">
        <v>374</v>
      </c>
    </row>
    <row r="3" customFormat="false" ht="12.8" hidden="false" customHeight="false" outlineLevel="0" collapsed="false">
      <c r="B3" s="0" t="s">
        <v>527</v>
      </c>
    </row>
    <row r="4" customFormat="false" ht="12.8" hidden="false" customHeight="false" outlineLevel="0" collapsed="false">
      <c r="B4" s="0" t="s">
        <v>528</v>
      </c>
    </row>
    <row r="5" customFormat="false" ht="12.8" hidden="false" customHeight="false" outlineLevel="0" collapsed="false">
      <c r="B5" s="0" t="s">
        <v>529</v>
      </c>
    </row>
    <row r="6" customFormat="false" ht="12.8" hidden="false" customHeight="false" outlineLevel="0" collapsed="false">
      <c r="B6" s="0" t="s">
        <v>530</v>
      </c>
    </row>
    <row r="7" customFormat="false" ht="12.8" hidden="false" customHeight="false" outlineLevel="0" collapsed="false">
      <c r="B7" s="0" t="s">
        <v>531</v>
      </c>
    </row>
    <row r="8" customFormat="false" ht="15" hidden="false" customHeight="false" outlineLevel="0" collapsed="false">
      <c r="B8" s="71"/>
    </row>
    <row r="9" customFormat="false" ht="12.8" hidden="false" customHeight="false" outlineLevel="0" collapsed="false">
      <c r="B9" s="0" t="s">
        <v>532</v>
      </c>
    </row>
    <row r="10" customFormat="false" ht="12.8" hidden="false" customHeight="false" outlineLevel="0" collapsed="false">
      <c r="B10" s="0" t="s">
        <v>533</v>
      </c>
    </row>
    <row r="11" customFormat="false" ht="12.8" hidden="false" customHeight="false" outlineLevel="0" collapsed="false">
      <c r="B11" s="48" t="s">
        <v>534</v>
      </c>
    </row>
    <row r="14" customFormat="false" ht="12.8" hidden="false" customHeight="false" outlineLevel="0" collapsed="false">
      <c r="B14" s="0" t="s">
        <v>535</v>
      </c>
    </row>
    <row r="16" customFormat="false" ht="12.8" hidden="false" customHeight="false" outlineLevel="0" collapsed="false">
      <c r="B16" s="0" t="s">
        <v>533</v>
      </c>
    </row>
    <row r="17" customFormat="false" ht="12.8" hidden="false" customHeight="false" outlineLevel="0" collapsed="false">
      <c r="B17" s="0" t="s">
        <v>536</v>
      </c>
    </row>
    <row r="18" customFormat="false" ht="12.8" hidden="false" customHeight="false" outlineLevel="0" collapsed="false">
      <c r="B18" s="0" t="s">
        <v>537</v>
      </c>
    </row>
    <row r="20" customFormat="false" ht="12.8" hidden="false" customHeight="false" outlineLevel="0" collapsed="false">
      <c r="B20" s="0" t="s">
        <v>538</v>
      </c>
    </row>
    <row r="21" customFormat="false" ht="12.8" hidden="false" customHeight="false" outlineLevel="0" collapsed="false">
      <c r="B21" s="0" t="s">
        <v>539</v>
      </c>
    </row>
    <row r="22" customFormat="false" ht="12.8" hidden="false" customHeight="false" outlineLevel="0" collapsed="false">
      <c r="B22" s="0" t="s">
        <v>540</v>
      </c>
    </row>
    <row r="23" customFormat="false" ht="12.8" hidden="false" customHeight="false" outlineLevel="0" collapsed="false">
      <c r="B23" s="0" t="s">
        <v>541</v>
      </c>
    </row>
    <row r="24" customFormat="false" ht="12.8" hidden="false" customHeight="false" outlineLevel="0" collapsed="false">
      <c r="B24" s="0" t="s">
        <v>388</v>
      </c>
    </row>
    <row r="25" customFormat="false" ht="12.8" hidden="false" customHeight="false" outlineLevel="0" collapsed="false">
      <c r="B25" s="0" t="s">
        <v>542</v>
      </c>
    </row>
    <row r="26" customFormat="false" ht="12.8" hidden="false" customHeight="false" outlineLevel="0" collapsed="false">
      <c r="B26" s="0" t="s">
        <v>543</v>
      </c>
    </row>
    <row r="27" customFormat="false" ht="12.8" hidden="false" customHeight="false" outlineLevel="0" collapsed="false">
      <c r="B27" s="0" t="s">
        <v>544</v>
      </c>
    </row>
    <row r="28" customFormat="false" ht="12.8" hidden="false" customHeight="false" outlineLevel="0" collapsed="false">
      <c r="B28" s="0" t="s">
        <v>545</v>
      </c>
    </row>
    <row r="29" customFormat="false" ht="12.8" hidden="false" customHeight="false" outlineLevel="0" collapsed="false">
      <c r="B29" s="0" t="s">
        <v>546</v>
      </c>
    </row>
    <row r="30" customFormat="false" ht="12.8" hidden="false" customHeight="false" outlineLevel="0" collapsed="false">
      <c r="B30" s="0" t="s">
        <v>547</v>
      </c>
    </row>
    <row r="31" customFormat="false" ht="12.8" hidden="false" customHeight="false" outlineLevel="0" collapsed="false">
      <c r="B31" s="0" t="s">
        <v>548</v>
      </c>
    </row>
    <row r="32" customFormat="false" ht="12.8" hidden="false" customHeight="false" outlineLevel="0" collapsed="false">
      <c r="B32" s="0" t="s">
        <v>549</v>
      </c>
    </row>
    <row r="33" customFormat="false" ht="12.8" hidden="false" customHeight="false" outlineLevel="0" collapsed="false">
      <c r="B33" s="0" t="s">
        <v>550</v>
      </c>
    </row>
    <row r="34" customFormat="false" ht="12.8" hidden="false" customHeight="false" outlineLevel="0" collapsed="false">
      <c r="B34" s="0" t="s">
        <v>551</v>
      </c>
    </row>
    <row r="35" customFormat="false" ht="12.8" hidden="false" customHeight="false" outlineLevel="0" collapsed="false">
      <c r="B35" s="0" t="s">
        <v>552</v>
      </c>
    </row>
    <row r="36" customFormat="false" ht="12.8" hidden="false" customHeight="false" outlineLevel="0" collapsed="false">
      <c r="B36" s="0" t="s">
        <v>553</v>
      </c>
    </row>
    <row r="37" customFormat="false" ht="12.8" hidden="false" customHeight="false" outlineLevel="0" collapsed="false">
      <c r="B37" s="0" t="s">
        <v>451</v>
      </c>
    </row>
    <row r="38" customFormat="false" ht="12.8" hidden="false" customHeight="false" outlineLevel="0" collapsed="false">
      <c r="B38" s="0" t="s">
        <v>554</v>
      </c>
    </row>
    <row r="39" customFormat="false" ht="12.8" hidden="false" customHeight="false" outlineLevel="0" collapsed="false">
      <c r="B39" s="0" t="s">
        <v>555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11.6875" defaultRowHeight="12.8" zeroHeight="false" outlineLevelRow="0" outlineLevelCol="0"/>
  <sheetData>
    <row r="2" customFormat="false" ht="12.8" hidden="false" customHeight="false" outlineLevel="0" collapsed="false">
      <c r="B2" s="0" t="s">
        <v>379</v>
      </c>
    </row>
    <row r="3" customFormat="false" ht="15" hidden="false" customHeight="false" outlineLevel="0" collapsed="false">
      <c r="B3" s="71" t="s">
        <v>556</v>
      </c>
    </row>
    <row r="4" customFormat="false" ht="15" hidden="false" customHeight="false" outlineLevel="0" collapsed="false">
      <c r="B4" s="71" t="s">
        <v>557</v>
      </c>
    </row>
    <row r="5" customFormat="false" ht="12.8" hidden="false" customHeight="false" outlineLevel="0" collapsed="false">
      <c r="B5" s="0" t="s">
        <v>558</v>
      </c>
    </row>
    <row r="6" customFormat="false" ht="15" hidden="false" customHeight="false" outlineLevel="0" collapsed="false">
      <c r="B6" s="71" t="s">
        <v>559</v>
      </c>
    </row>
    <row r="7" customFormat="false" ht="15" hidden="false" customHeight="false" outlineLevel="0" collapsed="false">
      <c r="B7" s="71" t="s">
        <v>560</v>
      </c>
    </row>
    <row r="9" customFormat="false" ht="12.8" hidden="false" customHeight="false" outlineLevel="0" collapsed="false">
      <c r="B9" s="72" t="s">
        <v>561</v>
      </c>
    </row>
    <row r="10" customFormat="false" ht="12.8" hidden="false" customHeight="false" outlineLevel="0" collapsed="false">
      <c r="B10" s="0" t="s">
        <v>562</v>
      </c>
    </row>
    <row r="11" customFormat="false" ht="12.8" hidden="false" customHeight="false" outlineLevel="0" collapsed="false">
      <c r="B11" s="0" t="s">
        <v>563</v>
      </c>
    </row>
    <row r="14" customFormat="false" ht="12.8" hidden="false" customHeight="false" outlineLevel="0" collapsed="false">
      <c r="B14" s="0" t="s">
        <v>564</v>
      </c>
    </row>
    <row r="16" customFormat="false" ht="12.8" hidden="false" customHeight="false" outlineLevel="0" collapsed="false">
      <c r="B16" s="0" t="s">
        <v>562</v>
      </c>
    </row>
    <row r="17" customFormat="false" ht="12.8" hidden="false" customHeight="false" outlineLevel="0" collapsed="false">
      <c r="B17" s="0" t="s">
        <v>565</v>
      </c>
    </row>
    <row r="18" customFormat="false" ht="12.8" hidden="false" customHeight="false" outlineLevel="0" collapsed="false">
      <c r="B18" s="0" t="s">
        <v>566</v>
      </c>
    </row>
    <row r="20" customFormat="false" ht="12.8" hidden="false" customHeight="false" outlineLevel="0" collapsed="false">
      <c r="B20" s="0" t="s">
        <v>567</v>
      </c>
    </row>
    <row r="21" customFormat="false" ht="12.8" hidden="false" customHeight="false" outlineLevel="0" collapsed="false">
      <c r="B21" s="0" t="s">
        <v>568</v>
      </c>
    </row>
    <row r="22" customFormat="false" ht="12.8" hidden="false" customHeight="false" outlineLevel="0" collapsed="false">
      <c r="B22" s="0" t="s">
        <v>510</v>
      </c>
    </row>
    <row r="23" customFormat="false" ht="12.8" hidden="false" customHeight="false" outlineLevel="0" collapsed="false">
      <c r="B23" s="0" t="s">
        <v>569</v>
      </c>
    </row>
    <row r="24" customFormat="false" ht="12.8" hidden="false" customHeight="false" outlineLevel="0" collapsed="false">
      <c r="B24" s="0" t="s">
        <v>388</v>
      </c>
    </row>
    <row r="25" customFormat="false" ht="12.8" hidden="false" customHeight="false" outlineLevel="0" collapsed="false">
      <c r="B25" s="0" t="s">
        <v>570</v>
      </c>
    </row>
    <row r="26" customFormat="false" ht="12.8" hidden="false" customHeight="false" outlineLevel="0" collapsed="false">
      <c r="B26" s="0" t="s">
        <v>571</v>
      </c>
    </row>
    <row r="27" customFormat="false" ht="12.8" hidden="false" customHeight="false" outlineLevel="0" collapsed="false">
      <c r="B27" s="0" t="s">
        <v>572</v>
      </c>
    </row>
    <row r="28" customFormat="false" ht="12.8" hidden="false" customHeight="false" outlineLevel="0" collapsed="false">
      <c r="B28" s="0" t="s">
        <v>573</v>
      </c>
    </row>
    <row r="29" customFormat="false" ht="12.8" hidden="false" customHeight="false" outlineLevel="0" collapsed="false">
      <c r="B29" s="0" t="s">
        <v>574</v>
      </c>
    </row>
    <row r="30" customFormat="false" ht="12.8" hidden="false" customHeight="false" outlineLevel="0" collapsed="false">
      <c r="B30" s="0" t="s">
        <v>575</v>
      </c>
    </row>
    <row r="31" customFormat="false" ht="12.8" hidden="false" customHeight="false" outlineLevel="0" collapsed="false">
      <c r="B31" s="0" t="s">
        <v>576</v>
      </c>
    </row>
    <row r="32" customFormat="false" ht="12.8" hidden="false" customHeight="false" outlineLevel="0" collapsed="false">
      <c r="B32" s="0" t="s">
        <v>577</v>
      </c>
    </row>
    <row r="33" customFormat="false" ht="12.8" hidden="false" customHeight="false" outlineLevel="0" collapsed="false">
      <c r="B33" s="0" t="s">
        <v>578</v>
      </c>
    </row>
    <row r="34" customFormat="false" ht="12.8" hidden="false" customHeight="false" outlineLevel="0" collapsed="false">
      <c r="B34" s="0" t="s">
        <v>579</v>
      </c>
    </row>
    <row r="35" customFormat="false" ht="12.8" hidden="false" customHeight="false" outlineLevel="0" collapsed="false">
      <c r="B35" s="0" t="s">
        <v>552</v>
      </c>
    </row>
    <row r="36" customFormat="false" ht="12.8" hidden="false" customHeight="false" outlineLevel="0" collapsed="false">
      <c r="B36" s="0" t="s">
        <v>580</v>
      </c>
    </row>
    <row r="37" customFormat="false" ht="12.8" hidden="false" customHeight="false" outlineLevel="0" collapsed="false">
      <c r="B37" s="0" t="s">
        <v>494</v>
      </c>
    </row>
    <row r="38" customFormat="false" ht="12.8" hidden="false" customHeight="false" outlineLevel="0" collapsed="false">
      <c r="B38" s="0" t="s">
        <v>581</v>
      </c>
    </row>
    <row r="39" customFormat="false" ht="12.8" hidden="false" customHeight="false" outlineLevel="0" collapsed="false">
      <c r="B39" s="0" t="s">
        <v>582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11.6875" defaultRowHeight="12.8" zeroHeight="false" outlineLevelRow="0" outlineLevelCol="0"/>
  <sheetData>
    <row r="2" customFormat="false" ht="12.8" hidden="false" customHeight="false" outlineLevel="0" collapsed="false">
      <c r="B2" s="0" t="s">
        <v>441</v>
      </c>
    </row>
    <row r="3" customFormat="false" ht="12.8" hidden="false" customHeight="false" outlineLevel="0" collapsed="false">
      <c r="B3" s="0" t="s">
        <v>583</v>
      </c>
    </row>
    <row r="4" customFormat="false" ht="12.8" hidden="false" customHeight="false" outlineLevel="0" collapsed="false">
      <c r="B4" s="0" t="s">
        <v>584</v>
      </c>
    </row>
    <row r="5" customFormat="false" ht="12.8" hidden="false" customHeight="false" outlineLevel="0" collapsed="false">
      <c r="B5" s="0" t="s">
        <v>585</v>
      </c>
    </row>
    <row r="6" customFormat="false" ht="12.8" hidden="false" customHeight="false" outlineLevel="0" collapsed="false">
      <c r="B6" s="0" t="s">
        <v>586</v>
      </c>
    </row>
    <row r="7" customFormat="false" ht="12.8" hidden="false" customHeight="false" outlineLevel="0" collapsed="false">
      <c r="B7" s="0" t="s">
        <v>587</v>
      </c>
    </row>
    <row r="9" customFormat="false" ht="12.8" hidden="false" customHeight="false" outlineLevel="0" collapsed="false">
      <c r="B9" s="0" t="s">
        <v>588</v>
      </c>
    </row>
    <row r="10" customFormat="false" ht="12.8" hidden="false" customHeight="false" outlineLevel="0" collapsed="false">
      <c r="B10" s="0" t="s">
        <v>589</v>
      </c>
    </row>
    <row r="11" customFormat="false" ht="12.8" hidden="false" customHeight="false" outlineLevel="0" collapsed="false">
      <c r="B11" s="0" t="s">
        <v>590</v>
      </c>
    </row>
    <row r="14" customFormat="false" ht="12.8" hidden="false" customHeight="false" outlineLevel="0" collapsed="false">
      <c r="B14" s="0" t="s">
        <v>591</v>
      </c>
    </row>
    <row r="16" customFormat="false" ht="12.8" hidden="false" customHeight="false" outlineLevel="0" collapsed="false">
      <c r="B16" s="0" t="s">
        <v>589</v>
      </c>
    </row>
    <row r="17" customFormat="false" ht="12.8" hidden="false" customHeight="false" outlineLevel="0" collapsed="false">
      <c r="B17" s="0" t="s">
        <v>592</v>
      </c>
    </row>
    <row r="18" customFormat="false" ht="12.8" hidden="false" customHeight="false" outlineLevel="0" collapsed="false">
      <c r="B18" s="0" t="s">
        <v>593</v>
      </c>
    </row>
    <row r="20" customFormat="false" ht="12.8" hidden="false" customHeight="false" outlineLevel="0" collapsed="false">
      <c r="B20" s="0" t="s">
        <v>594</v>
      </c>
    </row>
    <row r="21" customFormat="false" ht="12.8" hidden="false" customHeight="false" outlineLevel="0" collapsed="false">
      <c r="B21" s="0" t="s">
        <v>595</v>
      </c>
    </row>
    <row r="22" customFormat="false" ht="12.8" hidden="false" customHeight="false" outlineLevel="0" collapsed="false">
      <c r="B22" s="0" t="s">
        <v>596</v>
      </c>
    </row>
    <row r="23" customFormat="false" ht="12.8" hidden="false" customHeight="false" outlineLevel="0" collapsed="false">
      <c r="B23" s="0" t="s">
        <v>597</v>
      </c>
    </row>
    <row r="24" customFormat="false" ht="12.8" hidden="false" customHeight="false" outlineLevel="0" collapsed="false">
      <c r="B24" s="0" t="s">
        <v>388</v>
      </c>
    </row>
    <row r="25" customFormat="false" ht="12.8" hidden="false" customHeight="false" outlineLevel="0" collapsed="false">
      <c r="B25" s="0" t="s">
        <v>598</v>
      </c>
    </row>
    <row r="26" customFormat="false" ht="12.8" hidden="false" customHeight="false" outlineLevel="0" collapsed="false">
      <c r="B26" s="0" t="s">
        <v>599</v>
      </c>
    </row>
    <row r="27" customFormat="false" ht="12.8" hidden="false" customHeight="false" outlineLevel="0" collapsed="false">
      <c r="B27" s="0" t="s">
        <v>600</v>
      </c>
    </row>
    <row r="28" customFormat="false" ht="12.8" hidden="false" customHeight="false" outlineLevel="0" collapsed="false">
      <c r="B28" s="0" t="s">
        <v>601</v>
      </c>
    </row>
    <row r="29" customFormat="false" ht="12.8" hidden="false" customHeight="false" outlineLevel="0" collapsed="false">
      <c r="B29" s="0" t="s">
        <v>602</v>
      </c>
    </row>
    <row r="30" customFormat="false" ht="12.8" hidden="false" customHeight="false" outlineLevel="0" collapsed="false">
      <c r="B30" s="0" t="s">
        <v>603</v>
      </c>
    </row>
    <row r="31" customFormat="false" ht="12.8" hidden="false" customHeight="false" outlineLevel="0" collapsed="false">
      <c r="B31" s="0" t="s">
        <v>604</v>
      </c>
    </row>
    <row r="32" customFormat="false" ht="12.8" hidden="false" customHeight="false" outlineLevel="0" collapsed="false">
      <c r="B32" s="0" t="s">
        <v>605</v>
      </c>
    </row>
    <row r="33" customFormat="false" ht="12.8" hidden="false" customHeight="false" outlineLevel="0" collapsed="false">
      <c r="B33" s="0" t="s">
        <v>606</v>
      </c>
    </row>
    <row r="34" customFormat="false" ht="12.8" hidden="false" customHeight="false" outlineLevel="0" collapsed="false">
      <c r="B34" s="0" t="s">
        <v>607</v>
      </c>
    </row>
    <row r="35" customFormat="false" ht="12.8" hidden="false" customHeight="false" outlineLevel="0" collapsed="false">
      <c r="B35" s="0" t="s">
        <v>608</v>
      </c>
    </row>
    <row r="36" customFormat="false" ht="12.8" hidden="false" customHeight="false" outlineLevel="0" collapsed="false">
      <c r="B36" s="0" t="s">
        <v>493</v>
      </c>
    </row>
    <row r="37" customFormat="false" ht="12.8" hidden="false" customHeight="false" outlineLevel="0" collapsed="false">
      <c r="B37" s="0" t="s">
        <v>451</v>
      </c>
    </row>
    <row r="38" customFormat="false" ht="12.8" hidden="false" customHeight="false" outlineLevel="0" collapsed="false">
      <c r="B38" s="0" t="s">
        <v>609</v>
      </c>
    </row>
    <row r="39" customFormat="false" ht="12.8" hidden="false" customHeight="false" outlineLevel="0" collapsed="false">
      <c r="B39" s="0" t="s">
        <v>610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325</TotalTime>
  <Application>LibreOffice/6.4.5.2$Linux_X86_64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2020-10-14T11:09:05Z</dcterms:modified>
  <cp:revision>62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