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<sst xmlns="http://schemas.openxmlformats.org/spreadsheetml/2006/main" count="743" uniqueCount="596">
  <si>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</si>
  <si>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</si>
  <si>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</si>
  <si>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</si>
  <si>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</si>
  <si>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</si>
  <si>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</si>
  <si>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</si>
  <si>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</si>
  <si>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</si>
  <si>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</si>
  <si>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</si>
  <si>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</si>
  <si>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</si>
  <si>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</si>
  <si>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</si>
  <si>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</si>
  <si>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</si>
  <si>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</si>
  <si>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</si>
  <si>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</si>
  <si>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</si>
  <si>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</si>
  <si>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</si>
  <si>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</si>
  <si>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</si>
  <si>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</si>
  <si>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</si>
  <si>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</si>
  <si>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</si>
  <si>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</si>
  <si>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</si>
  <si>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</si>
  <si>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</si>
  <si>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</si>
  <si>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</si>
  <si>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</si>
  <si>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</si>
  <si>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</si>
  <si>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</si>
  <si>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</si>
  <si>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</si>
  <si>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</si>
  <si>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</si>
  <si>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</si>
  <si>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</si>
  <si>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</si>
  <si>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</si>
  <si>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</si>
  <si>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</si>
  <si>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</si>
  <si>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</si>
  <si>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</si>
  <si>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</si>
  <si>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</si>
  <si>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</si>
  <si>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</si>
  <si>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</si>
  <si>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</si>
  <si>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</si>
  <si>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</si>
  <si>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</si>
  <si>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</si>
  <si>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</si>
  <si>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</si>
  <si>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</si>
  <si>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</si>
  <si>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</si>
  <si>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</si>
  <si>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</si>
  <si>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</si>
  <si>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</si>
  <si>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</si>
  <si>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</si>
  <si>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</si>
  <si>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</si>
  <si>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</si>
  <si>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</si>
  <si>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</si>
  <si>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</si>
  <si>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</si>
  <si>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</si>
  <si>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</si>
  <si>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</si>
  <si>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</si>
  <si>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</si>
  <si>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</si>
  <si>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</si>
  <si>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</si>
  <si>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</si>
  <si>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</si>
  <si>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</si>
  <si>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</si>
  <si>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</si>
  <si>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</si>
  <si>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</si>
  <si>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</si>
  <si>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</si>
  <si>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</si>
  <si>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</si>
  <si>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</si>
  <si>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</si>
  <si>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</si>
  <si>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</si>
  <si>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</si>
  <si>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</si>
  <si>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</si>
  <si>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</si>
  <si>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</si>
  <si>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</si>
  <si>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</si>
  <si>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</si>
  <si>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</si>
  <si>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</si>
  <si>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</si>
  <si>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</si>
  <si>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</si>
  <si>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</si>
  <si>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</si>
  <si>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</si>
  <si>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</si>
  <si>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</si>
  <si>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</si>
  <si>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</si>
  <si>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</si>
  <si>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</si>
  <si>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</si>
  <si>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</si>
  <si>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</si>
  <si>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</si>
  <si>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</si>
  <si>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</si>
  <si>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</si>
  <si>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</si>
  <si>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</si>
  <si>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</si>
  <si>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</si>
  <si>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</si>
  <si>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</si>
  <si>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</si>
  <si>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</si>
  <si>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</si>
  <si>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</si>
  <si>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</si>
  <si>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</si>
  <si>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</si>
  <si>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</si>
  <si>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</si>
  <si>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</si>
  <si>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</si>
  <si>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</si>
  <si>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</si>
  <si>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</si>
  <si>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</si>
  <si>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</si>
  <si>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</si>
  <si>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</si>
  <si>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</si>
  <si>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</si>
  <si>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</si>
  <si>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</si>
  <si>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</si>
  <si>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</si>
  <si>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</si>
  <si>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</si>
  <si>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</si>
  <si>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</si>
  <si>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</si>
  <si>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</si>
  <si>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</si>
  <si>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</si>
  <si>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</si>
  <si>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</si>
  <si>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</si>
  <si>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</si>
  <si>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</si>
  <si>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</si>
  <si>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</si>
  <si>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</si>
  <si>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</si>
  <si>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</si>
  <si>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</si>
  <si>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</si>
  <si>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</si>
  <si>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</si>
  <si>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</si>
  <si>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</si>
  <si>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</si>
  <si>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</si>
  <si>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</si>
  <si>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</si>
  <si>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</si>
  <si>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</si>
  <si>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</si>
  <si>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</si>
  <si>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</si>
  <si>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</si>
  <si>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</si>
  <si>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</si>
  <si>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</si>
  <si>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</si>
  <si>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</si>
  <si>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</si>
  <si>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</si>
  <si>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</si>
  <si>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</si>
  <si>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</si>
  <si>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</si>
  <si>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</si>
  <si>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</si>
  <si>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</si>
  <si>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</si>
  <si>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</si>
  <si>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</si>
  <si>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</si>
  <si>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</si>
  <si>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</si>
  <si>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</si>
  <si>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</si>
  <si>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</si>
  <si>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</si>
  <si>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</si>
  <si>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</si>
  <si>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</si>
  <si>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</si>
  <si>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</si>
  <si>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</si>
  <si>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</si>
  <si>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</si>
  <si>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</si>
  <si>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</si>
  <si>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</si>
  <si>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</si>
  <si>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</si>
  <si>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</si>
  <si>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</si>
  <si>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</si>
  <si>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</si>
  <si>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</si>
  <si>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</si>
  <si>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</si>
  <si>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</si>
  <si>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</si>
  <si>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</si>
  <si>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</si>
  <si>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</si>
  <si>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</si>
  <si>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</si>
  <si>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</si>
  <si>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</si>
  <si>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</si>
  <si>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</si>
  <si>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</si>
  <si>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</si>
  <si>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</si>
  <si>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</si>
  <si>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</si>
  <si>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</si>
  <si>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</si>
  <si>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</si>
  <si>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</si>
  <si>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</si>
  <si>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</si>
  <si>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</si>
  <si>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</si>
  <si>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</si>
  <si>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</si>
  <si>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</si>
  <si>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</si>
  <si>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</si>
  <si>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</si>
  <si>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</si>
  <si>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</si>
  <si>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</si>
  <si>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</si>
  <si>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</si>
  <si>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</si>
  <si>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</si>
  <si>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</si>
  <si>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</si>
  <si>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</si>
  <si>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</si>
  <si>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</si>
  <si>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</si>
  <si>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</si>
  <si>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</si>
  <si>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</si>
  <si>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</si>
  <si>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</si>
  <si>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</si>
  <si>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</si>
  <si>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</si>
  <si>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</si>
  <si>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</si>
  <si>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</si>
  <si>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</si>
  <si>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</si>
  <si>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</si>
  <si>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</si>
  <si>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</si>
  <si>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</si>
  <si>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</si>
  <si>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</si>
  <si>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</si>
  <si>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</si>
  <si>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</si>
  <si>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</si>
  <si>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</si>
  <si>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</si>
  <si>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</si>
  <si>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</si>
  <si>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</si>
  <si>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</si>
  <si>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</si>
  <si>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</si>
  <si>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</si>
  <si>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</si>
  <si>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</si>
  <si>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</si>
  <si>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</si>
  <si>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</si>
  <si>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</si>
  <si>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</si>
  <si>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</si>
  <si>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</si>
  <si>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</si>
  <si>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</si>
  <si>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</si>
  <si>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</si>
  <si>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</si>
  <si>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</si>
  <si>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</si>
  <si>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</si>
  <si>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</si>
  <si>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</si>
  <si>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</si>
  <si>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</si>
  <si>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</si>
  <si>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</si>
  <si>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</si>
  <si>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</si>
  <si>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</si>
  <si>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</si>
  <si>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</si>
  <si>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</si>
  <si>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</si>
  <si>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</si>
  <si>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</si>
  <si>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</si>
  <si>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</si>
  <si>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</si>
  <si>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</si>
  <si>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</si>
  <si>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</si>
  <si>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</si>
  <si>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</si>
  <si>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</si>
  <si>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</si>
  <si>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</si>
  <si>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</si>
  <si>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</si>
  <si>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</si>
  <si>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</si>
  <si>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</si>
  <si>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</si>
  <si>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</si>
  <si>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</si>
  <si>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</si>
  <si>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</si>
  <si>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</si>
  <si>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</si>
  <si>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</si>
  <si>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</si>
  <si>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t>
  </si>
  <si>
    <t xml:space="preserve">French</t>
  </si>
  <si>
    <t xml:space="preserve">Lenovo/T510%20/RG/FR</t>
  </si>
  <si>
    <t xml:space="preserve">Packing size</t>
  </si>
  <si>
    <t xml:space="preserve">Small</t>
  </si>
  <si>
    <t xml:space="preserve">Lenovo T510 - IT</t>
  </si>
  <si>
    <t xml:space="preserve">Italian</t>
  </si>
  <si>
    <t xml:space="preserve">Lenovo/T510%20/RG/IT</t>
  </si>
  <si>
    <t xml:space="preserve">T410 T410i T510 T510i W510 X220 X220i T420 T420i T520 T520i W520</t>
  </si>
  <si>
    <t xml:space="preserve">Package height (CM)</t>
  </si>
  <si>
    <t xml:space="preserve">Lenovo T510 - ES</t>
  </si>
  <si>
    <t xml:space="preserve">Spanish</t>
  </si>
  <si>
    <t xml:space="preserve">Lenovo/T510%20/RG/ES</t>
  </si>
  <si>
    <t xml:space="preserve">Package width (CM)</t>
  </si>
  <si>
    <t xml:space="preserve">Lenovo T510 - UK</t>
  </si>
  <si>
    <t xml:space="preserve">UK</t>
  </si>
  <si>
    <t xml:space="preserve">Lenovo/T510%20/RG/UK</t>
  </si>
  <si>
    <t xml:space="preserve">Package length (CM)</t>
  </si>
  <si>
    <t xml:space="preserve">Lenovo T510 - NOR</t>
  </si>
  <si>
    <t xml:space="preserve">Scandinavian – Nordic</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</si>
  <si>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</si>
  <si>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</si>
  <si>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</si>
  <si>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</si>
  <si>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</si>
  <si>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</si>
  <si>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</si>
  <si>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</si>
  <si>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</si>
  <si>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</si>
  <si>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</si>
  <si>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</si>
  <si>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</si>
  <si>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</si>
  <si>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</si>
  <si>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</si>
  <si>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</si>
  <si>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</si>
  <si>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</si>
  <si>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</si>
  <si>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</si>
  <si>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</si>
  <si>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</si>
  <si>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</si>
  <si>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</si>
  <si>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</si>
  <si>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</si>
  <si>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</si>
  <si>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</si>
  <si>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Update</t>
  </si>
  <si>
    <t xml:space="preserve">Lenovo T510 - CH</t>
  </si>
  <si>
    <t xml:space="preserve">Swiss</t>
  </si>
  <si>
    <t xml:space="preserve">Lenovo T510 - US INT</t>
  </si>
  <si>
    <t xml:space="preserve">US International</t>
  </si>
  <si>
    <t xml:space="preserve">Lenovo/T510%20/RG/USI</t>
  </si>
  <si>
    <t xml:space="preserve">Lenovo T510 - RUS</t>
  </si>
  <si>
    <t xml:space="preserve">Russian</t>
  </si>
  <si>
    <t xml:space="preserve">Bullet Point 1:</t>
  </si>
  <si>
    <t xml:space="preserve">Lenovo T510 - US</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</si>
  <si>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</si>
  <si>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</si>
  <si>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</si>
  <si>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</si>
  <si>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</si>
  <si>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</si>
  <si>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</si>
  <si>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</si>
  <si>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</si>
  <si>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English</t>
  </si>
  <si>
    <t xml:space="preserve">Marketplace</t>
  </si>
  <si>
    <t xml:space="preserve">EU</t>
  </si>
  <si>
    <t xml:space="preserve">PartialUpdate</t>
  </si>
  <si>
    <t xml:space="preserve">Big</t>
  </si>
  <si>
    <t xml:space="preserve">Delete</t>
  </si>
  <si>
    <t xml:space="preserve">New</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</si>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</sst>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4"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B46" activeCellId="0" sqref="B4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T510 parent</v>
      </c>
      <c r="C4" s="29" t="s">
        <v>345</v>
      </c>
      <c r="D4" s="30" t="n">
        <f aca="false">Values!B14</f>
        <v>5714401510222</v>
      </c>
      <c r="E4" s="31" t="s">
        <v>346</v>
      </c>
      <c r="F4" s="28" t="str">
        <f aca="false">Values!B1 &amp; " " &amp; Values!B3</f>
        <v>Original Backlit Keyboard for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IF(ISBLANK(Values!E4),"",IF(Values!J4,Values!H4 &amp;" "&amp;  Values!$B$1 &amp; " " &amp;Values!$B$3,Values!G4 &amp;" "&amp;  Values!$B$2 &amp; " " &amp;Values!$B$3))</f>
        <v>German Original NON-Backlit Keyboard for Lenovo ThinkPad Compatible T520 T520i T420S T420 T420i T400S T410S T410 T410I T510 T510i W510 W520 X220T X220s X220i X220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T510 - DE</v>
      </c>
      <c r="K5" s="28" t="n">
        <f aca="false">IF(ISBLANK(Values!E4),"",IF(Values!J4, Values!$B$4, Values!$B$5))</f>
        <v>32.99</v>
      </c>
      <c r="L5" s="39"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"&amp;Values!H4&amp; " "&amp;Values!$B$24 &amp;" "&amp;Values!$B$3)</f>
        <v>👉 German COMPATIBLE Lenovo T520 T520i T420S T420 T420i T400S T410S T410 T410I T510 T510i W510 W520 X220T X220s X220i X220</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28" t="str">
        <f aca="false">IF(ISBLANK(Values!E4),"",Values!H4)</f>
        <v>German</v>
      </c>
      <c r="AU5" s="0"/>
      <c r="AV5" s="1" t="str">
        <f aca="false">IF(ISBLANK(Values!E4),"",IF(Values!J4,"Backlit", "Non-Backlit"))</f>
        <v>Non-Backlit</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n">
        <f aca="false">IF(ISBLANK(Values!E4),"",Values!$B$7)</f>
        <v>41</v>
      </c>
      <c r="CJ5" s="1" t="n">
        <f aca="false">IF(ISBLANK(Values!E4),"",Values!$B$8)</f>
        <v>17</v>
      </c>
      <c r="CK5" s="1" t="str">
        <f aca="false">IF(ISBLANK(Values!E4),"",Values!$B$9)</f>
        <v>5</v>
      </c>
      <c r="CL5" s="1" t="str">
        <f aca="false">IF(ISBLANK(Values!E4),"","CM")</f>
        <v>CM</v>
      </c>
      <c r="CP5" s="1" t="n">
        <f aca="false">IF(ISBLANK(Values!E4),"",Values!$B$7)</f>
        <v>41</v>
      </c>
      <c r="CQ5" s="1" t="n">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32.99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T510 - FR</v>
      </c>
      <c r="C6" s="32" t="str">
        <f aca="false">IF(ISBLANK(Values!E5),"","TellusRem")</f>
        <v>TellusRem</v>
      </c>
      <c r="D6" s="30" t="n">
        <f aca="false">IF(ISBLANK(Values!E5),"",Values!E5)</f>
        <v>5714401510024</v>
      </c>
      <c r="E6" s="31" t="str">
        <f aca="false">IF(ISBLANK(Values!E5),"","EAN")</f>
        <v>EAN</v>
      </c>
      <c r="F6" s="28" t="str">
        <f aca="false">IF(ISBLANK(Values!E5),"",IF(Values!J5,Values!H5 &amp;" "&amp;  Values!$B$1 &amp; " " &amp;Values!$B$3,Values!G5 &amp;" "&amp;  Values!$B$2 &amp; " " &amp;Values!$B$3))</f>
        <v>French Original NON-Backlit Keyboard for Lenovo ThinkPad Compatible T520 T520i T420S T420 T420i T400S T410S T410 T410I T510 T510i W510 W520 X220T X220s X220i X220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T510 - FR</v>
      </c>
      <c r="K6" s="28" t="n">
        <f aca="false">IF(ISBLANK(Values!E5),"",IF(Values!J5, Values!$B$4, Values!$B$5))</f>
        <v>32.99</v>
      </c>
      <c r="L6" s="39"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"&amp;Values!H5&amp; " "&amp;Values!$B$24 &amp;" "&amp;Values!$B$3)</f>
        <v>👉 French COMPATIBLE Lenovo T520 T520i T420S T420 T420i T400S T410S T410 T410I T510 T510i W510 W520 X220T X220s X220i X220</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28" t="str">
        <f aca="false">IF(ISBLANK(Values!E5),"",Values!H5)</f>
        <v>French</v>
      </c>
      <c r="AU6" s="0"/>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n">
        <f aca="false">IF(ISBLANK(Values!E5),"",Values!$B$7)</f>
        <v>41</v>
      </c>
      <c r="CJ6" s="1" t="n">
        <f aca="false">IF(ISBLANK(Values!E5),"",Values!$B$8)</f>
        <v>17</v>
      </c>
      <c r="CK6" s="1" t="str">
        <f aca="false">IF(ISBLANK(Values!E5),"",Values!$B$9)</f>
        <v>5</v>
      </c>
      <c r="CL6" s="1" t="str">
        <f aca="false">IF(ISBLANK(Values!E5),"","CM")</f>
        <v>CM</v>
      </c>
      <c r="CP6" s="1" t="n">
        <f aca="false">IF(ISBLANK(Values!E5),"",Values!$B$7)</f>
        <v>41</v>
      </c>
      <c r="CQ6" s="1" t="n">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32.99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IF(ISBLANK(Values!E6),"",IF(Values!J6,Values!H6 &amp;" "&amp;  Values!$B$1 &amp; " " &amp;Values!$B$3,Values!G6 &amp;" "&amp;  Values!$B$2 &amp; " " &amp;Values!$B$3))</f>
        <v>Italian Original NON-Backlit Keyboard for Lenovo ThinkPad Compatible T520 T520i T420S T420 T420i T400S T410S T410 T410I T510 T510i W510 W520 X220T X220s X220i X220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T510 - IT</v>
      </c>
      <c r="K7" s="28" t="n">
        <f aca="false">IF(ISBLANK(Values!E6),"",IF(Values!J6, Values!$B$4, Values!$B$5))</f>
        <v>32.99</v>
      </c>
      <c r="L7" s="39"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"&amp;Values!H6&amp; " "&amp;Values!$B$24 &amp;" "&amp;Values!$B$3)</f>
        <v>👉 Italian COMPATIBLE Lenovo T520 T520i T420S T420 T420i T400S T410S T410 T410I T510 T510i W510 W520 X220T X220s X220i X220</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28" t="str">
        <f aca="false">IF(ISBLANK(Values!E6),"",Values!H6)</f>
        <v>Italian</v>
      </c>
      <c r="AU7" s="0"/>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n">
        <f aca="false">IF(ISBLANK(Values!E6),"",Values!$B$7)</f>
        <v>41</v>
      </c>
      <c r="CJ7" s="1" t="n">
        <f aca="false">IF(ISBLANK(Values!E6),"",Values!$B$8)</f>
        <v>17</v>
      </c>
      <c r="CK7" s="1" t="str">
        <f aca="false">IF(ISBLANK(Values!E6),"",Values!$B$9)</f>
        <v>5</v>
      </c>
      <c r="CL7" s="1" t="str">
        <f aca="false">IF(ISBLANK(Values!E6),"","CM")</f>
        <v>CM</v>
      </c>
      <c r="CP7" s="36" t="n">
        <f aca="false">IF(ISBLANK(Values!E6),"",Values!$B$7)</f>
        <v>41</v>
      </c>
      <c r="CQ7" s="36" t="n">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32.99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IF(ISBLANK(Values!E7),"",IF(Values!J7,Values!H7 &amp;" "&amp;  Values!$B$1 &amp; " " &amp;Values!$B$3,Values!G7 &amp;" "&amp;  Values!$B$2 &amp; " " &amp;Values!$B$3))</f>
        <v>Spanish Original NON-Backlit Keyboard for Lenovo ThinkPad Compatible T520 T520i T420S T420 T420i T400S T410S T410 T410I T510 T510i W510 W520 X220T X220s X220i X220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T510 - ES</v>
      </c>
      <c r="K8" s="28" t="n">
        <f aca="false">IF(ISBLANK(Values!E7),"",IF(Values!J7, Values!$B$4, Values!$B$5))</f>
        <v>32.99</v>
      </c>
      <c r="L8" s="39"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"&amp;Values!H7&amp; " "&amp;Values!$B$24 &amp;" "&amp;Values!$B$3)</f>
        <v>👉 Spanish COMPATIBLE Lenovo T520 T520i T420S T420 T420i T400S T410S T410 T410I T510 T510i W510 W520 X220T X220s X220i X220</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28" t="str">
        <f aca="false">IF(ISBLANK(Values!E7),"",Values!H7)</f>
        <v>Spanish</v>
      </c>
      <c r="AU8" s="0"/>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n">
        <f aca="false">IF(ISBLANK(Values!E7),"",Values!$B$7)</f>
        <v>41</v>
      </c>
      <c r="CJ8" s="1" t="n">
        <f aca="false">IF(ISBLANK(Values!E7),"",Values!$B$8)</f>
        <v>17</v>
      </c>
      <c r="CK8" s="1" t="str">
        <f aca="false">IF(ISBLANK(Values!E7),"",Values!$B$9)</f>
        <v>5</v>
      </c>
      <c r="CL8" s="1" t="str">
        <f aca="false">IF(ISBLANK(Values!E7),"","CM")</f>
        <v>CM</v>
      </c>
      <c r="CP8" s="36" t="n">
        <f aca="false">IF(ISBLANK(Values!E7),"",Values!$B$7)</f>
        <v>41</v>
      </c>
      <c r="CQ8" s="36" t="n">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32.99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T510 - UK</v>
      </c>
      <c r="C9" s="32" t="str">
        <f aca="false">IF(ISBLANK(Values!E8),"","TellusRem")</f>
        <v>TellusRem</v>
      </c>
      <c r="D9" s="30" t="n">
        <f aca="false">IF(ISBLANK(Values!E8),"",Values!E8)</f>
        <v>5714401510055</v>
      </c>
      <c r="E9" s="31" t="str">
        <f aca="false">IF(ISBLANK(Values!E8),"","EAN")</f>
        <v>EAN</v>
      </c>
      <c r="F9" s="28" t="str">
        <f aca="false">IF(ISBLANK(Values!E8),"",IF(Values!J8,Values!H8 &amp;" "&amp;  Values!$B$1 &amp; " " &amp;Values!$B$3,Values!G8 &amp;" "&amp;  Values!$B$2 &amp; " " &amp;Values!$B$3))</f>
        <v>UK Original NON-Backlit Keyboard for Lenovo ThinkPad Compatible T520 T520i T420S T420 T420i T400S T410S T410 T410I T510 T510i W510 W520 X220T X220s X220i X220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T510 - UK</v>
      </c>
      <c r="K9" s="28" t="n">
        <f aca="false">IF(ISBLANK(Values!E8),"",IF(Values!J8, Values!$B$4, Values!$B$5))</f>
        <v>32.99</v>
      </c>
      <c r="L9" s="39"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"&amp;Values!H8&amp; " "&amp;Values!$B$24 &amp;" "&amp;Values!$B$3)</f>
        <v>👉 UK COMPATIBLE Lenovo T520 T520i T420S T420 T420i T400S T410S T410 T410I T510 T510i W510 W520 X220T X220s X220i X220</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28" t="str">
        <f aca="false">IF(ISBLANK(Values!E8),"",Values!H8)</f>
        <v>UK</v>
      </c>
      <c r="AU9" s="0"/>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n">
        <f aca="false">IF(ISBLANK(Values!E8),"",Values!$B$7)</f>
        <v>41</v>
      </c>
      <c r="CJ9" s="1" t="n">
        <f aca="false">IF(ISBLANK(Values!E8),"",Values!$B$8)</f>
        <v>17</v>
      </c>
      <c r="CK9" s="1" t="str">
        <f aca="false">IF(ISBLANK(Values!E8),"",Values!$B$9)</f>
        <v>5</v>
      </c>
      <c r="CL9" s="1" t="str">
        <f aca="false">IF(ISBLANK(Values!E8),"","CM")</f>
        <v>CM</v>
      </c>
      <c r="CP9" s="36" t="n">
        <f aca="false">IF(ISBLANK(Values!E8),"",Values!$B$7)</f>
        <v>41</v>
      </c>
      <c r="CQ9" s="36" t="n">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32.99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IF(ISBLANK(Values!E9),"",IF(Values!J9,Values!H9 &amp;" "&amp;  Values!$B$1 &amp; " " &amp;Values!$B$3,Values!G9 &amp;" "&amp;  Values!$B$2 &amp; " " &amp;Values!$B$3))</f>
        <v>Scandinavian – Nordic Original NON-Backlit Keyboard for Lenovo ThinkPad Compatible T520 T520i T420S T420 T420i T400S T410S T410 T410I T510 T510i W510 W520 X220T X220s X220i X220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T510 - NOR</v>
      </c>
      <c r="K10" s="28" t="n">
        <f aca="false">IF(ISBLANK(Values!E9),"",IF(Values!J9, Values!$B$4, Values!$B$5))</f>
        <v>32.99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T510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"&amp;Values!H9&amp; " "&amp;Values!$B$24 &amp;" "&amp;Values!$B$3)</f>
        <v>👉 Scandinavian – Nordic COMPATIBLE Lenovo T520 T520i T420S T420 T420i T400S T410S T410 T410I T510 T510i W510 W520 X220T X220s X220i X220</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28" t="str">
        <f aca="false">IF(ISBLANK(Values!E9),"",Values!H9)</f>
        <v>Scandinavian – Nordic</v>
      </c>
      <c r="AU10" s="0"/>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n">
        <f aca="false">IF(ISBLANK(Values!E9),"",Values!$B$7)</f>
        <v>41</v>
      </c>
      <c r="CJ10" s="1" t="n">
        <f aca="false">IF(ISBLANK(Values!E9),"",Values!$B$8)</f>
        <v>17</v>
      </c>
      <c r="CK10" s="1" t="str">
        <f aca="false">IF(ISBLANK(Values!E9),"",Values!$B$9)</f>
        <v>5</v>
      </c>
      <c r="CL10" s="1" t="str">
        <f aca="false">IF(ISBLANK(Values!E9),"","CM")</f>
        <v>CM</v>
      </c>
      <c r="CP10" s="36" t="n">
        <f aca="false">IF(ISBLANK(Values!E9),"",Values!$B$7)</f>
        <v>41</v>
      </c>
      <c r="CQ10" s="36" t="n">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32.99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IF(ISBLANK(Values!E10),"",IF(Values!J10,Values!H10 &amp;" "&amp;  Values!$B$1 &amp; " " &amp;Values!$B$3,Values!G10 &amp;" "&amp;  Values!$B$2 &amp; " " &amp;Values!$B$3))</f>
        <v>Belgian Original NON-Backlit Keyboard for Lenovo ThinkPad Compatible T520 T520i T420S T420 T420i T400S T410S T410 T410I T510 T510i W510 W520 X220T X220s X220i X220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T510 - BE</v>
      </c>
      <c r="K11" s="28" t="n">
        <f aca="false">IF(ISBLANK(Values!E10),"",IF(Values!J10, Values!$B$4, Values!$B$5))</f>
        <v>32.99</v>
      </c>
      <c r="L11" s="39"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"&amp;Values!H10&amp; " "&amp;Values!$B$24 &amp;" "&amp;Values!$B$3)</f>
        <v>👉 Belgian COMPATIBLE Lenovo T520 T520i T420S T420 T420i T400S T410S T410 T410I T510 T510i W510 W520 X220T X220s X220i X220</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28" t="str">
        <f aca="false">IF(ISBLANK(Values!E10),"",Values!H10)</f>
        <v>Belgian</v>
      </c>
      <c r="AU11" s="0"/>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n">
        <f aca="false">IF(ISBLANK(Values!E10),"",Values!$B$7)</f>
        <v>41</v>
      </c>
      <c r="CJ11" s="1" t="n">
        <f aca="false">IF(ISBLANK(Values!E10),"",Values!$B$8)</f>
        <v>17</v>
      </c>
      <c r="CK11" s="1" t="str">
        <f aca="false">IF(ISBLANK(Values!E10),"",Values!$B$9)</f>
        <v>5</v>
      </c>
      <c r="CL11" s="1" t="str">
        <f aca="false">IF(ISBLANK(Values!E10),"","CM")</f>
        <v>CM</v>
      </c>
      <c r="CP11" s="36" t="n">
        <f aca="false">IF(ISBLANK(Values!E10),"",Values!$B$7)</f>
        <v>41</v>
      </c>
      <c r="CQ11" s="36" t="n">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32.99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IF(ISBLANK(Values!E11),"",IF(Values!J11,Values!H11 &amp;" "&amp;  Values!$B$1 &amp; " " &amp;Values!$B$3,Values!G11 &amp;" "&amp;  Values!$B$2 &amp; " " &amp;Values!$B$3))</f>
        <v>Bulgarian Original NON-Backlit Keyboard for Lenovo ThinkPad Compatible T520 T520i T420S T420 T420i T400S T410S T410 T410I T510 T510i W510 W520 X220T X220s X220i X220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T510 - BG</v>
      </c>
      <c r="K12" s="28" t="n">
        <f aca="false">IF(ISBLANK(Values!E11),"",IF(Values!J11, Values!$B$4, Values!$B$5))</f>
        <v>32.99</v>
      </c>
      <c r="L12" s="39"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"&amp;Values!H11&amp; " "&amp;Values!$B$24 &amp;" "&amp;Values!$B$3)</f>
        <v>👉 Bulgarian COMPATIBLE Lenovo T520 T520i T420S T420 T420i T400S T410S T410 T410I T510 T510i W510 W520 X220T X220s X220i X220</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28" t="str">
        <f aca="false">IF(ISBLANK(Values!E11),"",Values!H11)</f>
        <v>Bulgarian</v>
      </c>
      <c r="AU12" s="0"/>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n">
        <f aca="false">IF(ISBLANK(Values!E11),"",Values!$B$7)</f>
        <v>41</v>
      </c>
      <c r="CJ12" s="1" t="n">
        <f aca="false">IF(ISBLANK(Values!E11),"",Values!$B$8)</f>
        <v>17</v>
      </c>
      <c r="CK12" s="1" t="str">
        <f aca="false">IF(ISBLANK(Values!E11),"",Values!$B$9)</f>
        <v>5</v>
      </c>
      <c r="CL12" s="1" t="str">
        <f aca="false">IF(ISBLANK(Values!E11),"","CM")</f>
        <v>CM</v>
      </c>
      <c r="CP12" s="36" t="n">
        <f aca="false">IF(ISBLANK(Values!E11),"",Values!$B$7)</f>
        <v>41</v>
      </c>
      <c r="CQ12" s="36" t="n">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32.99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IF(ISBLANK(Values!E12),"",IF(Values!J12,Values!H12 &amp;" "&amp;  Values!$B$1 &amp; " " &amp;Values!$B$3,Values!G12 &amp;" "&amp;  Values!$B$2 &amp; " " &amp;Values!$B$3))</f>
        <v>Czech Original NON-Backlit Keyboard for Lenovo ThinkPad Compatible T520 T520i T420S T420 T420i T400S T410S T410 T410I T510 T510i W510 W520 X220T X220s X220i X220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T510 - CZ</v>
      </c>
      <c r="K13" s="28" t="n">
        <f aca="false">IF(ISBLANK(Values!E12),"",IF(Values!J12, Values!$B$4, Values!$B$5))</f>
        <v>32.99</v>
      </c>
      <c r="L13" s="39"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"&amp;Values!H12&amp; " "&amp;Values!$B$24 &amp;" "&amp;Values!$B$3)</f>
        <v>👉 Czech COMPATIBLE Lenovo T520 T520i T420S T420 T420i T400S T410S T410 T410I T510 T510i W510 W520 X220T X220s X220i X220</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28" t="str">
        <f aca="false">IF(ISBLANK(Values!E12),"",Values!H12)</f>
        <v>Czech</v>
      </c>
      <c r="AU13" s="0"/>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n">
        <f aca="false">IF(ISBLANK(Values!E12),"",Values!$B$7)</f>
        <v>41</v>
      </c>
      <c r="CJ13" s="1" t="n">
        <f aca="false">IF(ISBLANK(Values!E12),"",Values!$B$8)</f>
        <v>17</v>
      </c>
      <c r="CK13" s="1" t="str">
        <f aca="false">IF(ISBLANK(Values!E12),"",Values!$B$9)</f>
        <v>5</v>
      </c>
      <c r="CL13" s="1" t="str">
        <f aca="false">IF(ISBLANK(Values!E12),"","CM")</f>
        <v>CM</v>
      </c>
      <c r="CP13" s="36" t="n">
        <f aca="false">IF(ISBLANK(Values!E12),"",Values!$B$7)</f>
        <v>41</v>
      </c>
      <c r="CQ13" s="36" t="n">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32.99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IF(ISBLANK(Values!E13),"",IF(Values!J13,Values!H13 &amp;" "&amp;  Values!$B$1 &amp; " " &amp;Values!$B$3,Values!G13 &amp;" "&amp;  Values!$B$2 &amp; " " &amp;Values!$B$3))</f>
        <v>Danish Original NON-Backlit Keyboard for Lenovo ThinkPad Compatible T520 T520i T420S T420 T420i T400S T410S T410 T410I T510 T510i W510 W520 X220T X220s X220i X220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T510 - DK</v>
      </c>
      <c r="K14" s="28" t="n">
        <f aca="false">IF(ISBLANK(Values!E13),"",IF(Values!J13, Values!$B$4, Values!$B$5))</f>
        <v>32.99</v>
      </c>
      <c r="L14" s="39"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"&amp;Values!H13&amp; " "&amp;Values!$B$24 &amp;" "&amp;Values!$B$3)</f>
        <v>👉 Danish COMPATIBLE Lenovo T520 T520i T420S T420 T420i T400S T410S T410 T410I T510 T510i W510 W520 X220T X220s X220i X220</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28" t="str">
        <f aca="false">IF(ISBLANK(Values!E13),"",Values!H13)</f>
        <v>Danish</v>
      </c>
      <c r="AU14" s="0"/>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n">
        <f aca="false">IF(ISBLANK(Values!E13),"",Values!$B$7)</f>
        <v>41</v>
      </c>
      <c r="CJ14" s="1" t="n">
        <f aca="false">IF(ISBLANK(Values!E13),"",Values!$B$8)</f>
        <v>17</v>
      </c>
      <c r="CK14" s="1" t="str">
        <f aca="false">IF(ISBLANK(Values!E13),"",Values!$B$9)</f>
        <v>5</v>
      </c>
      <c r="CL14" s="1" t="str">
        <f aca="false">IF(ISBLANK(Values!E13),"","CM")</f>
        <v>CM</v>
      </c>
      <c r="CP14" s="36" t="n">
        <f aca="false">IF(ISBLANK(Values!E13),"",Values!$B$7)</f>
        <v>41</v>
      </c>
      <c r="CQ14" s="36" t="n">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32.99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IF(ISBLANK(Values!E14),"",IF(Values!J14,Values!H14 &amp;" "&amp;  Values!$B$1 &amp; " " &amp;Values!$B$3,Values!G14 &amp;" "&amp;  Values!$B$2 &amp; " " &amp;Values!$B$3))</f>
        <v>Hungarian Original NON-Backlit Keyboard for Lenovo ThinkPad Compatible T520 T520i T420S T420 T420i T400S T410S T410 T410I T510 T510i W510 W520 X220T X220s X220i X220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T510 - HU</v>
      </c>
      <c r="K15" s="28" t="n">
        <f aca="false">IF(ISBLANK(Values!E14),"",IF(Values!J14, Values!$B$4, Values!$B$5))</f>
        <v>32.99</v>
      </c>
      <c r="L15" s="39"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"&amp;Values!H14&amp; " "&amp;Values!$B$24 &amp;" "&amp;Values!$B$3)</f>
        <v>👉 Hungarian COMPATIBLE Lenovo T520 T520i T420S T420 T420i T400S T410S T410 T410I T510 T510i W510 W520 X220T X220s X220i X220</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28" t="str">
        <f aca="false">IF(ISBLANK(Values!E14),"",Values!H14)</f>
        <v>Hungarian</v>
      </c>
      <c r="AU15" s="0"/>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n">
        <f aca="false">IF(ISBLANK(Values!E14),"",Values!$B$7)</f>
        <v>41</v>
      </c>
      <c r="CJ15" s="1" t="n">
        <f aca="false">IF(ISBLANK(Values!E14),"",Values!$B$8)</f>
        <v>17</v>
      </c>
      <c r="CK15" s="1" t="str">
        <f aca="false">IF(ISBLANK(Values!E14),"",Values!$B$9)</f>
        <v>5</v>
      </c>
      <c r="CL15" s="1" t="str">
        <f aca="false">IF(ISBLANK(Values!E14),"","CM")</f>
        <v>CM</v>
      </c>
      <c r="CP15" s="36" t="n">
        <f aca="false">IF(ISBLANK(Values!E14),"",Values!$B$7)</f>
        <v>41</v>
      </c>
      <c r="CQ15" s="36" t="n">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32.99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IF(ISBLANK(Values!E15),"",IF(Values!J15,Values!H15 &amp;" "&amp;  Values!$B$1 &amp; " " &amp;Values!$B$3,Values!G15 &amp;" "&amp;  Values!$B$2 &amp; " " &amp;Values!$B$3))</f>
        <v>Dutch Original NON-Backlit Keyboard for Lenovo ThinkPad Compatible T520 T520i T420S T420 T420i T400S T410S T410 T410I T510 T510i W510 W520 X220T X220s X220i X220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T510 - NL</v>
      </c>
      <c r="K16" s="28" t="n">
        <f aca="false">IF(ISBLANK(Values!E15),"",IF(Values!J15, Values!$B$4, Values!$B$5))</f>
        <v>32.99</v>
      </c>
      <c r="L16" s="39"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"&amp;Values!H15&amp; " "&amp;Values!$B$24 &amp;" "&amp;Values!$B$3)</f>
        <v>👉 Dutch COMPATIBLE Lenovo T520 T520i T420S T420 T420i T400S T410S T410 T410I T510 T510i W510 W520 X220T X220s X220i X220</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28" t="str">
        <f aca="false">IF(ISBLANK(Values!E15),"",Values!H15)</f>
        <v>Dutch</v>
      </c>
      <c r="AU16" s="0"/>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n">
        <f aca="false">IF(ISBLANK(Values!E15),"",Values!$B$7)</f>
        <v>41</v>
      </c>
      <c r="CJ16" s="1" t="n">
        <f aca="false">IF(ISBLANK(Values!E15),"",Values!$B$8)</f>
        <v>17</v>
      </c>
      <c r="CK16" s="1" t="str">
        <f aca="false">IF(ISBLANK(Values!E15),"",Values!$B$9)</f>
        <v>5</v>
      </c>
      <c r="CL16" s="1" t="str">
        <f aca="false">IF(ISBLANK(Values!E15),"","CM")</f>
        <v>CM</v>
      </c>
      <c r="CP16" s="36" t="n">
        <f aca="false">IF(ISBLANK(Values!E15),"",Values!$B$7)</f>
        <v>41</v>
      </c>
      <c r="CQ16" s="36" t="n">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32.99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IF(ISBLANK(Values!E16),"",IF(Values!J16,Values!H16 &amp;" "&amp;  Values!$B$1 &amp; " " &amp;Values!$B$3,Values!G16 &amp;" "&amp;  Values!$B$2 &amp; " " &amp;Values!$B$3))</f>
        <v>Norwegian Original NON-Backlit Keyboard for Lenovo ThinkPad Compatible T520 T520i T420S T420 T420i T400S T410S T410 T410I T510 T510i W510 W520 X220T X220s X220i X220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T510 - NO</v>
      </c>
      <c r="K17" s="28" t="n">
        <f aca="false">IF(ISBLANK(Values!E16),"",IF(Values!J16, Values!$B$4, Values!$B$5))</f>
        <v>32.99</v>
      </c>
      <c r="L17" s="39"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"&amp;Values!H16&amp; " "&amp;Values!$B$24 &amp;" "&amp;Values!$B$3)</f>
        <v>👉 Norwegian COMPATIBLE Lenovo T520 T520i T420S T420 T420i T400S T410S T410 T410I T510 T510i W510 W520 X220T X220s X220i X220</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28" t="str">
        <f aca="false">IF(ISBLANK(Values!E16),"",Values!H16)</f>
        <v>Norwegian</v>
      </c>
      <c r="AU17" s="0"/>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n">
        <f aca="false">IF(ISBLANK(Values!E16),"",Values!$B$7)</f>
        <v>41</v>
      </c>
      <c r="CJ17" s="1" t="n">
        <f aca="false">IF(ISBLANK(Values!E16),"",Values!$B$8)</f>
        <v>17</v>
      </c>
      <c r="CK17" s="1" t="str">
        <f aca="false">IF(ISBLANK(Values!E16),"",Values!$B$9)</f>
        <v>5</v>
      </c>
      <c r="CL17" s="1" t="str">
        <f aca="false">IF(ISBLANK(Values!E16),"","CM")</f>
        <v>CM</v>
      </c>
      <c r="CP17" s="36" t="n">
        <f aca="false">IF(ISBLANK(Values!E16),"",Values!$B$7)</f>
        <v>41</v>
      </c>
      <c r="CQ17" s="36" t="n">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32.99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IF(ISBLANK(Values!E17),"",IF(Values!J17,Values!H17 &amp;" "&amp;  Values!$B$1 &amp; " " &amp;Values!$B$3,Values!G17 &amp;" "&amp;  Values!$B$2 &amp; " " &amp;Values!$B$3))</f>
        <v>Polish Original NON-Backlit Keyboard for Lenovo ThinkPad Compatible T520 T520i T420S T420 T420i T400S T410S T410 T410I T510 T510i W510 W520 X220T X220s X220i X220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T510 - PL</v>
      </c>
      <c r="K18" s="28" t="n">
        <f aca="false">IF(ISBLANK(Values!E17),"",IF(Values!J17, Values!$B$4, Values!$B$5))</f>
        <v>32.99</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"&amp;Values!H17&amp; " "&amp;Values!$B$24 &amp;" "&amp;Values!$B$3)</f>
        <v>👉 Polish COMPATIBLE Lenovo T520 T520i T420S T420 T420i T400S T410S T410 T410I T510 T510i W510 W520 X220T X220s X220i X220</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28" t="str">
        <f aca="false">IF(ISBLANK(Values!E17),"",Values!H17)</f>
        <v>Polish</v>
      </c>
      <c r="AU18" s="0"/>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n">
        <f aca="false">IF(ISBLANK(Values!E17),"",Values!$B$7)</f>
        <v>41</v>
      </c>
      <c r="CJ18" s="1" t="n">
        <f aca="false">IF(ISBLANK(Values!E17),"",Values!$B$8)</f>
        <v>17</v>
      </c>
      <c r="CK18" s="1" t="str">
        <f aca="false">IF(ISBLANK(Values!E17),"",Values!$B$9)</f>
        <v>5</v>
      </c>
      <c r="CL18" s="1" t="str">
        <f aca="false">IF(ISBLANK(Values!E17),"","CM")</f>
        <v>CM</v>
      </c>
      <c r="CP18" s="36" t="n">
        <f aca="false">IF(ISBLANK(Values!E17),"",Values!$B$7)</f>
        <v>41</v>
      </c>
      <c r="CQ18" s="36" t="n">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32.99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IF(ISBLANK(Values!E18),"",IF(Values!J18,Values!H18 &amp;" "&amp;  Values!$B$1 &amp; " " &amp;Values!$B$3,Values!G18 &amp;" "&amp;  Values!$B$2 &amp; " " &amp;Values!$B$3))</f>
        <v>Portuguese Original NON-Backlit Keyboard for Lenovo ThinkPad Compatible T520 T520i T420S T420 T420i T400S T410S T410 T410I T510 T510i W510 W520 X220T X220s X220i X220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T510 - PT</v>
      </c>
      <c r="K19" s="28" t="n">
        <f aca="false">IF(ISBLANK(Values!E18),"",IF(Values!J18, Values!$B$4, Values!$B$5))</f>
        <v>32.99</v>
      </c>
      <c r="L19" s="39"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"&amp;Values!H18&amp; " "&amp;Values!$B$24 &amp;" "&amp;Values!$B$3)</f>
        <v>👉 Portuguese COMPATIBLE Lenovo T520 T520i T420S T420 T420i T400S T410S T410 T410I T510 T510i W510 W520 X220T X220s X220i X220</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28" t="str">
        <f aca="false">IF(ISBLANK(Values!E18),"",Values!H18)</f>
        <v>Portuguese</v>
      </c>
      <c r="AU19" s="0"/>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n">
        <f aca="false">IF(ISBLANK(Values!E18),"",Values!$B$7)</f>
        <v>41</v>
      </c>
      <c r="CJ19" s="1" t="n">
        <f aca="false">IF(ISBLANK(Values!E18),"",Values!$B$8)</f>
        <v>17</v>
      </c>
      <c r="CK19" s="1" t="str">
        <f aca="false">IF(ISBLANK(Values!E18),"",Values!$B$9)</f>
        <v>5</v>
      </c>
      <c r="CL19" s="1" t="str">
        <f aca="false">IF(ISBLANK(Values!E18),"","CM")</f>
        <v>CM</v>
      </c>
      <c r="CP19" s="36" t="n">
        <f aca="false">IF(ISBLANK(Values!E18),"",Values!$B$7)</f>
        <v>41</v>
      </c>
      <c r="CQ19" s="36" t="n">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32.99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IF(ISBLANK(Values!E19),"",IF(Values!J19,Values!H19 &amp;" "&amp;  Values!$B$1 &amp; " " &amp;Values!$B$3,Values!G19 &amp;" "&amp;  Values!$B$2 &amp; " " &amp;Values!$B$3))</f>
        <v>Swedish – Finnish Original NON-Backlit Keyboard for Lenovo ThinkPad Compatible T520 T520i T420S T420 T420i T400S T410S T410 T410I T510 T510i W510 W520 X220T X220s X220i X220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T510 - SE/FI</v>
      </c>
      <c r="K20" s="28" t="n">
        <f aca="false">IF(ISBLANK(Values!E19),"",IF(Values!J19, Values!$B$4, Values!$B$5))</f>
        <v>32.99</v>
      </c>
      <c r="L20" s="39"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"&amp;Values!H19&amp; " "&amp;Values!$B$24 &amp;" "&amp;Values!$B$3)</f>
        <v>👉 Swedish – Finnish COMPATIBLE Lenovo T520 T520i T420S T420 T420i T400S T410S T410 T410I T510 T510i W510 W520 X220T X220s X220i X220</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28" t="str">
        <f aca="false">IF(ISBLANK(Values!E19),"",Values!H19)</f>
        <v>Swedish – Finnish</v>
      </c>
      <c r="AU20" s="0"/>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n">
        <f aca="false">IF(ISBLANK(Values!E19),"",Values!$B$7)</f>
        <v>41</v>
      </c>
      <c r="CJ20" s="1" t="n">
        <f aca="false">IF(ISBLANK(Values!E19),"",Values!$B$8)</f>
        <v>17</v>
      </c>
      <c r="CK20" s="1" t="str">
        <f aca="false">IF(ISBLANK(Values!E19),"",Values!$B$9)</f>
        <v>5</v>
      </c>
      <c r="CL20" s="1" t="str">
        <f aca="false">IF(ISBLANK(Values!E19),"","CM")</f>
        <v>CM</v>
      </c>
      <c r="CP20" s="36" t="n">
        <f aca="false">IF(ISBLANK(Values!E19),"",Values!$B$7)</f>
        <v>41</v>
      </c>
      <c r="CQ20" s="36" t="n">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32.99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IF(ISBLANK(Values!E20),"",IF(Values!J20,Values!H20 &amp;" "&amp;  Values!$B$1 &amp; " " &amp;Values!$B$3,Values!G20 &amp;" "&amp;  Values!$B$2 &amp; " " &amp;Values!$B$3))</f>
        <v>Swiss Original NON-Backlit Keyboard for Lenovo ThinkPad Compatible T520 T520i T420S T420 T420i T400S T410S T410 T410I T510 T510i W510 W520 X220T X220s X220i X220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T510 - CH</v>
      </c>
      <c r="K21" s="28" t="n">
        <f aca="false">IF(ISBLANK(Values!E20),"",IF(Values!J20, Values!$B$4, Values!$B$5))</f>
        <v>32.99</v>
      </c>
      <c r="L21" s="39"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"&amp;Values!H20&amp; " "&amp;Values!$B$24 &amp;" "&amp;Values!$B$3)</f>
        <v>👉 Swiss COMPATIBLE Lenovo T520 T520i T420S T420 T420i T400S T410S T410 T410I T510 T510i W510 W520 X220T X220s X220i X220</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28" t="str">
        <f aca="false">IF(ISBLANK(Values!E20),"",Values!H20)</f>
        <v>Swiss</v>
      </c>
      <c r="AU21" s="0"/>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n">
        <f aca="false">IF(ISBLANK(Values!E20),"",Values!$B$7)</f>
        <v>41</v>
      </c>
      <c r="CJ21" s="1" t="n">
        <f aca="false">IF(ISBLANK(Values!E20),"",Values!$B$8)</f>
        <v>17</v>
      </c>
      <c r="CK21" s="1" t="str">
        <f aca="false">IF(ISBLANK(Values!E20),"",Values!$B$9)</f>
        <v>5</v>
      </c>
      <c r="CL21" s="1" t="str">
        <f aca="false">IF(ISBLANK(Values!E20),"","CM")</f>
        <v>CM</v>
      </c>
      <c r="CP21" s="36" t="n">
        <f aca="false">IF(ISBLANK(Values!E20),"",Values!$B$7)</f>
        <v>41</v>
      </c>
      <c r="CQ21" s="36" t="n">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32.99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T510 - US INT</v>
      </c>
      <c r="C22" s="32" t="str">
        <f aca="false">IF(ISBLANK(Values!E21),"","TellusRem")</f>
        <v>TellusRem</v>
      </c>
      <c r="D22" s="30" t="n">
        <f aca="false">IF(ISBLANK(Values!E21),"",Values!E21)</f>
        <v>5714401510185</v>
      </c>
      <c r="E22" s="31" t="str">
        <f aca="false">IF(ISBLANK(Values!E21),"","EAN")</f>
        <v>EAN</v>
      </c>
      <c r="F22" s="28" t="str">
        <f aca="false">IF(ISBLANK(Values!E21),"",IF(Values!J21,Values!H21 &amp;" "&amp;  Values!$B$1 &amp; " " &amp;Values!$B$3,Values!G21 &amp;" "&amp;  Values!$B$2 &amp; " " &amp;Values!$B$3))</f>
        <v>US International Original NON-Backlit Keyboard for Lenovo ThinkPad Compatible T520 T520i T420S T420 T420i T400S T410S T410 T410I T510 T510i W510 W520 X220T X220s X220i X220</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T510 - US INT</v>
      </c>
      <c r="K22" s="28" t="n">
        <f aca="false">IF(ISBLANK(Values!E21),"",IF(Values!J21, Values!$B$4, Values!$B$5))</f>
        <v>32.99</v>
      </c>
      <c r="L22" s="39"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Keyboard restored in Europe</v>
      </c>
      <c r="AJ22" s="41" t="str">
        <f aca="false">IF(ISBLANK(Values!E21),"","👉 "&amp;Values!H21&amp; " "&amp;Values!$B$24 &amp;" "&amp;Values!$B$3)</f>
        <v>👉 US International COMPATIBLE Lenovo T520 T520i T420S T420 T420i T400S T410S T410 T410I T510 T510i W510 W520 X220T X220s X220i X220</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28" t="str">
        <f aca="false">IF(ISBLANK(Values!E21),"",Values!H21)</f>
        <v>US International</v>
      </c>
      <c r="AU22" s="0"/>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n">
        <f aca="false">IF(ISBLANK(Values!E21),"",Values!$B$7)</f>
        <v>41</v>
      </c>
      <c r="CJ22" s="1" t="n">
        <f aca="false">IF(ISBLANK(Values!E21),"",Values!$B$8)</f>
        <v>17</v>
      </c>
      <c r="CK22" s="1" t="str">
        <f aca="false">IF(ISBLANK(Values!E21),"",Values!$B$9)</f>
        <v>5</v>
      </c>
      <c r="CL22" s="1" t="str">
        <f aca="false">IF(ISBLANK(Values!E21),"","CM")</f>
        <v>CM</v>
      </c>
      <c r="CP22" s="36" t="n">
        <f aca="false">IF(ISBLANK(Values!E21),"",Values!$B$7)</f>
        <v>41</v>
      </c>
      <c r="CQ22" s="36" t="n">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32.99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IF(ISBLANK(Values!E22),"",IF(Values!J22,Values!H22 &amp;" "&amp;  Values!$B$1 &amp; " " &amp;Values!$B$3,Values!G22 &amp;" "&amp;  Values!$B$2 &amp; " " &amp;Values!$B$3))</f>
        <v>Russian Original NON-Backlit Keyboard for Lenovo ThinkPad Compatible T520 T520i T420S T420 T420i T400S T410S T410 T410I T510 T510i W510 W520 X220T X220s X220i X220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T510 - RUS</v>
      </c>
      <c r="K23" s="28" t="n">
        <f aca="false">IF(ISBLANK(Values!E22),"",IF(Values!J22, Values!$B$4, Values!$B$5))</f>
        <v>32.99</v>
      </c>
      <c r="L23" s="39"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"&amp;Values!H22&amp; " "&amp;Values!$B$24 &amp;" "&amp;Values!$B$3)</f>
        <v>👉 Russian COMPATIBLE Lenovo T520 T520i T420S T420 T420i T400S T410S T410 T410I T510 T510i W510 W520 X220T X220s X220i X220</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28" t="str">
        <f aca="false">IF(ISBLANK(Values!E22),"",Values!H22)</f>
        <v>Russian</v>
      </c>
      <c r="AU23" s="0"/>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n">
        <f aca="false">IF(ISBLANK(Values!E22),"",Values!$B$7)</f>
        <v>41</v>
      </c>
      <c r="CJ23" s="1" t="n">
        <f aca="false">IF(ISBLANK(Values!E22),"",Values!$B$8)</f>
        <v>17</v>
      </c>
      <c r="CK23" s="1" t="str">
        <f aca="false">IF(ISBLANK(Values!E22),"",Values!$B$9)</f>
        <v>5</v>
      </c>
      <c r="CL23" s="1" t="str">
        <f aca="false">IF(ISBLANK(Values!E22),"","CM")</f>
        <v>CM</v>
      </c>
      <c r="CM23" s="1"/>
      <c r="CN23" s="1"/>
      <c r="CO23" s="1"/>
      <c r="CP23" s="36" t="n">
        <f aca="false">IF(ISBLANK(Values!E22),"",Values!$B$7)</f>
        <v>41</v>
      </c>
      <c r="CQ23" s="36" t="n">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32.99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28.35" hidden="false" customHeight="false" outlineLevel="0" collapsed="false">
      <c r="A24" s="27" t="str">
        <f aca="false">IF(ISBLANK(Values!E23),"",IF(Values!$B$37="EU","computercomponent","computer"))</f>
        <v>computer</v>
      </c>
      <c r="B24" s="37" t="str">
        <f aca="false">IF(ISBLANK(Values!E23),"",Values!F23)</f>
        <v>Lenovo T510 - US</v>
      </c>
      <c r="C24" s="32" t="str">
        <f aca="false">IF(ISBLANK(Values!E23),"","TellusRem")</f>
        <v>TellusRem</v>
      </c>
      <c r="D24" s="30" t="n">
        <f aca="false">IF(ISBLANK(Values!E23),"",Values!E23)</f>
        <v>5714401510208</v>
      </c>
      <c r="E24" s="31" t="str">
        <f aca="false">IF(ISBLANK(Values!E23),"","EAN")</f>
        <v>EAN</v>
      </c>
      <c r="F24" s="28" t="str">
        <f aca="false">IF(ISBLANK(Values!E23),"",IF(Values!J23,Values!H23 &amp;" "&amp;  Values!$B$1 &amp; " " &amp;Values!$B$3,Values!G23 &amp;" "&amp;  Values!$B$2 &amp; " " &amp;Values!$B$3))</f>
        <v>US Original NON-Backlit Keyboard for Lenovo ThinkPad Compatible T520 T520i T420S T420 T420i T400S T410S T410 T410I T510 T510i W510 W520 X220T X220s X220i X220</v>
      </c>
      <c r="G24" s="32" t="s">
        <v>350</v>
      </c>
      <c r="H24" s="27" t="str">
        <f aca="false">IF(ISBLANK(Values!E23),"",Values!$B$16)</f>
        <v>laptop-computer-replacement-parts</v>
      </c>
      <c r="I24" s="27" t="str">
        <f aca="false">IF(ISBLANK(Values!E23),"","4730574031")</f>
        <v>4730574031</v>
      </c>
      <c r="J24" s="38" t="str">
        <f aca="false">IF(ISBLANK(Values!E23),"",Values!F23 )</f>
        <v>Lenovo T510 - US</v>
      </c>
      <c r="K24" s="28" t="n">
        <f aca="false">IF(ISBLANK(Values!E23),"",IF(Values!J23, Values!$B$4, Values!$B$5))</f>
        <v>32.99</v>
      </c>
      <c r="L24" s="39"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Keyboard restored in Europe</v>
      </c>
      <c r="AJ24" s="41" t="str">
        <f aca="false">IF(ISBLANK(Values!E23),"","👉 "&amp;Values!H23&amp; " "&amp;Values!$B$24 &amp;" "&amp;Values!$B$3)</f>
        <v>👉 US COMPATIBLE Lenovo T520 T520i T420S T420 T420i T400S T410S T410 T410I T510 T510i W510 W520 X220T X220s X220i X220</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28" t="str">
        <f aca="false">IF(ISBLANK(Values!E23),"",Values!H23)</f>
        <v>US</v>
      </c>
      <c r="AU24" s="0"/>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n">
        <f aca="false">IF(ISBLANK(Values!E23),"",Values!$B$7)</f>
        <v>41</v>
      </c>
      <c r="CJ24" s="1" t="n">
        <f aca="false">IF(ISBLANK(Values!E23),"",Values!$B$8)</f>
        <v>17</v>
      </c>
      <c r="CK24" s="1" t="str">
        <f aca="false">IF(ISBLANK(Values!E23),"",Values!$B$9)</f>
        <v>5</v>
      </c>
      <c r="CL24" s="1" t="str">
        <f aca="false">IF(ISBLANK(Values!E23),"","CM")</f>
        <v>CM</v>
      </c>
      <c r="CM24" s="1"/>
      <c r="CN24" s="1"/>
      <c r="CO24" s="1"/>
      <c r="CP24" s="36" t="n">
        <f aca="false">IF(ISBLANK(Values!E23),"",Values!$B$7)</f>
        <v>41</v>
      </c>
      <c r="CQ24" s="36" t="n">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32.99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28" t="str">
        <f aca="false">IF(ISBLANK(Values!E24),"",Values!H24)</f>
        <v/>
      </c>
      <c r="AU25" s="0"/>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28" t="str">
        <f aca="false">IF(ISBLANK(Values!E25),"",Values!H25)</f>
        <v/>
      </c>
      <c r="AU26" s="0"/>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28" t="str">
        <f aca="false">IF(ISBLANK(Values!E26),"",Values!H26)</f>
        <v/>
      </c>
      <c r="AU27" s="0"/>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28" t="str">
        <f aca="false">IF(ISBLANK(Values!E27),"",Values!H27)</f>
        <v/>
      </c>
      <c r="AU28" s="0"/>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28" t="str">
        <f aca="false">IF(ISBLANK(Values!E28),"",Values!H28)</f>
        <v/>
      </c>
      <c r="AU29" s="0"/>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28" t="str">
        <f aca="false">IF(ISBLANK(Values!E29),"",Values!H29)</f>
        <v/>
      </c>
      <c r="AU30" s="0"/>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28" t="str">
        <f aca="false">IF(ISBLANK(Values!E30),"",Values!H30)</f>
        <v/>
      </c>
      <c r="AU31" s="0"/>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28" t="str">
        <f aca="false">IF(ISBLANK(Values!E31),"",Values!H31)</f>
        <v/>
      </c>
      <c r="AU32" s="0"/>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28" t="str">
        <f aca="false">IF(ISBLANK(Values!E32),"",Values!H32)</f>
        <v/>
      </c>
      <c r="AU33" s="0"/>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28" t="str">
        <f aca="false">IF(ISBLANK(Values!E33),"",Values!H33)</f>
        <v/>
      </c>
      <c r="AU34" s="0"/>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28" t="str">
        <f aca="false">IF(ISBLANK(Values!E34),"",Values!H34)</f>
        <v/>
      </c>
      <c r="AU35" s="0"/>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28" t="str">
        <f aca="false">IF(ISBLANK(Values!E35),"",Values!H35)</f>
        <v/>
      </c>
      <c r="AU36" s="0"/>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28" t="str">
        <f aca="false">IF(ISBLANK(Values!E36),"",Values!H36)</f>
        <v/>
      </c>
      <c r="AU37" s="0"/>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28" t="str">
        <f aca="false">IF(ISBLANK(Values!E37),"",Values!H37)</f>
        <v/>
      </c>
      <c r="AU38" s="0"/>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28" t="str">
        <f aca="false">IF(ISBLANK(Values!E38),"",Values!H38)</f>
        <v/>
      </c>
      <c r="AU39" s="0"/>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28" t="str">
        <f aca="false">IF(ISBLANK(Values!E39),"",Values!H39)</f>
        <v/>
      </c>
      <c r="AU40" s="0"/>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28" t="str">
        <f aca="false">IF(ISBLANK(Values!E40),"",Values!H40)</f>
        <v/>
      </c>
      <c r="AU41" s="0"/>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 "&amp;Values!H41&amp; " "&amp;Values!$B$24 &amp;" "&amp;Values!$B$3)</f>
        <v/>
      </c>
      <c r="AK42" s="1" t="str">
        <f aca="false">IF(ISBLANK(Values!E41),"",Values!$B$25)</f>
        <v/>
      </c>
      <c r="AL42" s="1" t="str">
        <f aca="false">IF(ISBLANK(Values!E41),"",Values!$B$26)</f>
        <v/>
      </c>
      <c r="AM42" s="1" t="str">
        <f aca="false">IF(ISBLANK(Values!E41),"",Values!$B$27)</f>
        <v/>
      </c>
      <c r="AT42" s="28" t="str">
        <f aca="false">IF(ISBLANK(Values!E41),"",Values!H41)</f>
        <v/>
      </c>
      <c r="AU42" s="0"/>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28.3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28" t="str">
        <f aca="false">IF(ISBLANK(Values!E42),"",Values!H42)</f>
        <v/>
      </c>
      <c r="AU43" s="0"/>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41.7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
        <v>350</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28" t="str">
        <f aca="false">IF(ISBLANK(Values!E43),"",Values!H43)</f>
        <v/>
      </c>
      <c r="AU44" s="0"/>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28" t="str">
        <f aca="false">IF(ISBLANK(Values!E44),"",Values!H44)</f>
        <v/>
      </c>
      <c r="AU45" s="0"/>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28" t="str">
        <f aca="false">IF(ISBLANK(Values!E45),"",Values!H45)</f>
        <v/>
      </c>
      <c r="AU46" s="0"/>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28" t="str">
        <f aca="false">IF(ISBLANK(Values!E46),"",Values!H46)</f>
        <v/>
      </c>
      <c r="AU47" s="0"/>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28" t="str">
        <f aca="false">IF(ISBLANK(Values!E47),"",Values!H47)</f>
        <v/>
      </c>
      <c r="AU48" s="0"/>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28" t="str">
        <f aca="false">IF(ISBLANK(Values!E48),"",Values!H48)</f>
        <v/>
      </c>
      <c r="AU49" s="0"/>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28" t="str">
        <f aca="false">IF(ISBLANK(Values!E49),"",Values!H49)</f>
        <v/>
      </c>
      <c r="AU50" s="0"/>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28" t="str">
        <f aca="false">IF(ISBLANK(Values!E50),"",Values!H50)</f>
        <v/>
      </c>
      <c r="AU51" s="0"/>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28" t="str">
        <f aca="false">IF(ISBLANK(Values!E51),"",Values!H51)</f>
        <v/>
      </c>
      <c r="AU52" s="0"/>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28" t="str">
        <f aca="false">IF(ISBLANK(Values!E52),"",Values!H52)</f>
        <v/>
      </c>
      <c r="AU53" s="0"/>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28" t="str">
        <f aca="false">IF(ISBLANK(Values!E53),"",Values!H53)</f>
        <v/>
      </c>
      <c r="AU54" s="0"/>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28" t="str">
        <f aca="false">IF(ISBLANK(Values!E54),"",Values!H54)</f>
        <v/>
      </c>
      <c r="AU55" s="0"/>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28" t="str">
        <f aca="false">IF(ISBLANK(Values!E55),"",Values!H55)</f>
        <v/>
      </c>
      <c r="AU56" s="0"/>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28" t="str">
        <f aca="false">IF(ISBLANK(Values!E56),"",Values!H56)</f>
        <v/>
      </c>
      <c r="AU57" s="0"/>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28" t="str">
        <f aca="false">IF(ISBLANK(Values!E57),"",Values!H57)</f>
        <v/>
      </c>
      <c r="AU58" s="0"/>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28" t="str">
        <f aca="false">IF(ISBLANK(Values!E58),"",Values!H58)</f>
        <v/>
      </c>
      <c r="AU59" s="0"/>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28" t="str">
        <f aca="false">IF(ISBLANK(Values!E59),"",Values!H59)</f>
        <v/>
      </c>
      <c r="AU60" s="0"/>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28" t="str">
        <f aca="false">IF(ISBLANK(Values!E60),"",Values!H60)</f>
        <v/>
      </c>
      <c r="AU61" s="0"/>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28" t="str">
        <f aca="false">IF(ISBLANK(Values!E61),"",Values!H61)</f>
        <v/>
      </c>
      <c r="AU62" s="0"/>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28" t="str">
        <f aca="false">IF(ISBLANK(Values!E62),"",Values!H62)</f>
        <v/>
      </c>
      <c r="AU63" s="0"/>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28" t="str">
        <f aca="false">IF(ISBLANK(Values!E63),"",Values!H63)</f>
        <v/>
      </c>
      <c r="AU64" s="0"/>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28" t="str">
        <f aca="false">IF(ISBLANK(Values!E64),"",Values!H64)</f>
        <v/>
      </c>
      <c r="AU65" s="0"/>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28" t="str">
        <f aca="false">IF(ISBLANK(Values!E65),"",Values!H65)</f>
        <v/>
      </c>
      <c r="AU66" s="0"/>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28" t="str">
        <f aca="false">IF(ISBLANK(Values!E66),"",Values!H66)</f>
        <v/>
      </c>
      <c r="AU67" s="0"/>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28" t="str">
        <f aca="false">IF(ISBLANK(Values!E67),"",Values!H67)</f>
        <v/>
      </c>
      <c r="AU68" s="0"/>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28" t="str">
        <f aca="false">IF(ISBLANK(Values!E68),"",Values!H68)</f>
        <v/>
      </c>
      <c r="AU69" s="0"/>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28" t="str">
        <f aca="false">IF(ISBLANK(Values!E69),"",Values!H69)</f>
        <v/>
      </c>
      <c r="AU70" s="0"/>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28" t="str">
        <f aca="false">IF(ISBLANK(Values!E70),"",Values!H70)</f>
        <v/>
      </c>
      <c r="AU71" s="0"/>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28" t="str">
        <f aca="false">IF(ISBLANK(Values!E71),"",Values!H71)</f>
        <v/>
      </c>
      <c r="AU72" s="0"/>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28" t="str">
        <f aca="false">IF(ISBLANK(Values!E72),"",Values!H72)</f>
        <v/>
      </c>
      <c r="AU73" s="0"/>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28" t="str">
        <f aca="false">IF(ISBLANK(Values!E73),"",Values!H73)</f>
        <v/>
      </c>
      <c r="AU74" s="0"/>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28" t="str">
        <f aca="false">IF(ISBLANK(Values!E74),"",Values!H74)</f>
        <v/>
      </c>
      <c r="AU75" s="0"/>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28" t="str">
        <f aca="false">IF(ISBLANK(Values!E75),"",Values!H75)</f>
        <v/>
      </c>
      <c r="AU76" s="0"/>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28" t="str">
        <f aca="false">IF(ISBLANK(Values!E76),"",Values!H76)</f>
        <v/>
      </c>
      <c r="AU77" s="0"/>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28" t="str">
        <f aca="false">IF(ISBLANK(Values!E77),"",Values!H77)</f>
        <v/>
      </c>
      <c r="AU78" s="0"/>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28" t="str">
        <f aca="false">IF(ISBLANK(Values!E78),"",Values!H78)</f>
        <v/>
      </c>
      <c r="AU79" s="0"/>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28" t="str">
        <f aca="false">IF(ISBLANK(Values!E79),"",Values!H79)</f>
        <v/>
      </c>
      <c r="AU80" s="0"/>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28" t="str">
        <f aca="false">IF(ISBLANK(Values!E80),"",Values!H80)</f>
        <v/>
      </c>
      <c r="AU81" s="0"/>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28" t="str">
        <f aca="false">IF(ISBLANK(Values!E81),"",Values!H81)</f>
        <v/>
      </c>
      <c r="AU82" s="0"/>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28" t="str">
        <f aca="false">IF(ISBLANK(Values!E82),"",Values!H82)</f>
        <v/>
      </c>
      <c r="AU83" s="0"/>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28" t="str">
        <f aca="false">IF(ISBLANK(Values!E83),"",Values!H83)</f>
        <v/>
      </c>
      <c r="AU84" s="0"/>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28" t="str">
        <f aca="false">IF(ISBLANK(Values!E84),"",Values!H84)</f>
        <v/>
      </c>
      <c r="AU85" s="0"/>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28" t="str">
        <f aca="false">IF(ISBLANK(Values!E85),"",Values!H85)</f>
        <v/>
      </c>
      <c r="AU86" s="0"/>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28" t="str">
        <f aca="false">IF(ISBLANK(Values!E86),"",Values!H86)</f>
        <v/>
      </c>
      <c r="AU87" s="0"/>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28" t="str">
        <f aca="false">IF(ISBLANK(Values!E87),"",Values!H87)</f>
        <v/>
      </c>
      <c r="AU88" s="0"/>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28" t="str">
        <f aca="false">IF(ISBLANK(Values!E88),"",Values!H88)</f>
        <v/>
      </c>
      <c r="AU89" s="0"/>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28" t="str">
        <f aca="false">IF(ISBLANK(Values!E89),"",Values!H89)</f>
        <v/>
      </c>
      <c r="AU90" s="0"/>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28" t="str">
        <f aca="false">IF(ISBLANK(Values!E90),"",Values!H90)</f>
        <v/>
      </c>
      <c r="AU91" s="0"/>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28" t="str">
        <f aca="false">IF(ISBLANK(Values!E91),"",Values!H91)</f>
        <v/>
      </c>
      <c r="AU92" s="0"/>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28" t="str">
        <f aca="false">IF(ISBLANK(Values!E92),"",Values!H92)</f>
        <v/>
      </c>
      <c r="AU93" s="0"/>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28" t="str">
        <f aca="false">IF(ISBLANK(Values!E93),"",Values!H93)</f>
        <v/>
      </c>
      <c r="AU94" s="0"/>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28" t="str">
        <f aca="false">IF(ISBLANK(Values!E94),"",Values!H94)</f>
        <v/>
      </c>
      <c r="AU95" s="0"/>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28" t="str">
        <f aca="false">IF(ISBLANK(Values!E95),"",Values!H95)</f>
        <v/>
      </c>
      <c r="AU96" s="0"/>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28" t="str">
        <f aca="false">IF(ISBLANK(Values!E96),"",Values!H96)</f>
        <v/>
      </c>
      <c r="AU97" s="0"/>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28" t="str">
        <f aca="false">IF(ISBLANK(Values!E97),"",Values!H97)</f>
        <v/>
      </c>
      <c r="AU98" s="0"/>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28" t="str">
        <f aca="false">IF(ISBLANK(Values!E98),"",Values!H98)</f>
        <v/>
      </c>
      <c r="AU99" s="0"/>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28" t="str">
        <f aca="false">IF(ISBLANK(Values!E99),"",Values!H99)</f>
        <v/>
      </c>
      <c r="AU100" s="0"/>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28" t="str">
        <f aca="false">IF(ISBLANK(Values!E100),"",Values!H100)</f>
        <v/>
      </c>
      <c r="AU101" s="0"/>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28" t="str">
        <f aca="false">IF(ISBLANK(Values!E101),"",Values!H101)</f>
        <v/>
      </c>
      <c r="AU102" s="0"/>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28" t="str">
        <f aca="false">IF(ISBLANK(Values!E102),"",Values!H102)</f>
        <v/>
      </c>
      <c r="AU103" s="0"/>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28" t="str">
        <f aca="false">IF(ISBLANK(Values!E103),"",Values!H103)</f>
        <v/>
      </c>
      <c r="AU104" s="0"/>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28" t="str">
        <f aca="false">IF(ISBLANK(Values!E104),"",Values!H104)</f>
        <v/>
      </c>
      <c r="AU105" s="0"/>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28" t="str">
        <f aca="false">IF(ISBLANK(Values!E105),"",Values!H105)</f>
        <v/>
      </c>
      <c r="AU106" s="0"/>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28" t="str">
        <f aca="false">IF(ISBLANK(Values!E106),"",Values!H106)</f>
        <v/>
      </c>
      <c r="AU107" s="0"/>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28" t="str">
        <f aca="false">IF(ISBLANK(Values!E107),"",Values!H107)</f>
        <v/>
      </c>
      <c r="AU108" s="0"/>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28" t="str">
        <f aca="false">IF(ISBLANK(Values!E108),"",Values!H108)</f>
        <v/>
      </c>
      <c r="AU109" s="0"/>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28" t="str">
        <f aca="false">IF(ISBLANK(Values!E109),"",Values!H109)</f>
        <v/>
      </c>
      <c r="AU110" s="0"/>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28" t="str">
        <f aca="false">IF(ISBLANK(Values!E110),"",Values!H110)</f>
        <v/>
      </c>
      <c r="AU111" s="0"/>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28" t="str">
        <f aca="false">IF(ISBLANK(Values!E111),"",Values!H111)</f>
        <v/>
      </c>
      <c r="AU112" s="0"/>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28" t="str">
        <f aca="false">IF(ISBLANK(Values!E112),"",Values!H112)</f>
        <v/>
      </c>
      <c r="AU113" s="0"/>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28" t="str">
        <f aca="false">IF(ISBLANK(Values!E113),"",Values!H113)</f>
        <v/>
      </c>
      <c r="AU114" s="0"/>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28" t="str">
        <f aca="false">IF(ISBLANK(Values!E114),"",Values!H114)</f>
        <v/>
      </c>
      <c r="AU115" s="0"/>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28" t="str">
        <f aca="false">IF(ISBLANK(Values!E115),"",Values!H115)</f>
        <v/>
      </c>
      <c r="AU116" s="0"/>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28" t="str">
        <f aca="false">IF(ISBLANK(Values!E116),"",Values!H116)</f>
        <v/>
      </c>
      <c r="AU117" s="0"/>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17">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7:AU1048576 AU4">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17 AX4:AZ1041 BC4:BD1041 CF4:CG1041 CI4:CK1041 CP4:CS1041 CW4:CW1041 DE4:DH1041 DJ4:DN1041 DQ4:DQ1041 DT4:DU1041 ED4:EF1041 EH4:EH1041 ET4:EU1041 EW4:FA1041 FC4:FI1041 FK4:FO4 FQ4:FZ1041 GB4:GE1041 GG4:GJ1041 C5:C1041 K5:M204 AB5:AB1041 AI5:AI1041 AK5:AS221 DP5:DP1041 FJ5:FO204 AT118:AT1041 N132:V204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 AU118: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1.82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351</v>
      </c>
      <c r="B1" s="44"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5" t="s">
        <v>352</v>
      </c>
      <c r="F1" s="45"/>
      <c r="G1" s="45"/>
      <c r="H1" s="46"/>
      <c r="I1" s="46"/>
    </row>
    <row r="2" customFormat="false" ht="12.8" hidden="false" customHeight="false" outlineLevel="0" collapsed="false">
      <c r="A2" s="43" t="s">
        <v>353</v>
      </c>
      <c r="B2" s="44"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3" t="s">
        <v>354</v>
      </c>
      <c r="B3" s="44" t="s">
        <v>355</v>
      </c>
      <c r="E3" s="43" t="s">
        <v>356</v>
      </c>
      <c r="F3" s="43" t="s">
        <v>357</v>
      </c>
      <c r="G3" s="43" t="s">
        <v>358</v>
      </c>
      <c r="H3" s="43" t="s">
        <v>359</v>
      </c>
      <c r="I3" s="43" t="s">
        <v>360</v>
      </c>
      <c r="J3" s="43" t="s">
        <v>361</v>
      </c>
      <c r="K3" s="43" t="s">
        <v>362</v>
      </c>
      <c r="L3" s="43" t="s">
        <v>363</v>
      </c>
      <c r="M3" s="43" t="s">
        <v>364</v>
      </c>
      <c r="N3" s="43" t="s">
        <v>365</v>
      </c>
      <c r="O3" s="43" t="s">
        <v>366</v>
      </c>
      <c r="V3" s="0" t="s">
        <v>367</v>
      </c>
    </row>
    <row r="4" customFormat="false" ht="35.05" hidden="false" customHeight="false" outlineLevel="0" collapsed="false">
      <c r="A4" s="43" t="s">
        <v>368</v>
      </c>
      <c r="B4" s="47" t="n">
        <v>59.75</v>
      </c>
      <c r="E4" s="48" t="n">
        <v>5714401510017</v>
      </c>
      <c r="F4" s="48" t="s">
        <v>369</v>
      </c>
      <c r="G4" s="49"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0" t="n">
        <f aca="false">TRUE()</f>
        <v>1</v>
      </c>
      <c r="J4" s="51" t="n">
        <f aca="false">FALSE()</f>
        <v>0</v>
      </c>
      <c r="K4" s="48" t="s">
        <v>371</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3"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55" t="n">
        <f aca="false">MATCH(G4,options!$D$1:$D$20,0)</f>
        <v>1</v>
      </c>
    </row>
    <row r="5" customFormat="false" ht="35.05" hidden="false" customHeight="false" outlineLevel="0" collapsed="false">
      <c r="A5" s="43" t="s">
        <v>372</v>
      </c>
      <c r="B5" s="47" t="n">
        <v>32.99</v>
      </c>
      <c r="E5" s="48" t="n">
        <v>5714401510024</v>
      </c>
      <c r="F5" s="48" t="s">
        <v>373</v>
      </c>
      <c r="G5" s="49"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0" t="n">
        <f aca="false">TRUE()</f>
        <v>1</v>
      </c>
      <c r="J5" s="51" t="n">
        <f aca="false">FALSE()</f>
        <v>0</v>
      </c>
      <c r="K5" s="48" t="s">
        <v>375</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3"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55" t="n">
        <f aca="false">MATCH(G5,options!$D$1:$D$20,0)</f>
        <v>2</v>
      </c>
    </row>
    <row r="6" customFormat="false" ht="35.05" hidden="false" customHeight="false" outlineLevel="0" collapsed="false">
      <c r="A6" s="43" t="s">
        <v>376</v>
      </c>
      <c r="B6" s="56" t="s">
        <v>377</v>
      </c>
      <c r="E6" s="48" t="n">
        <v>5714401510031</v>
      </c>
      <c r="F6" s="48" t="s">
        <v>378</v>
      </c>
      <c r="G6" s="49"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0" t="n">
        <f aca="false">TRUE()</f>
        <v>1</v>
      </c>
      <c r="J6" s="51" t="n">
        <f aca="false">FALSE()</f>
        <v>0</v>
      </c>
      <c r="K6" s="48" t="s">
        <v>380</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3"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55" t="n">
        <f aca="false">MATCH(G6,options!$D$1:$D$20,0)</f>
        <v>3</v>
      </c>
      <c r="AK6" s="0" t="s">
        <v>381</v>
      </c>
    </row>
    <row r="7" customFormat="false" ht="35.05" hidden="false" customHeight="false" outlineLevel="0" collapsed="false">
      <c r="A7" s="43" t="s">
        <v>382</v>
      </c>
      <c r="B7" s="57" t="n">
        <v>41</v>
      </c>
      <c r="E7" s="48" t="n">
        <v>5714401510048</v>
      </c>
      <c r="F7" s="48" t="s">
        <v>383</v>
      </c>
      <c r="G7" s="49" t="s">
        <v>384</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0" t="n">
        <f aca="false">TRUE()</f>
        <v>1</v>
      </c>
      <c r="J7" s="51" t="n">
        <f aca="false">FALSE()</f>
        <v>0</v>
      </c>
      <c r="K7" s="48" t="s">
        <v>385</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3"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55" t="n">
        <f aca="false">MATCH(G7,options!$D$1:$D$20,0)</f>
        <v>4</v>
      </c>
    </row>
    <row r="8" customFormat="false" ht="35.05" hidden="false" customHeight="false" outlineLevel="0" collapsed="false">
      <c r="A8" s="43" t="s">
        <v>386</v>
      </c>
      <c r="B8" s="57" t="n">
        <v>17</v>
      </c>
      <c r="E8" s="48" t="n">
        <v>5714401510055</v>
      </c>
      <c r="F8" s="48" t="s">
        <v>387</v>
      </c>
      <c r="G8" s="49" t="s">
        <v>388</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389</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3"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55" t="n">
        <f aca="false">MATCH(G8,options!$D$1:$D$20,0)</f>
        <v>5</v>
      </c>
    </row>
    <row r="9" customFormat="false" ht="12.8" hidden="false" customHeight="false" outlineLevel="0" collapsed="false">
      <c r="A9" s="43" t="s">
        <v>390</v>
      </c>
      <c r="B9" s="57" t="str">
        <f aca="false">IF(B6=options!C1,"5","3")</f>
        <v>5</v>
      </c>
      <c r="E9" s="48" t="n">
        <v>5714401510062</v>
      </c>
      <c r="F9" s="48" t="s">
        <v>391</v>
      </c>
      <c r="G9" s="49" t="s">
        <v>392</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0" t="n">
        <f aca="false">TRUE()</f>
        <v>1</v>
      </c>
      <c r="J9" s="51" t="n">
        <f aca="false">FALSE()</f>
        <v>0</v>
      </c>
      <c r="K9" s="4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393</v>
      </c>
      <c r="B10" s="58"/>
      <c r="E10" s="48" t="n">
        <v>5714401510079</v>
      </c>
      <c r="F10" s="48" t="s">
        <v>394</v>
      </c>
      <c r="G10" s="49" t="s">
        <v>395</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0" t="n">
        <f aca="false">TRUE()</f>
        <v>1</v>
      </c>
      <c r="J10" s="51" t="n">
        <f aca="false">FALSE()</f>
        <v>0</v>
      </c>
      <c r="K10" s="48"/>
      <c r="L10" s="52" t="n">
        <f aca="false">FALSE()</f>
        <v>0</v>
      </c>
      <c r="M10" s="53" t="str">
        <f aca="false">IF(ISBLANK(K10),"",IF(L10, "https://raw.githubusercontent.com/PatrickVibild/TellusAmazonPictures/master/pictures/"&amp;K10&amp;"/1.jpg","https://download.lenovo.com/Images/Parts/"&amp;K10&amp;"/"&amp;K10&amp;"_A.jpg"))</f>
        <v/>
      </c>
      <c r="N10" s="53" t="str">
        <f aca="false">IF(ISBLANK(K10),"",IF(L10, "https://raw.githubusercontent.com/PatrickVibild/TellusAmazonPictures/master/pictures/"&amp;K10&amp;"/2.jpg","https://download.lenovo.com/Images/Parts/"&amp;K10&amp;"/"&amp;K10&amp;"_B.jpg"))</f>
        <v/>
      </c>
      <c r="O10" s="54"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396</v>
      </c>
      <c r="B11" s="59" t="n">
        <v>150</v>
      </c>
      <c r="E11" s="48" t="n">
        <v>5714401510086</v>
      </c>
      <c r="F11" s="48" t="s">
        <v>397</v>
      </c>
      <c r="G11" s="49"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0" t="n">
        <f aca="false">TRUE()</f>
        <v>1</v>
      </c>
      <c r="J11" s="51" t="n">
        <f aca="false">FALSE()</f>
        <v>0</v>
      </c>
      <c r="K11" s="48"/>
      <c r="L11" s="52" t="n">
        <f aca="false">FALSE()</f>
        <v>0</v>
      </c>
      <c r="M11" s="53" t="str">
        <f aca="false">IF(ISBLANK(K11),"",IF(L11, "https://raw.githubusercontent.com/PatrickVibild/TellusAmazonPictures/master/pictures/"&amp;K11&amp;"/1.jpg","https://download.lenovo.com/Images/Parts/"&amp;K11&amp;"/"&amp;K11&amp;"_A.jpg"))</f>
        <v/>
      </c>
      <c r="N11" s="53" t="str">
        <f aca="false">IF(ISBLANK(K11),"",IF(L11, "https://raw.githubusercontent.com/PatrickVibild/TellusAmazonPictures/master/pictures/"&amp;K11&amp;"/2.jpg","https://download.lenovo.com/Images/Parts/"&amp;K11&amp;"/"&amp;K11&amp;"_B.jpg"))</f>
        <v/>
      </c>
      <c r="O11" s="54"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8"/>
      <c r="E12" s="48" t="n">
        <v>5714401510093</v>
      </c>
      <c r="F12" s="48" t="s">
        <v>399</v>
      </c>
      <c r="G12" s="49"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0" t="n">
        <f aca="false">TRUE()</f>
        <v>1</v>
      </c>
      <c r="J12" s="51" t="n">
        <f aca="false">FALSE()</f>
        <v>0</v>
      </c>
      <c r="K12" s="48"/>
      <c r="L12" s="52" t="n">
        <f aca="false">FALSE()</f>
        <v>0</v>
      </c>
      <c r="M12" s="53" t="str">
        <f aca="false">IF(ISBLANK(K12),"",IF(L12, "https://raw.githubusercontent.com/PatrickVibild/TellusAmazonPictures/master/pictures/"&amp;K12&amp;"/1.jpg","https://download.lenovo.com/Images/Parts/"&amp;K12&amp;"/"&amp;K12&amp;"_A.jpg"))</f>
        <v/>
      </c>
      <c r="N12" s="53" t="str">
        <f aca="false">IF(ISBLANK(K12),"",IF(L12, "https://raw.githubusercontent.com/PatrickVibild/TellusAmazonPictures/master/pictures/"&amp;K12&amp;"/2.jpg","https://download.lenovo.com/Images/Parts/"&amp;K12&amp;"/"&amp;K12&amp;"_B.jpg"))</f>
        <v/>
      </c>
      <c r="O12" s="54"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20</v>
      </c>
    </row>
    <row r="13" customFormat="false" ht="12.8" hidden="false" customHeight="false" outlineLevel="0" collapsed="false">
      <c r="A13" s="43" t="s">
        <v>401</v>
      </c>
      <c r="B13" s="48" t="s">
        <v>402</v>
      </c>
      <c r="E13" s="48" t="n">
        <v>5714401510109</v>
      </c>
      <c r="F13" s="48" t="s">
        <v>403</v>
      </c>
      <c r="G13" s="49" t="s">
        <v>404</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0" t="n">
        <f aca="false">TRUE()</f>
        <v>1</v>
      </c>
      <c r="J13" s="51" t="n">
        <f aca="false">FALSE()</f>
        <v>0</v>
      </c>
      <c r="K13" s="48"/>
      <c r="L13" s="52" t="n">
        <f aca="false">FALSE()</f>
        <v>0</v>
      </c>
      <c r="M13" s="53" t="str">
        <f aca="false">IF(ISBLANK(K13),"",IF(L13, "https://raw.githubusercontent.com/PatrickVibild/TellusAmazonPictures/master/pictures/"&amp;K13&amp;"/1.jpg","https://download.lenovo.com/Images/Parts/"&amp;K13&amp;"/"&amp;K13&amp;"_A.jpg"))</f>
        <v/>
      </c>
      <c r="N13" s="53" t="str">
        <f aca="false">IF(ISBLANK(K13),"",IF(L13, "https://raw.githubusercontent.com/PatrickVibild/TellusAmazonPictures/master/pictures/"&amp;K13&amp;"/2.jpg","https://download.lenovo.com/Images/Parts/"&amp;K13&amp;"/"&amp;K13&amp;"_B.jpg"))</f>
        <v/>
      </c>
      <c r="O13" s="54"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9</v>
      </c>
    </row>
    <row r="14" customFormat="false" ht="12.8" hidden="false" customHeight="false" outlineLevel="0" collapsed="false">
      <c r="A14" s="43" t="s">
        <v>405</v>
      </c>
      <c r="B14" s="48" t="n">
        <v>5714401510222</v>
      </c>
      <c r="E14" s="48" t="n">
        <v>5714401510116</v>
      </c>
      <c r="F14" s="48" t="s">
        <v>406</v>
      </c>
      <c r="G14" s="49"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0" t="n">
        <f aca="false">TRUE()</f>
        <v>1</v>
      </c>
      <c r="J14" s="51" t="n">
        <f aca="false">FALSE()</f>
        <v>0</v>
      </c>
      <c r="K14" s="48"/>
      <c r="L14" s="52" t="n">
        <f aca="false">FALSE()</f>
        <v>0</v>
      </c>
      <c r="M14" s="53" t="str">
        <f aca="false">IF(ISBLANK(K14),"",IF(L14, "https://raw.githubusercontent.com/PatrickVibild/TellusAmazonPictures/master/pictures/"&amp;K14&amp;"/1.jpg","https://download.lenovo.com/Images/Parts/"&amp;K14&amp;"/"&amp;K14&amp;"_A.jpg"))</f>
        <v/>
      </c>
      <c r="N14" s="53" t="str">
        <f aca="false">IF(ISBLANK(K14),"",IF(L14, "https://raw.githubusercontent.com/PatrickVibild/TellusAmazonPictures/master/pictures/"&amp;K14&amp;"/2.jpg","https://download.lenovo.com/Images/Parts/"&amp;K14&amp;"/"&amp;K14&amp;"_B.jpg"))</f>
        <v/>
      </c>
      <c r="O14" s="54"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19</v>
      </c>
    </row>
    <row r="15" customFormat="false" ht="12.8" hidden="false" customHeight="false" outlineLevel="0" collapsed="false">
      <c r="B15" s="58"/>
      <c r="E15" s="48" t="n">
        <v>5714401510123</v>
      </c>
      <c r="F15" s="48" t="s">
        <v>408</v>
      </c>
      <c r="G15" s="49" t="s">
        <v>409</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0" t="n">
        <f aca="false">TRUE()</f>
        <v>1</v>
      </c>
      <c r="J15" s="51" t="n">
        <f aca="false">FALSE()</f>
        <v>0</v>
      </c>
      <c r="K15" s="48"/>
      <c r="L15" s="52" t="n">
        <f aca="false">FALSE()</f>
        <v>0</v>
      </c>
      <c r="M15" s="53" t="str">
        <f aca="false">IF(ISBLANK(K15),"",IF(L15, "https://raw.githubusercontent.com/PatrickVibild/TellusAmazonPictures/master/pictures/"&amp;K15&amp;"/1.jpg","https://download.lenovo.com/Images/Parts/"&amp;K15&amp;"/"&amp;K15&amp;"_A.jpg"))</f>
        <v/>
      </c>
      <c r="N15" s="53" t="str">
        <f aca="false">IF(ISBLANK(K15),"",IF(L15, "https://raw.githubusercontent.com/PatrickVibild/TellusAmazonPictures/master/pictures/"&amp;K15&amp;"/2.jpg","https://download.lenovo.com/Images/Parts/"&amp;K15&amp;"/"&amp;K15&amp;"_B.jpg"))</f>
        <v/>
      </c>
      <c r="O15" s="54"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10</v>
      </c>
    </row>
    <row r="16" customFormat="false" ht="12.8" hidden="false" customHeight="false" outlineLevel="0" collapsed="false">
      <c r="A16" s="43" t="s">
        <v>410</v>
      </c>
      <c r="B16" s="44" t="s">
        <v>411</v>
      </c>
      <c r="E16" s="48" t="n">
        <v>5714401510130</v>
      </c>
      <c r="F16" s="48" t="s">
        <v>412</v>
      </c>
      <c r="G16" s="49" t="s">
        <v>413</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0" t="n">
        <f aca="false">TRUE()</f>
        <v>1</v>
      </c>
      <c r="J16" s="51" t="n">
        <f aca="false">FALSE()</f>
        <v>0</v>
      </c>
      <c r="K16" s="48"/>
      <c r="L16" s="52" t="n">
        <f aca="false">FALSE()</f>
        <v>0</v>
      </c>
      <c r="M16" s="53" t="str">
        <f aca="false">IF(ISBLANK(K16),"",IF(L16, "https://raw.githubusercontent.com/PatrickVibild/TellusAmazonPictures/master/pictures/"&amp;K16&amp;"/1.jpg","https://download.lenovo.com/Images/Parts/"&amp;K16&amp;"/"&amp;K16&amp;"_A.jpg"))</f>
        <v/>
      </c>
      <c r="N16" s="53" t="str">
        <f aca="false">IF(ISBLANK(K16),"",IF(L16, "https://raw.githubusercontent.com/PatrickVibild/TellusAmazonPictures/master/pictures/"&amp;K16&amp;"/2.jpg","https://download.lenovo.com/Images/Parts/"&amp;K16&amp;"/"&amp;K16&amp;"_B.jpg"))</f>
        <v/>
      </c>
      <c r="O16" s="54"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11</v>
      </c>
    </row>
    <row r="17" customFormat="false" ht="12.8" hidden="false" customHeight="false" outlineLevel="0" collapsed="false">
      <c r="B17" s="58"/>
      <c r="E17" s="48" t="n">
        <v>5714401510147</v>
      </c>
      <c r="F17" s="48" t="s">
        <v>414</v>
      </c>
      <c r="G17" s="49" t="s">
        <v>415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0" t="n">
        <f aca="false">TRUE()</f>
        <v>1</v>
      </c>
      <c r="J17" s="51" t="n">
        <f aca="false">FALSE()</f>
        <v>0</v>
      </c>
      <c r="K17" s="48"/>
      <c r="L17" s="52" t="n">
        <f aca="false">FALSE()</f>
        <v>0</v>
      </c>
      <c r="M17" s="53" t="str">
        <f aca="false">IF(ISBLANK(K17),"",IF(L17, "https://raw.githubusercontent.com/PatrickVibild/TellusAmazonPictures/master/pictures/"&amp;K17&amp;"/1.jpg","https://download.lenovo.com/Images/Parts/"&amp;K17&amp;"/"&amp;K17&amp;"_A.jpg"))</f>
        <v/>
      </c>
      <c r="N17" s="53" t="str">
        <f aca="false">IF(ISBLANK(K17),"",IF(L17, "https://raw.githubusercontent.com/PatrickVibild/TellusAmazonPictures/master/pictures/"&amp;K17&amp;"/2.jpg","https://download.lenovo.com/Images/Parts/"&amp;K17&amp;"/"&amp;K17&amp;"_B.jpg"))</f>
        <v/>
      </c>
      <c r="O17" s="54"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12</v>
      </c>
    </row>
    <row r="18" customFormat="false" ht="12.8" hidden="false" customHeight="false" outlineLevel="0" collapsed="false">
      <c r="A18" s="43" t="s">
        <v>416</v>
      </c>
      <c r="B18" s="59" t="n">
        <v>5</v>
      </c>
      <c r="E18" s="48" t="n">
        <v>5714401510154</v>
      </c>
      <c r="F18" s="48" t="s">
        <v>417</v>
      </c>
      <c r="G18" s="49" t="s">
        <v>418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0" t="n">
        <f aca="false">TRUE()</f>
        <v>1</v>
      </c>
      <c r="J18" s="51" t="n">
        <f aca="false">FALSE()</f>
        <v>0</v>
      </c>
      <c r="K18" s="48"/>
      <c r="L18" s="52" t="n">
        <f aca="false">FALSE()</f>
        <v>0</v>
      </c>
      <c r="M18" s="53" t="str">
        <f aca="false">IF(ISBLANK(K18),"",IF(L18, "https://raw.githubusercontent.com/PatrickVibild/TellusAmazonPictures/master/pictures/"&amp;K18&amp;"/1.jpg","https://download.lenovo.com/Images/Parts/"&amp;K18&amp;"/"&amp;K18&amp;"_A.jpg"))</f>
        <v/>
      </c>
      <c r="N18" s="53" t="str">
        <f aca="false">IF(ISBLANK(K18),"",IF(L18, "https://raw.githubusercontent.com/PatrickVibild/TellusAmazonPictures/master/pictures/"&amp;K18&amp;"/2.jpg","https://download.lenovo.com/Images/Parts/"&amp;K18&amp;"/"&amp;K18&amp;"_B.jpg"))</f>
        <v/>
      </c>
      <c r="O18" s="54"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13</v>
      </c>
    </row>
    <row r="19" customFormat="false" ht="12.8" hidden="false" customHeight="false" outlineLevel="0" collapsed="false">
      <c r="B19" s="58"/>
      <c r="E19" s="48" t="n">
        <v>5714401510161</v>
      </c>
      <c r="F19" s="48" t="s">
        <v>419</v>
      </c>
      <c r="G19" s="49" t="s">
        <v>420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0" t="n">
        <f aca="false">TRUE()</f>
        <v>1</v>
      </c>
      <c r="J19" s="51" t="n">
        <f aca="false">FALSE()</f>
        <v>0</v>
      </c>
      <c r="K19" s="48"/>
      <c r="L19" s="52" t="n">
        <f aca="false">FALSE()</f>
        <v>0</v>
      </c>
      <c r="M19" s="53" t="str">
        <f aca="false">IF(ISBLANK(K19),"",IF(L19, "https://raw.githubusercontent.com/PatrickVibild/TellusAmazonPictures/master/pictures/"&amp;K19&amp;"/1.jpg","https://download.lenovo.com/Images/Parts/"&amp;K19&amp;"/"&amp;K19&amp;"_A.jpg"))</f>
        <v/>
      </c>
      <c r="N19" s="53" t="str">
        <f aca="false">IF(ISBLANK(K19),"",IF(L19, "https://raw.githubusercontent.com/PatrickVibild/TellusAmazonPictures/master/pictures/"&amp;K19&amp;"/2.jpg","https://download.lenovo.com/Images/Parts/"&amp;K19&amp;"/"&amp;K19&amp;"_B.jpg"))</f>
        <v/>
      </c>
      <c r="O19" s="54"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5" t="n">
        <f aca="false">MATCH(G19,options!$D$1:$D$20,0)</f>
        <v>14</v>
      </c>
    </row>
    <row r="20" customFormat="false" ht="12.8" hidden="false" customHeight="false" outlineLevel="0" collapsed="false">
      <c r="A20" s="43" t="s">
        <v>421</v>
      </c>
      <c r="B20" s="60" t="s">
        <v>422</v>
      </c>
      <c r="E20" s="48" t="n">
        <v>5714401510178</v>
      </c>
      <c r="F20" s="48" t="s">
        <v>423</v>
      </c>
      <c r="G20" s="49" t="s">
        <v>424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0" t="n">
        <f aca="false">TRUE()</f>
        <v>1</v>
      </c>
      <c r="J20" s="51" t="n">
        <f aca="false">FALSE()</f>
        <v>0</v>
      </c>
      <c r="K20" s="48"/>
      <c r="L20" s="52" t="n">
        <f aca="false">FALSE()</f>
        <v>0</v>
      </c>
      <c r="M20" s="53" t="str">
        <f aca="false">IF(ISBLANK(K20),"",IF(L20, "https://raw.githubusercontent.com/PatrickVibild/TellusAmazonPictures/master/pictures/"&amp;K20&amp;"/1.jpg","https://download.lenovo.com/Images/Parts/"&amp;K20&amp;"/"&amp;K20&amp;"_A.jpg"))</f>
        <v/>
      </c>
      <c r="N20" s="53" t="str">
        <f aca="false">IF(ISBLANK(K20),"",IF(L20, "https://raw.githubusercontent.com/PatrickVibild/TellusAmazonPictures/master/pictures/"&amp;K20&amp;"/2.jpg","https://download.lenovo.com/Images/Parts/"&amp;K20&amp;"/"&amp;K20&amp;"_B.jpg"))</f>
        <v/>
      </c>
      <c r="O20" s="54"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15</v>
      </c>
    </row>
    <row r="21" customFormat="false" ht="35.05" hidden="false" customHeight="false" outlineLevel="0" collapsed="false">
      <c r="B21" s="58"/>
      <c r="E21" s="48" t="n">
        <v>5714401510185</v>
      </c>
      <c r="F21" s="48" t="s">
        <v>425</v>
      </c>
      <c r="G21" s="49" t="s">
        <v>426</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TRUE()</f>
        <v>1</v>
      </c>
      <c r="J21" s="51" t="n">
        <f aca="false">FALSE()</f>
        <v>0</v>
      </c>
      <c r="K21" s="48" t="s">
        <v>427</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55" t="n">
        <f aca="false">MATCH(G21,options!$D$1:$D$20,0)</f>
        <v>16</v>
      </c>
    </row>
    <row r="22" customFormat="false" ht="12.8" hidden="false" customHeight="false" outlineLevel="0" collapsed="false">
      <c r="B22" s="58"/>
      <c r="E22" s="48" t="n">
        <v>5714401510192</v>
      </c>
      <c r="F22" s="48" t="s">
        <v>428</v>
      </c>
      <c r="G22" s="49" t="s">
        <v>429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0" t="n">
        <f aca="false">TRUE()</f>
        <v>1</v>
      </c>
      <c r="J22" s="51" t="n">
        <f aca="false">FALSE()</f>
        <v>0</v>
      </c>
      <c r="K22" s="48"/>
      <c r="L22" s="52" t="n">
        <f aca="false">FALSE()</f>
        <v>0</v>
      </c>
      <c r="M22" s="53" t="str">
        <f aca="false">IF(ISBLANK(K22),"",IF(L22, "https://raw.githubusercontent.com/PatrickVibild/TellusAmazonPictures/master/pictures/"&amp;K22&amp;"/1.jpg","https://download.lenovo.com/Images/Parts/"&amp;K22&amp;"/"&amp;K22&amp;"_A.jpg"))</f>
        <v/>
      </c>
      <c r="N22" s="53" t="str">
        <f aca="false">IF(ISBLANK(K22),"",IF(L22, "https://raw.githubusercontent.com/PatrickVibild/TellusAmazonPictures/master/pictures/"&amp;K22&amp;"/2.jpg","https://download.lenovo.com/Images/Parts/"&amp;K22&amp;"/"&amp;K22&amp;"_B.jpg"))</f>
        <v/>
      </c>
      <c r="O22" s="54"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17</v>
      </c>
    </row>
    <row r="23" customFormat="false" ht="35.05" hidden="false" customHeight="false" outlineLevel="0" collapsed="false">
      <c r="A23" s="43" t="s">
        <v>430</v>
      </c>
      <c r="B23" s="44"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8" t="n">
        <v>5714401510208</v>
      </c>
      <c r="F23" s="48" t="s">
        <v>431</v>
      </c>
      <c r="G23" s="49" t="s">
        <v>432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TRUE()</f>
        <v>1</v>
      </c>
      <c r="J23" s="51" t="n">
        <f aca="false">FALSE()</f>
        <v>0</v>
      </c>
      <c r="K23" s="48" t="s">
        <v>433</v>
      </c>
      <c r="L23" s="52" t="n">
        <f aca="false">TRUE()</f>
        <v>1</v>
      </c>
      <c r="M23" s="53"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3"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4"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55" t="n">
        <f aca="false">MATCH(G23,options!$D$1:$D$20,0)</f>
        <v>18</v>
      </c>
    </row>
    <row r="24" customFormat="false" ht="12.8" hidden="false" customHeight="false" outlineLevel="0" collapsed="false">
      <c r="A24" s="43" t="s">
        <v>434</v>
      </c>
      <c r="B24" s="44" t="str">
        <f aca="false">IF(Values!$B$36=English!$B$2,English!B4, IF(Values!$B$36=German!$B$2,German!B4, IF(Values!$B$36=Italian!$B$2,Italian!B4, IF(Values!$B$36=Spanish!$B$2, Spanish!B4, IF(Values!$B$36=French!$B$2, French!B4, IF(Values!$B$36=Dutch!$B$2,Dutch!B4, IF(Values!$B$36=English!$D$32, English!D34, 0)))))))</f>
        <v>COMPATIBLE Lenovo</v>
      </c>
      <c r="E24" s="48"/>
      <c r="F24" s="48"/>
      <c r="G24" s="49"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0" t="n">
        <f aca="false">TRUE()</f>
        <v>1</v>
      </c>
      <c r="J24" s="51" t="n">
        <f aca="false">TRUE()</f>
        <v>1</v>
      </c>
      <c r="K24" s="48"/>
      <c r="L24" s="52" t="n">
        <f aca="false">TRUE()</f>
        <v>1</v>
      </c>
      <c r="M24" s="53" t="str">
        <f aca="false">IF(ISBLANK(K24),"",IF(L24, "https://raw.githubusercontent.com/PatrickVibild/TellusAmazonPictures/master/pictures/"&amp;K24&amp;"/1.jpg","https://download.lenovo.com/Images/Parts/"&amp;K24&amp;"/"&amp;K24&amp;"_A.jpg"))</f>
        <v/>
      </c>
      <c r="N24" s="53" t="str">
        <f aca="false">IF(ISBLANK(K24),"",IF(L24, "https://raw.githubusercontent.com/PatrickVibild/TellusAmazonPictures/master/pictures/"&amp;K24&amp;"/2.jpg","https://download.lenovo.com/Images/Parts/"&amp;K24&amp;"/"&amp;K24&amp;"_B.jpg"))</f>
        <v/>
      </c>
      <c r="O24" s="54"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435</v>
      </c>
      <c r="B25" s="44"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8"/>
      <c r="F25" s="48"/>
      <c r="G25" s="49"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0" t="n">
        <f aca="false">TRUE()</f>
        <v>1</v>
      </c>
      <c r="J25" s="51" t="n">
        <f aca="false">TRUE()</f>
        <v>1</v>
      </c>
      <c r="K25" s="48"/>
      <c r="L25" s="52" t="n">
        <f aca="false">TRUE()</f>
        <v>1</v>
      </c>
      <c r="M25" s="53" t="str">
        <f aca="false">IF(ISBLANK(K25),"",IF(L25, "https://raw.githubusercontent.com/PatrickVibild/TellusAmazonPictures/master/pictures/"&amp;K25&amp;"/1.jpg","https://download.lenovo.com/Images/Parts/"&amp;K25&amp;"/"&amp;K25&amp;"_A.jpg"))</f>
        <v/>
      </c>
      <c r="N25" s="53" t="str">
        <f aca="false">IF(ISBLANK(K25),"",IF(L25, "https://raw.githubusercontent.com/PatrickVibild/TellusAmazonPictures/master/pictures/"&amp;K25&amp;"/2.jpg","https://download.lenovo.com/Images/Parts/"&amp;K25&amp;"/"&amp;K25&amp;"_B.jpg"))</f>
        <v/>
      </c>
      <c r="O25" s="54"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436</v>
      </c>
      <c r="B26" s="44"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8"/>
      <c r="F26" s="48"/>
      <c r="G26" s="49"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0" t="n">
        <f aca="false">TRUE()</f>
        <v>1</v>
      </c>
      <c r="J26" s="51" t="n">
        <f aca="false">TRUE()</f>
        <v>1</v>
      </c>
      <c r="K26" s="48"/>
      <c r="L26" s="52" t="n">
        <f aca="false">TRUE()</f>
        <v>1</v>
      </c>
      <c r="M26" s="53" t="str">
        <f aca="false">IF(ISBLANK(K26),"",IF(L26, "https://raw.githubusercontent.com/PatrickVibild/TellusAmazonPictures/master/pictures/"&amp;K26&amp;"/1.jpg","https://download.lenovo.com/Images/Parts/"&amp;K26&amp;"/"&amp;K26&amp;"_A.jpg"))</f>
        <v/>
      </c>
      <c r="N26" s="53" t="str">
        <f aca="false">IF(ISBLANK(K26),"",IF(L26, "https://raw.githubusercontent.com/PatrickVibild/TellusAmazonPictures/master/pictures/"&amp;K26&amp;"/2.jpg","https://download.lenovo.com/Images/Parts/"&amp;K26&amp;"/"&amp;K26&amp;"_B.jpg"))</f>
        <v/>
      </c>
      <c r="O26" s="54"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435</v>
      </c>
      <c r="B27" s="44"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8"/>
      <c r="F27" s="48"/>
      <c r="G27" s="49" t="s">
        <v>384</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0" t="n">
        <f aca="false">TRUE()</f>
        <v>1</v>
      </c>
      <c r="J27" s="51" t="n">
        <f aca="false">TRUE()</f>
        <v>1</v>
      </c>
      <c r="K27" s="48"/>
      <c r="L27" s="52" t="n">
        <f aca="false">TRUE()</f>
        <v>1</v>
      </c>
      <c r="M27" s="53" t="str">
        <f aca="false">IF(ISBLANK(K27),"",IF(L27, "https://raw.githubusercontent.com/PatrickVibild/TellusAmazonPictures/master/pictures/"&amp;K27&amp;"/1.jpg","https://download.lenovo.com/Images/Parts/"&amp;K27&amp;"/"&amp;K27&amp;"_A.jpg"))</f>
        <v/>
      </c>
      <c r="N27" s="53" t="str">
        <f aca="false">IF(ISBLANK(K27),"",IF(L27, "https://raw.githubusercontent.com/PatrickVibild/TellusAmazonPictures/master/pictures/"&amp;K27&amp;"/2.jpg","https://download.lenovo.com/Images/Parts/"&amp;K27&amp;"/"&amp;K27&amp;"_B.jpg"))</f>
        <v/>
      </c>
      <c r="O27" s="54"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1"/>
      <c r="E28" s="48"/>
      <c r="F28" s="48"/>
      <c r="G28" s="49" t="s">
        <v>388</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TRUE()</f>
        <v>1</v>
      </c>
      <c r="K28" s="48"/>
      <c r="L28" s="52" t="n">
        <f aca="false">TRUE()</f>
        <v>1</v>
      </c>
      <c r="M28" s="53" t="str">
        <f aca="false">IF(ISBLANK(K28),"",IF(L28, "https://raw.githubusercontent.com/PatrickVibild/TellusAmazonPictures/master/pictures/"&amp;K28&amp;"/1.jpg","https://download.lenovo.com/Images/Parts/"&amp;K28&amp;"/"&amp;K28&amp;"_A.jpg"))</f>
        <v/>
      </c>
      <c r="N28" s="53" t="str">
        <f aca="false">IF(ISBLANK(K28),"",IF(L28, "https://raw.githubusercontent.com/PatrickVibild/TellusAmazonPictures/master/pictures/"&amp;K28&amp;"/2.jpg","https://download.lenovo.com/Images/Parts/"&amp;K28&amp;"/"&amp;K28&amp;"_B.jpg"))</f>
        <v/>
      </c>
      <c r="O28" s="54"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437</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8"/>
      <c r="F29" s="48"/>
      <c r="G29" s="49" t="s">
        <v>392</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0" t="n">
        <f aca="false">TRUE()</f>
        <v>1</v>
      </c>
      <c r="J29" s="51" t="n">
        <f aca="false">TRUE()</f>
        <v>1</v>
      </c>
      <c r="K29" s="4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1"/>
      <c r="E30" s="48"/>
      <c r="F30" s="48"/>
      <c r="G30" s="49" t="s">
        <v>395</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0" t="n">
        <f aca="false">TRUE()</f>
        <v>1</v>
      </c>
      <c r="J30" s="51" t="n">
        <f aca="false">TRUE()</f>
        <v>1</v>
      </c>
      <c r="K30" s="48"/>
      <c r="L30" s="52" t="n">
        <f aca="false">FALSE()</f>
        <v>0</v>
      </c>
      <c r="M30" s="53" t="str">
        <f aca="false">IF(ISBLANK(K30),"",IF(L30, "https://raw.githubusercontent.com/PatrickVibild/TellusAmazonPictures/master/pictures/"&amp;K30&amp;"/1.jpg","https://download.lenovo.com/Images/Parts/"&amp;K30&amp;"/"&amp;K30&amp;"_A.jpg"))</f>
        <v/>
      </c>
      <c r="N30" s="53" t="str">
        <f aca="false">IF(ISBLANK(K30),"",IF(L30, "https://raw.githubusercontent.com/PatrickVibild/TellusAmazonPictures/master/pictures/"&amp;K30&amp;"/2.jpg","https://download.lenovo.com/Images/Parts/"&amp;K30&amp;"/"&amp;K30&amp;"_B.jpg"))</f>
        <v/>
      </c>
      <c r="O30" s="54"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438</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8"/>
      <c r="F31" s="48"/>
      <c r="G31" s="49"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0" t="n">
        <f aca="false">TRUE()</f>
        <v>1</v>
      </c>
      <c r="J31" s="51" t="n">
        <f aca="false">TRUE()</f>
        <v>1</v>
      </c>
      <c r="K31" s="48"/>
      <c r="L31" s="52" t="n">
        <f aca="false">FALSE()</f>
        <v>0</v>
      </c>
      <c r="M31" s="53" t="str">
        <f aca="false">IF(ISBLANK(K31),"",IF(L31, "https://raw.githubusercontent.com/PatrickVibild/TellusAmazonPictures/master/pictures/"&amp;K31&amp;"/1.jpg","https://download.lenovo.com/Images/Parts/"&amp;K31&amp;"/"&amp;K31&amp;"_A.jpg"))</f>
        <v/>
      </c>
      <c r="N31" s="53" t="str">
        <f aca="false">IF(ISBLANK(K31),"",IF(L31, "https://raw.githubusercontent.com/PatrickVibild/TellusAmazonPictures/master/pictures/"&amp;K31&amp;"/2.jpg","https://download.lenovo.com/Images/Parts/"&amp;K31&amp;"/"&amp;K31&amp;"_B.jpg"))</f>
        <v/>
      </c>
      <c r="O31" s="54"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c r="F32" s="48"/>
      <c r="G32" s="49" t="s">
        <v>400</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0" t="n">
        <f aca="false">TRUE()</f>
        <v>1</v>
      </c>
      <c r="J32" s="51" t="n">
        <f aca="false">TRUE()</f>
        <v>1</v>
      </c>
      <c r="K32" s="48"/>
      <c r="L32" s="52" t="n">
        <f aca="false">FALSE()</f>
        <v>0</v>
      </c>
      <c r="M32" s="53" t="str">
        <f aca="false">IF(ISBLANK(K32),"",IF(L32, "https://raw.githubusercontent.com/PatrickVibild/TellusAmazonPictures/master/pictures/"&amp;K32&amp;"/1.jpg","https://download.lenovo.com/Images/Parts/"&amp;K32&amp;"/"&amp;K32&amp;"_A.jpg"))</f>
        <v/>
      </c>
      <c r="N32" s="53" t="str">
        <f aca="false">IF(ISBLANK(K32),"",IF(L32, "https://raw.githubusercontent.com/PatrickVibild/TellusAmazonPictures/master/pictures/"&amp;K32&amp;"/2.jpg","https://download.lenovo.com/Images/Parts/"&amp;K32&amp;"/"&amp;K32&amp;"_B.jpg"))</f>
        <v/>
      </c>
      <c r="O32" s="54"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439</v>
      </c>
      <c r="B33" s="44"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8"/>
      <c r="F33" s="48"/>
      <c r="G33" s="49" t="s">
        <v>404</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0" t="n">
        <f aca="false">TRUE()</f>
        <v>1</v>
      </c>
      <c r="J33" s="51" t="n">
        <f aca="false">TRUE()</f>
        <v>1</v>
      </c>
      <c r="K33" s="48"/>
      <c r="L33" s="52" t="n">
        <f aca="false">FALSE()</f>
        <v>0</v>
      </c>
      <c r="M33" s="53" t="str">
        <f aca="false">IF(ISBLANK(K33),"",IF(L33, "https://raw.githubusercontent.com/PatrickVibild/TellusAmazonPictures/master/pictures/"&amp;K33&amp;"/1.jpg","https://download.lenovo.com/Images/Parts/"&amp;K33&amp;"/"&amp;K33&amp;"_A.jpg"))</f>
        <v/>
      </c>
      <c r="N33" s="53" t="str">
        <f aca="false">IF(ISBLANK(K33),"",IF(L33, "https://raw.githubusercontent.com/PatrickVibild/TellusAmazonPictures/master/pictures/"&amp;K33&amp;"/2.jpg","https://download.lenovo.com/Images/Parts/"&amp;K33&amp;"/"&amp;K33&amp;"_B.jpg"))</f>
        <v/>
      </c>
      <c r="O33" s="54"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c r="F34" s="48"/>
      <c r="G34" s="49" t="s">
        <v>407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0" t="n">
        <f aca="false">TRUE()</f>
        <v>1</v>
      </c>
      <c r="J34" s="51" t="n">
        <f aca="false">TRUE()</f>
        <v>1</v>
      </c>
      <c r="K34" s="48"/>
      <c r="L34" s="52" t="n">
        <f aca="false">FALSE()</f>
        <v>0</v>
      </c>
      <c r="M34" s="53" t="str">
        <f aca="false">IF(ISBLANK(K34),"",IF(L34, "https://raw.githubusercontent.com/PatrickVibild/TellusAmazonPictures/master/pictures/"&amp;K34&amp;"/1.jpg","https://download.lenovo.com/Images/Parts/"&amp;K34&amp;"/"&amp;K34&amp;"_A.jpg"))</f>
        <v/>
      </c>
      <c r="N34" s="53" t="str">
        <f aca="false">IF(ISBLANK(K34),"",IF(L34, "https://raw.githubusercontent.com/PatrickVibild/TellusAmazonPictures/master/pictures/"&amp;K34&amp;"/2.jpg","https://download.lenovo.com/Images/Parts/"&amp;K34&amp;"/"&amp;K34&amp;"_B.jpg"))</f>
        <v/>
      </c>
      <c r="O34" s="54"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c r="F35" s="48"/>
      <c r="G35" s="49" t="s">
        <v>409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0" t="n">
        <f aca="false">TRUE()</f>
        <v>1</v>
      </c>
      <c r="J35" s="51" t="n">
        <f aca="false">TRUE()</f>
        <v>1</v>
      </c>
      <c r="K35" s="48"/>
      <c r="L35" s="52" t="n">
        <f aca="false">FALSE()</f>
        <v>0</v>
      </c>
      <c r="M35" s="53" t="str">
        <f aca="false">IF(ISBLANK(K35),"",IF(L35, "https://raw.githubusercontent.com/PatrickVibild/TellusAmazonPictures/master/pictures/"&amp;K35&amp;"/1.jpg","https://download.lenovo.com/Images/Parts/"&amp;K35&amp;"/"&amp;K35&amp;"_A.jpg"))</f>
        <v/>
      </c>
      <c r="N35" s="53" t="str">
        <f aca="false">IF(ISBLANK(K35),"",IF(L35, "https://raw.githubusercontent.com/PatrickVibild/TellusAmazonPictures/master/pictures/"&amp;K35&amp;"/2.jpg","https://download.lenovo.com/Images/Parts/"&amp;K35&amp;"/"&amp;K35&amp;"_B.jpg"))</f>
        <v/>
      </c>
      <c r="O35" s="54"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440</v>
      </c>
      <c r="B36" s="60" t="s">
        <v>441</v>
      </c>
      <c r="E36" s="48"/>
      <c r="F36" s="48"/>
      <c r="G36" s="49" t="s">
        <v>413</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0" t="n">
        <f aca="false">TRUE()</f>
        <v>1</v>
      </c>
      <c r="J36" s="51" t="n">
        <f aca="false">TRUE()</f>
        <v>1</v>
      </c>
      <c r="K36" s="48"/>
      <c r="L36" s="52" t="n">
        <f aca="false">FALSE()</f>
        <v>0</v>
      </c>
      <c r="M36" s="53" t="str">
        <f aca="false">IF(ISBLANK(K36),"",IF(L36, "https://raw.githubusercontent.com/PatrickVibild/TellusAmazonPictures/master/pictures/"&amp;K36&amp;"/1.jpg","https://download.lenovo.com/Images/Parts/"&amp;K36&amp;"/"&amp;K36&amp;"_A.jpg"))</f>
        <v/>
      </c>
      <c r="N36" s="53" t="str">
        <f aca="false">IF(ISBLANK(K36),"",IF(L36, "https://raw.githubusercontent.com/PatrickVibild/TellusAmazonPictures/master/pictures/"&amp;K36&amp;"/2.jpg","https://download.lenovo.com/Images/Parts/"&amp;K36&amp;"/"&amp;K36&amp;"_B.jpg"))</f>
        <v/>
      </c>
      <c r="O36" s="54"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442</v>
      </c>
      <c r="B37" s="60" t="s">
        <v>432</v>
      </c>
      <c r="E37" s="48"/>
      <c r="F37" s="48"/>
      <c r="G37" s="49" t="s">
        <v>415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0" t="n">
        <f aca="false">TRUE()</f>
        <v>1</v>
      </c>
      <c r="J37" s="51" t="n">
        <f aca="false">TRUE()</f>
        <v>1</v>
      </c>
      <c r="K37" s="48"/>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c r="F38" s="48"/>
      <c r="G38" s="49" t="s">
        <v>418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0" t="n">
        <f aca="false">TRUE()</f>
        <v>1</v>
      </c>
      <c r="J38" s="51" t="n">
        <f aca="false">TRUE()</f>
        <v>1</v>
      </c>
      <c r="K38" s="48"/>
      <c r="L38" s="52" t="n">
        <f aca="false">FALSE()</f>
        <v>0</v>
      </c>
      <c r="M38" s="53" t="str">
        <f aca="false">IF(ISBLANK(K38),"",IF(L38, "https://raw.githubusercontent.com/PatrickVibild/TellusAmazonPictures/master/pictures/"&amp;K38&amp;"/1.jpg","https://download.lenovo.com/Images/Parts/"&amp;K38&amp;"/"&amp;K38&amp;"_A.jpg"))</f>
        <v/>
      </c>
      <c r="N38" s="53" t="str">
        <f aca="false">IF(ISBLANK(K38),"",IF(L38, "https://raw.githubusercontent.com/PatrickVibild/TellusAmazonPictures/master/pictures/"&amp;K38&amp;"/2.jpg","https://download.lenovo.com/Images/Parts/"&amp;K38&amp;"/"&amp;K38&amp;"_B.jpg"))</f>
        <v/>
      </c>
      <c r="O38" s="54"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c r="F39" s="48"/>
      <c r="G39" s="49"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0" t="n">
        <f aca="false">TRUE()</f>
        <v>1</v>
      </c>
      <c r="J39" s="51" t="n">
        <f aca="false">TRUE()</f>
        <v>1</v>
      </c>
      <c r="K39" s="48"/>
      <c r="L39" s="52" t="n">
        <f aca="false">FALSE()</f>
        <v>0</v>
      </c>
      <c r="M39" s="53" t="str">
        <f aca="false">IF(ISBLANK(K39),"",IF(L39, "https://raw.githubusercontent.com/PatrickVibild/TellusAmazonPictures/master/pictures/"&amp;K39&amp;"/1.jpg","https://download.lenovo.com/Images/Parts/"&amp;K39&amp;"/"&amp;K39&amp;"_A.jpg"))</f>
        <v/>
      </c>
      <c r="N39" s="53" t="str">
        <f aca="false">IF(ISBLANK(K39),"",IF(L39, "https://raw.githubusercontent.com/PatrickVibild/TellusAmazonPictures/master/pictures/"&amp;K39&amp;"/2.jpg","https://download.lenovo.com/Images/Parts/"&amp;K39&amp;"/"&amp;K39&amp;"_B.jpg"))</f>
        <v/>
      </c>
      <c r="O39" s="54"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c r="F40" s="48"/>
      <c r="G40" s="49"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0" t="n">
        <f aca="false">TRUE()</f>
        <v>1</v>
      </c>
      <c r="J40" s="51" t="n">
        <f aca="false">TRUE()</f>
        <v>1</v>
      </c>
      <c r="K40" s="48"/>
      <c r="L40" s="52" t="n">
        <f aca="false">FALSE()</f>
        <v>0</v>
      </c>
      <c r="M40" s="53" t="str">
        <f aca="false">IF(ISBLANK(K40),"",IF(L40, "https://raw.githubusercontent.com/PatrickVibild/TellusAmazonPictures/master/pictures/"&amp;K40&amp;"/1.jpg","https://download.lenovo.com/Images/Parts/"&amp;K40&amp;"/"&amp;K40&amp;"_A.jpg"))</f>
        <v/>
      </c>
      <c r="N40" s="53" t="str">
        <f aca="false">IF(ISBLANK(K40),"",IF(L40, "https://raw.githubusercontent.com/PatrickVibild/TellusAmazonPictures/master/pictures/"&amp;K40&amp;"/2.jpg","https://download.lenovo.com/Images/Parts/"&amp;K40&amp;"/"&amp;K40&amp;"_B.jpg"))</f>
        <v/>
      </c>
      <c r="O40" s="54"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c r="F41" s="48"/>
      <c r="G41" s="49" t="s">
        <v>426</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TRUE()</f>
        <v>1</v>
      </c>
      <c r="K41" s="48"/>
      <c r="L41" s="52" t="n">
        <f aca="false">TRUE()</f>
        <v>1</v>
      </c>
      <c r="M41" s="53" t="str">
        <f aca="false">IF(ISBLANK(K41),"",IF(L41, "https://raw.githubusercontent.com/PatrickVibild/TellusAmazonPictures/master/pictures/"&amp;K41&amp;"/1.jpg","https://download.lenovo.com/Images/Parts/"&amp;K41&amp;"/"&amp;K41&amp;"_A.jpg"))</f>
        <v/>
      </c>
      <c r="N41" s="53" t="str">
        <f aca="false">IF(ISBLANK(K41),"",IF(L41, "https://raw.githubusercontent.com/PatrickVibild/TellusAmazonPictures/master/pictures/"&amp;K41&amp;"/2.jpg","https://download.lenovo.com/Images/Parts/"&amp;K41&amp;"/"&amp;K41&amp;"_B.jpg"))</f>
        <v/>
      </c>
      <c r="O41" s="54"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c r="F42" s="48"/>
      <c r="G42" s="49" t="s">
        <v>429</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0" t="n">
        <f aca="false">TRUE()</f>
        <v>1</v>
      </c>
      <c r="J42" s="51" t="n">
        <f aca="false">TRUE()</f>
        <v>1</v>
      </c>
      <c r="K42" s="48"/>
      <c r="L42" s="52" t="n">
        <f aca="false">FALSE()</f>
        <v>0</v>
      </c>
      <c r="M42" s="53" t="str">
        <f aca="false">IF(ISBLANK(K42),"",IF(L42, "https://raw.githubusercontent.com/PatrickVibild/TellusAmazonPictures/master/pictures/"&amp;K42&amp;"/1.jpg","https://download.lenovo.com/Images/Parts/"&amp;K42&amp;"/"&amp;K42&amp;"_A.jpg"))</f>
        <v/>
      </c>
      <c r="N42" s="53" t="str">
        <f aca="false">IF(ISBLANK(K42),"",IF(L42, "https://raw.githubusercontent.com/PatrickVibild/TellusAmazonPictures/master/pictures/"&amp;K42&amp;"/2.jpg","https://download.lenovo.com/Images/Parts/"&amp;K42&amp;"/"&amp;K42&amp;"_B.jpg"))</f>
        <v/>
      </c>
      <c r="O42" s="54"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c r="F43" s="48"/>
      <c r="G43" s="49" t="s">
        <v>432</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TRUE()</f>
        <v>1</v>
      </c>
      <c r="K43" s="48"/>
      <c r="L43" s="52" t="n">
        <f aca="false">TRUE()</f>
        <v>1</v>
      </c>
      <c r="M43" s="53" t="str">
        <f aca="false">IF(ISBLANK(K43),"",IF(L43, "https://raw.githubusercontent.com/PatrickVibild/TellusAmazonPictures/master/pictures/"&amp;K43&amp;"/1.jpg","https://download.lenovo.com/Images/Parts/"&amp;K43&amp;"/"&amp;K43&amp;"_A.jpg"))</f>
        <v/>
      </c>
      <c r="N43" s="53" t="str">
        <f aca="false">IF(ISBLANK(K43),"",IF(L43, "https://raw.githubusercontent.com/PatrickVibild/TellusAmazonPictures/master/pictures/"&amp;K43&amp;"/2.jpg","https://download.lenovo.com/Images/Parts/"&amp;K43&amp;"/"&amp;K43&amp;"_B.jpg"))</f>
        <v/>
      </c>
      <c r="O43" s="54"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82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422</v>
      </c>
      <c r="B1" s="65" t="n">
        <f aca="false">TRUE()</f>
        <v>1</v>
      </c>
      <c r="C1" s="0" t="s">
        <v>377</v>
      </c>
      <c r="D1" s="49" t="s">
        <v>370</v>
      </c>
      <c r="F1" s="0" t="s">
        <v>441</v>
      </c>
      <c r="G1" s="0" t="s">
        <v>443</v>
      </c>
    </row>
    <row r="2" customFormat="false" ht="12.8" hidden="false" customHeight="false" outlineLevel="0" collapsed="false">
      <c r="A2" s="0" t="s">
        <v>444</v>
      </c>
      <c r="B2" s="65" t="n">
        <f aca="false">FALSE()</f>
        <v>0</v>
      </c>
      <c r="C2" s="0" t="s">
        <v>445</v>
      </c>
      <c r="D2" s="49" t="s">
        <v>374</v>
      </c>
      <c r="F2" s="0" t="s">
        <v>374</v>
      </c>
      <c r="G2" s="0" t="s">
        <v>432</v>
      </c>
    </row>
    <row r="3" customFormat="false" ht="12.8" hidden="false" customHeight="false" outlineLevel="0" collapsed="false">
      <c r="A3" s="0" t="s">
        <v>446</v>
      </c>
      <c r="C3" s="0" t="s">
        <v>447</v>
      </c>
      <c r="D3" s="49" t="s">
        <v>379</v>
      </c>
      <c r="F3" s="0" t="s">
        <v>370</v>
      </c>
    </row>
    <row r="4" customFormat="false" ht="12.8" hidden="false" customHeight="false" outlineLevel="0" collapsed="false">
      <c r="D4" s="49" t="s">
        <v>384</v>
      </c>
      <c r="F4" s="0" t="s">
        <v>379</v>
      </c>
    </row>
    <row r="5" customFormat="false" ht="12.8" hidden="false" customHeight="false" outlineLevel="0" collapsed="false">
      <c r="D5" s="49" t="s">
        <v>388</v>
      </c>
      <c r="F5" s="0" t="s">
        <v>384</v>
      </c>
    </row>
    <row r="6" customFormat="false" ht="12.8" hidden="false" customHeight="false" outlineLevel="0" collapsed="false">
      <c r="D6" s="49" t="s">
        <v>392</v>
      </c>
      <c r="F6" s="0" t="s">
        <v>409</v>
      </c>
    </row>
    <row r="7" customFormat="false" ht="12.8" hidden="false" customHeight="false" outlineLevel="0" collapsed="false">
      <c r="D7" s="49" t="s">
        <v>395</v>
      </c>
    </row>
    <row r="8" customFormat="false" ht="12.8" hidden="false" customHeight="false" outlineLevel="0" collapsed="false">
      <c r="D8" s="49" t="s">
        <v>398</v>
      </c>
    </row>
    <row r="9" customFormat="false" ht="12.8" hidden="false" customHeight="false" outlineLevel="0" collapsed="false">
      <c r="D9" s="49" t="s">
        <v>404</v>
      </c>
    </row>
    <row r="10" customFormat="false" ht="12.8" hidden="false" customHeight="false" outlineLevel="0" collapsed="false">
      <c r="D10" s="49" t="s">
        <v>409</v>
      </c>
    </row>
    <row r="11" customFormat="false" ht="12.8" hidden="false" customHeight="false" outlineLevel="0" collapsed="false">
      <c r="D11" s="49" t="s">
        <v>413</v>
      </c>
    </row>
    <row r="12" customFormat="false" ht="12.8" hidden="false" customHeight="false" outlineLevel="0" collapsed="false">
      <c r="D12" s="49" t="s">
        <v>415</v>
      </c>
    </row>
    <row r="13" customFormat="false" ht="12.8" hidden="false" customHeight="false" outlineLevel="0" collapsed="false">
      <c r="D13" s="49" t="s">
        <v>418</v>
      </c>
    </row>
    <row r="14" customFormat="false" ht="12.8" hidden="false" customHeight="false" outlineLevel="0" collapsed="false">
      <c r="D14" s="49" t="s">
        <v>420</v>
      </c>
    </row>
    <row r="15" customFormat="false" ht="12.8" hidden="false" customHeight="false" outlineLevel="0" collapsed="false">
      <c r="D15" s="49" t="s">
        <v>424</v>
      </c>
    </row>
    <row r="16" customFormat="false" ht="12.8" hidden="false" customHeight="false" outlineLevel="0" collapsed="false">
      <c r="D16" s="49" t="s">
        <v>426</v>
      </c>
    </row>
    <row r="17" customFormat="false" ht="12.8" hidden="false" customHeight="false" outlineLevel="0" collapsed="false">
      <c r="D17" s="49" t="s">
        <v>429</v>
      </c>
    </row>
    <row r="18" customFormat="false" ht="12.8" hidden="false" customHeight="false" outlineLevel="0" collapsed="false">
      <c r="D18" s="49" t="s">
        <v>432</v>
      </c>
    </row>
    <row r="19" customFormat="false" ht="12.8" hidden="false" customHeight="false" outlineLevel="0" collapsed="false">
      <c r="D19" s="49" t="s">
        <v>407</v>
      </c>
    </row>
    <row r="20" customFormat="false" ht="12.8" hidden="false" customHeight="false" outlineLevel="0" collapsed="false">
      <c r="D20" s="49" t="s">
        <v>400</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441</v>
      </c>
    </row>
    <row r="3" customFormat="false" ht="14.9" hidden="false" customHeight="false" outlineLevel="0" collapsed="false">
      <c r="B3" s="67" t="s">
        <v>448</v>
      </c>
    </row>
    <row r="4" customFormat="false" ht="12.8" hidden="false" customHeight="false" outlineLevel="0" collapsed="false">
      <c r="B4" s="44" t="s">
        <v>449</v>
      </c>
    </row>
    <row r="5" customFormat="false" ht="12.8" hidden="false" customHeight="false" outlineLevel="0" collapsed="false">
      <c r="B5" s="44" t="s">
        <v>450</v>
      </c>
    </row>
    <row r="6" customFormat="false" ht="12.8" hidden="false" customHeight="false" outlineLevel="0" collapsed="false">
      <c r="B6" s="44" t="s">
        <v>451</v>
      </c>
    </row>
    <row r="7" customFormat="false" ht="12.8" hidden="false" customHeight="false" outlineLevel="0" collapsed="false">
      <c r="B7" s="44" t="s">
        <v>452</v>
      </c>
    </row>
    <row r="8" customFormat="false" ht="12.8" hidden="false" customHeight="false" outlineLevel="0" collapsed="false">
      <c r="B8" s="44" t="s">
        <v>453</v>
      </c>
    </row>
    <row r="9" customFormat="false" ht="12.8" hidden="false" customHeight="false" outlineLevel="0" collapsed="false">
      <c r="B9" s="44" t="s">
        <v>454</v>
      </c>
    </row>
    <row r="10" customFormat="false" ht="12.8" hidden="false" customHeight="false" outlineLevel="0" collapsed="false">
      <c r="B10" s="0" t="s">
        <v>455</v>
      </c>
    </row>
    <row r="11" customFormat="false" ht="12.8" hidden="false" customHeight="false" outlineLevel="0" collapsed="false">
      <c r="B11" s="0" t="s">
        <v>456</v>
      </c>
    </row>
    <row r="14" customFormat="false" ht="12.8" hidden="false" customHeight="false" outlineLevel="0" collapsed="false">
      <c r="B14" s="67" t="s">
        <v>457</v>
      </c>
    </row>
    <row r="20" customFormat="false" ht="12.8" hidden="false" customHeight="false" outlineLevel="0" collapsed="false">
      <c r="B20" s="49" t="s">
        <v>370</v>
      </c>
    </row>
    <row r="21" customFormat="false" ht="12.8" hidden="false" customHeight="false" outlineLevel="0" collapsed="false">
      <c r="B21" s="49" t="s">
        <v>374</v>
      </c>
    </row>
    <row r="22" customFormat="false" ht="12.8" hidden="false" customHeight="false" outlineLevel="0" collapsed="false">
      <c r="B22" s="49" t="s">
        <v>379</v>
      </c>
    </row>
    <row r="23" customFormat="false" ht="12.8" hidden="false" customHeight="false" outlineLevel="0" collapsed="false">
      <c r="B23" s="49" t="s">
        <v>384</v>
      </c>
    </row>
    <row r="24" customFormat="false" ht="12.8" hidden="false" customHeight="false" outlineLevel="0" collapsed="false">
      <c r="B24" s="49" t="s">
        <v>388</v>
      </c>
    </row>
    <row r="25" customFormat="false" ht="12.8" hidden="false" customHeight="false" outlineLevel="0" collapsed="false">
      <c r="B25" s="49" t="s">
        <v>392</v>
      </c>
    </row>
    <row r="26" customFormat="false" ht="12.8" hidden="false" customHeight="false" outlineLevel="0" collapsed="false">
      <c r="B26" s="49" t="s">
        <v>395</v>
      </c>
    </row>
    <row r="27" customFormat="false" ht="12.8" hidden="false" customHeight="false" outlineLevel="0" collapsed="false">
      <c r="B27" s="49" t="s">
        <v>398</v>
      </c>
    </row>
    <row r="28" customFormat="false" ht="12.8" hidden="false" customHeight="false" outlineLevel="0" collapsed="false">
      <c r="B28" s="49" t="s">
        <v>404</v>
      </c>
    </row>
    <row r="29" customFormat="false" ht="12.8" hidden="false" customHeight="false" outlineLevel="0" collapsed="false">
      <c r="B29" s="49" t="s">
        <v>409</v>
      </c>
    </row>
    <row r="30" customFormat="false" ht="12.8" hidden="false" customHeight="false" outlineLevel="0" collapsed="false">
      <c r="B30" s="49" t="s">
        <v>413</v>
      </c>
    </row>
    <row r="31" customFormat="false" ht="12.8" hidden="false" customHeight="false" outlineLevel="0" collapsed="false">
      <c r="B31" s="49" t="s">
        <v>415</v>
      </c>
    </row>
    <row r="32" customFormat="false" ht="12.8" hidden="false" customHeight="false" outlineLevel="0" collapsed="false">
      <c r="B32" s="49" t="s">
        <v>418</v>
      </c>
    </row>
    <row r="33" customFormat="false" ht="12.8" hidden="false" customHeight="false" outlineLevel="0" collapsed="false">
      <c r="B33" s="49" t="s">
        <v>420</v>
      </c>
    </row>
    <row r="34" customFormat="false" ht="12.8" hidden="false" customHeight="false" outlineLevel="0" collapsed="false">
      <c r="B34" s="49" t="s">
        <v>424</v>
      </c>
      <c r="D34" s="44"/>
    </row>
    <row r="35" customFormat="false" ht="12.8" hidden="false" customHeight="false" outlineLevel="0" collapsed="false">
      <c r="B35" s="49" t="s">
        <v>426</v>
      </c>
      <c r="D35" s="44"/>
    </row>
    <row r="36" customFormat="false" ht="12.8" hidden="false" customHeight="false" outlineLevel="0" collapsed="false">
      <c r="B36" s="49" t="s">
        <v>429</v>
      </c>
      <c r="D36" s="44"/>
    </row>
    <row r="37" customFormat="false" ht="12.8" hidden="false" customHeight="false" outlineLevel="0" collapsed="false">
      <c r="B37" s="49" t="s">
        <v>432</v>
      </c>
      <c r="D37" s="44"/>
    </row>
    <row r="38" customFormat="false" ht="12.8" hidden="false" customHeight="false" outlineLevel="0" collapsed="false">
      <c r="B38" s="49" t="s">
        <v>407</v>
      </c>
      <c r="D38" s="44"/>
    </row>
    <row r="39" customFormat="false" ht="12.8" hidden="false" customHeight="false" outlineLevel="0" collapsed="false">
      <c r="B39" s="49" t="s">
        <v>400</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6" t="s">
        <v>458</v>
      </c>
    </row>
    <row r="4" customFormat="false" ht="15" hidden="false" customHeight="false" outlineLevel="0" collapsed="false">
      <c r="B4" s="66" t="s">
        <v>459</v>
      </c>
    </row>
    <row r="5" customFormat="false" ht="15" hidden="false" customHeight="false" outlineLevel="0" collapsed="false">
      <c r="B5" s="66" t="s">
        <v>460</v>
      </c>
    </row>
    <row r="6" customFormat="false" ht="15" hidden="false" customHeight="false" outlineLevel="0" collapsed="false">
      <c r="B6" s="66" t="s">
        <v>461</v>
      </c>
    </row>
    <row r="7" customFormat="false" ht="15" hidden="false" customHeight="false" outlineLevel="0" collapsed="false">
      <c r="B7" s="66" t="s">
        <v>462</v>
      </c>
    </row>
    <row r="8" customFormat="false" ht="12.8" hidden="false" customHeight="false" outlineLevel="0" collapsed="false">
      <c r="B8" s="0" t="s">
        <v>463</v>
      </c>
    </row>
    <row r="9" customFormat="false" ht="12.8" hidden="false" customHeight="false" outlineLevel="0" collapsed="false">
      <c r="B9" s="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0" t="s">
        <v>467</v>
      </c>
    </row>
    <row r="20" customFormat="false" ht="12.8" hidden="false" customHeight="false" outlineLevel="0" collapsed="false">
      <c r="B20" s="0" t="s">
        <v>468</v>
      </c>
    </row>
    <row r="21" customFormat="false" ht="12.8" hidden="false" customHeight="false" outlineLevel="0" collapsed="false">
      <c r="B21" s="0" t="s">
        <v>469</v>
      </c>
    </row>
    <row r="22" customFormat="false" ht="12.8" hidden="false" customHeight="false" outlineLevel="0" collapsed="false">
      <c r="B22" s="0" t="s">
        <v>470</v>
      </c>
    </row>
    <row r="23" customFormat="false" ht="12.8" hidden="false" customHeight="false" outlineLevel="0" collapsed="false">
      <c r="B23" s="0" t="s">
        <v>471</v>
      </c>
    </row>
    <row r="24" customFormat="false" ht="12.8" hidden="false" customHeight="false" outlineLevel="0" collapsed="false">
      <c r="B24" s="0" t="s">
        <v>388</v>
      </c>
    </row>
    <row r="25" customFormat="false" ht="12.8" hidden="false" customHeight="false" outlineLevel="0" collapsed="false">
      <c r="B25" s="0" t="s">
        <v>472</v>
      </c>
    </row>
    <row r="26" customFormat="false" ht="12.8" hidden="false" customHeight="false" outlineLevel="0" collapsed="false">
      <c r="B26" s="0" t="s">
        <v>473</v>
      </c>
    </row>
    <row r="27" customFormat="false" ht="12.8" hidden="false" customHeight="false" outlineLevel="0" collapsed="false">
      <c r="B27" s="0" t="s">
        <v>474</v>
      </c>
    </row>
    <row r="28" customFormat="false" ht="12.8" hidden="false" customHeight="false" outlineLevel="0" collapsed="false">
      <c r="B28" s="0" t="s">
        <v>475</v>
      </c>
    </row>
    <row r="29" customFormat="false" ht="12.8" hidden="false" customHeight="false" outlineLevel="0" collapsed="false">
      <c r="B29" s="0" t="s">
        <v>476</v>
      </c>
    </row>
    <row r="30" customFormat="false" ht="12.8" hidden="false" customHeight="false" outlineLevel="0" collapsed="false">
      <c r="B30" s="0" t="s">
        <v>477</v>
      </c>
    </row>
    <row r="31" customFormat="false" ht="12.8" hidden="false" customHeight="false" outlineLevel="0" collapsed="false">
      <c r="B31" s="0" t="s">
        <v>478</v>
      </c>
    </row>
    <row r="32" customFormat="false" ht="12.8" hidden="false" customHeight="false" outlineLevel="0" collapsed="false">
      <c r="B32" s="0" t="s">
        <v>479</v>
      </c>
    </row>
    <row r="33" customFormat="false" ht="12.8" hidden="false" customHeight="false" outlineLevel="0" collapsed="false">
      <c r="B33" s="0" t="s">
        <v>480</v>
      </c>
    </row>
    <row r="34" customFormat="false" ht="12.8" hidden="false" customHeight="false" outlineLevel="0" collapsed="false">
      <c r="B34" s="0" t="s">
        <v>481</v>
      </c>
    </row>
    <row r="35" customFormat="false" ht="12.8" hidden="false" customHeight="false" outlineLevel="0" collapsed="false">
      <c r="B35" s="0" t="s">
        <v>426</v>
      </c>
    </row>
    <row r="36" customFormat="false" ht="12.8" hidden="false" customHeight="false" outlineLevel="0" collapsed="false">
      <c r="B36" s="0" t="s">
        <v>482</v>
      </c>
    </row>
    <row r="37" customFormat="false" ht="12.8" hidden="false" customHeight="false" outlineLevel="0" collapsed="false">
      <c r="B37" s="0" t="s">
        <v>483</v>
      </c>
    </row>
    <row r="38" customFormat="false" ht="12.8" hidden="false" customHeight="false" outlineLevel="0" collapsed="false">
      <c r="B38" s="0" t="s">
        <v>484</v>
      </c>
    </row>
    <row r="39" customFormat="false" ht="12.8" hidden="false" customHeight="false" outlineLevel="0" collapsed="false">
      <c r="B39" s="0" t="s">
        <v>485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6" t="s">
        <v>486</v>
      </c>
    </row>
    <row r="4" customFormat="false" ht="15" hidden="false" customHeight="false" outlineLevel="0" collapsed="false">
      <c r="B4" s="66" t="s">
        <v>487</v>
      </c>
    </row>
    <row r="5" customFormat="false" ht="15" hidden="false" customHeight="false" outlineLevel="0" collapsed="false">
      <c r="B5" s="66" t="s">
        <v>488</v>
      </c>
    </row>
    <row r="6" customFormat="false" ht="15" hidden="false" customHeight="false" outlineLevel="0" collapsed="false">
      <c r="B6" s="66" t="s">
        <v>489</v>
      </c>
    </row>
    <row r="7" customFormat="false" ht="12.8" hidden="false" customHeight="false" outlineLevel="0" collapsed="false">
      <c r="B7" s="0" t="s">
        <v>490</v>
      </c>
    </row>
    <row r="8" customFormat="false" ht="12.8" hidden="false" customHeight="false" outlineLevel="0" collapsed="false">
      <c r="B8" s="0" t="s">
        <v>491</v>
      </c>
    </row>
    <row r="9" customFormat="false" ht="12.8" hidden="false" customHeight="false" outlineLevel="0" collapsed="false">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500</v>
      </c>
    </row>
    <row r="25" customFormat="false" ht="12.8" hidden="false" customHeight="false" outlineLevel="0" collapsed="false">
      <c r="B25" s="0" t="s">
        <v>501</v>
      </c>
    </row>
    <row r="26" customFormat="false" ht="12.8" hidden="false" customHeight="false" outlineLevel="0" collapsed="false">
      <c r="B26" s="0" t="s">
        <v>502</v>
      </c>
    </row>
    <row r="27" customFormat="false" ht="12.8" hidden="false" customHeight="false" outlineLevel="0" collapsed="false">
      <c r="B27" s="0" t="s">
        <v>503</v>
      </c>
    </row>
    <row r="28" customFormat="false" ht="12.8" hidden="false" customHeight="false" outlineLevel="0" collapsed="false">
      <c r="B28" s="0" t="s">
        <v>504</v>
      </c>
    </row>
    <row r="29" customFormat="false" ht="12.8" hidden="false" customHeight="false" outlineLevel="0" collapsed="false">
      <c r="B29" s="0" t="s">
        <v>505</v>
      </c>
    </row>
    <row r="30" customFormat="false" ht="12.8" hidden="false" customHeight="false" outlineLevel="0" collapsed="false">
      <c r="B30" s="0" t="s">
        <v>506</v>
      </c>
    </row>
    <row r="31" customFormat="false" ht="12.8" hidden="false" customHeight="false" outlineLevel="0" collapsed="false">
      <c r="B31" s="0" t="s">
        <v>507</v>
      </c>
    </row>
    <row r="32" customFormat="false" ht="12.8" hidden="false" customHeight="false" outlineLevel="0" collapsed="false">
      <c r="B32" s="0" t="s">
        <v>508</v>
      </c>
    </row>
    <row r="33" customFormat="false" ht="12.8" hidden="false" customHeight="false" outlineLevel="0" collapsed="false">
      <c r="B33" s="0" t="s">
        <v>509</v>
      </c>
    </row>
    <row r="34" customFormat="false" ht="12.8" hidden="false" customHeight="false" outlineLevel="0" collapsed="false">
      <c r="B34" s="0" t="s">
        <v>510</v>
      </c>
    </row>
    <row r="35" customFormat="false" ht="12.8" hidden="false" customHeight="false" outlineLevel="0" collapsed="false">
      <c r="B35" s="0" t="s">
        <v>511</v>
      </c>
    </row>
    <row r="36" customFormat="false" ht="12.8" hidden="false" customHeight="false" outlineLevel="0" collapsed="false">
      <c r="B36" s="0" t="s">
        <v>512</v>
      </c>
    </row>
    <row r="37" customFormat="false" ht="12.8" hidden="false" customHeight="false" outlineLevel="0" collapsed="false">
      <c r="B37" s="0" t="s">
        <v>432</v>
      </c>
    </row>
    <row r="38" customFormat="false" ht="12.8" hidden="false" customHeight="false" outlineLevel="0" collapsed="false">
      <c r="B38" s="0" t="s">
        <v>513</v>
      </c>
    </row>
    <row r="39" customFormat="false" ht="12.8" hidden="false" customHeight="false" outlineLevel="0" collapsed="false">
      <c r="B39" s="0" t="s">
        <v>514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515</v>
      </c>
    </row>
    <row r="4" customFormat="false" ht="12.8" hidden="false" customHeight="false" outlineLevel="0" collapsed="false">
      <c r="B4" s="0" t="s">
        <v>516</v>
      </c>
    </row>
    <row r="5" customFormat="false" ht="12.8" hidden="false" customHeight="false" outlineLevel="0" collapsed="false">
      <c r="B5" s="0" t="s">
        <v>517</v>
      </c>
    </row>
    <row r="6" customFormat="false" ht="12.8" hidden="false" customHeight="false" outlineLevel="0" collapsed="false">
      <c r="B6" s="0" t="s">
        <v>518</v>
      </c>
    </row>
    <row r="7" customFormat="false" ht="12.8" hidden="false" customHeight="false" outlineLevel="0" collapsed="false">
      <c r="B7" s="0" t="s">
        <v>519</v>
      </c>
    </row>
    <row r="8" customFormat="false" ht="15" hidden="false" customHeight="false" outlineLevel="0" collapsed="false">
      <c r="B8" s="66" t="s">
        <v>520</v>
      </c>
    </row>
    <row r="9" customFormat="false" ht="12.8" hidden="false" customHeight="false" outlineLevel="0" collapsed="false">
      <c r="B9" s="0" t="s">
        <v>521</v>
      </c>
    </row>
    <row r="10" customFormat="false" ht="12.8" hidden="false" customHeight="false" outlineLevel="0" collapsed="false">
      <c r="B10" s="44" t="s">
        <v>522</v>
      </c>
    </row>
    <row r="11" customFormat="false" ht="12.8" hidden="false" customHeight="false" outlineLevel="0" collapsed="false">
      <c r="B11" s="44"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388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432</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839843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6" t="s">
        <v>543</v>
      </c>
    </row>
    <row r="4" customFormat="false" ht="15" hidden="false" customHeight="false" outlineLevel="0" collapsed="false">
      <c r="B4" s="66" t="s">
        <v>544</v>
      </c>
    </row>
    <row r="5" customFormat="false" ht="12.8" hidden="false" customHeight="false" outlineLevel="0" collapsed="false">
      <c r="B5" s="0" t="s">
        <v>545</v>
      </c>
    </row>
    <row r="6" customFormat="false" ht="15" hidden="false" customHeight="false" outlineLevel="0" collapsed="false">
      <c r="B6" s="66" t="s">
        <v>546</v>
      </c>
    </row>
    <row r="7" customFormat="false" ht="15" hidden="false" customHeight="false" outlineLevel="0" collapsed="false">
      <c r="B7" s="66" t="s">
        <v>547</v>
      </c>
    </row>
    <row r="8" customFormat="false" ht="12.8" hidden="false" customHeight="false" outlineLevel="0" collapsed="false">
      <c r="B8" s="0" t="s">
        <v>548</v>
      </c>
    </row>
    <row r="9" customFormat="false" ht="12.8" hidden="false" customHeight="false" outlineLevel="0" collapsed="false">
      <c r="B9" s="68" t="s">
        <v>549</v>
      </c>
    </row>
    <row r="10" customFormat="false" ht="12.8" hidden="false" customHeight="false" outlineLevel="0" collapsed="false">
      <c r="B10" s="0" t="s">
        <v>550</v>
      </c>
    </row>
    <row r="11" customFormat="false" ht="12.8" hidden="false" customHeight="false" outlineLevel="0" collapsed="false">
      <c r="B11" s="0"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498</v>
      </c>
    </row>
    <row r="23" customFormat="false" ht="12.8" hidden="false" customHeight="false" outlineLevel="0" collapsed="false">
      <c r="B23" s="0" t="s">
        <v>555</v>
      </c>
    </row>
    <row r="24" customFormat="false" ht="12.8" hidden="false" customHeight="false" outlineLevel="0" collapsed="false">
      <c r="B24" s="0" t="s">
        <v>388</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539</v>
      </c>
    </row>
    <row r="36" customFormat="false" ht="12.8" hidden="false" customHeight="false" outlineLevel="0" collapsed="false">
      <c r="B36" s="0" t="s">
        <v>566</v>
      </c>
    </row>
    <row r="37" customFormat="false" ht="12.8" hidden="false" customHeight="false" outlineLevel="0" collapsed="false">
      <c r="B37" s="0" t="s">
        <v>483</v>
      </c>
    </row>
    <row r="38" customFormat="false" ht="12.8" hidden="false" customHeight="false" outlineLevel="0" collapsed="false">
      <c r="B38" s="0" t="s">
        <v>567</v>
      </c>
    </row>
    <row r="39" customFormat="false" ht="12.8" hidden="false" customHeight="false" outlineLevel="0" collapsed="false">
      <c r="B39" s="0" t="s">
        <v>568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83984375" defaultRowHeight="12.8" zeroHeight="false" outlineLevelRow="0" outlineLevelCol="0"/>
  <sheetData>
    <row r="2" customFormat="false" ht="12.8" hidden="false" customHeight="false" outlineLevel="0" collapsed="false">
      <c r="B2" s="0" t="s">
        <v>409</v>
      </c>
    </row>
    <row r="3" customFormat="false" ht="12.8" hidden="false" customHeight="false" outlineLevel="0" collapsed="false">
      <c r="B3" s="0" t="s">
        <v>569</v>
      </c>
    </row>
    <row r="4" customFormat="false" ht="12.8" hidden="false" customHeight="false" outlineLevel="0" collapsed="false">
      <c r="B4" s="0" t="s">
        <v>570</v>
      </c>
    </row>
    <row r="5" customFormat="false" ht="12.8" hidden="false" customHeight="false" outlineLevel="0" collapsed="false">
      <c r="B5" s="0" t="s">
        <v>571</v>
      </c>
    </row>
    <row r="6" customFormat="false" ht="12.8" hidden="false" customHeight="false" outlineLevel="0" collapsed="false">
      <c r="B6" s="0" t="s">
        <v>572</v>
      </c>
    </row>
    <row r="7" customFormat="false" ht="12.8" hidden="false" customHeight="false" outlineLevel="0" collapsed="false">
      <c r="B7" s="0" t="s">
        <v>573</v>
      </c>
    </row>
    <row r="8" customFormat="false" ht="12.8" hidden="false" customHeight="false" outlineLevel="0" collapsed="false">
      <c r="B8" s="0" t="s">
        <v>574</v>
      </c>
    </row>
    <row r="9" customFormat="false" ht="12.8" hidden="false" customHeight="false" outlineLevel="0" collapsed="false">
      <c r="B9" s="0" t="s">
        <v>575</v>
      </c>
    </row>
    <row r="10" customFormat="false" ht="12.8" hidden="false" customHeight="false" outlineLevel="0" collapsed="false">
      <c r="B10" s="0" t="s">
        <v>576</v>
      </c>
    </row>
    <row r="11" customFormat="false" ht="12.8" hidden="false" customHeight="false" outlineLevel="0" collapsed="false">
      <c r="B11" s="0" t="s">
        <v>577</v>
      </c>
    </row>
    <row r="14" customFormat="false" ht="12.8" hidden="false" customHeight="false" outlineLevel="0" collapsed="false">
      <c r="B14" s="0" t="s">
        <v>578</v>
      </c>
    </row>
    <row r="20" customFormat="false" ht="12.8" hidden="false" customHeight="false" outlineLevel="0" collapsed="false">
      <c r="B20" s="0" t="s">
        <v>579</v>
      </c>
    </row>
    <row r="21" customFormat="false" ht="12.8" hidden="false" customHeight="false" outlineLevel="0" collapsed="false">
      <c r="B21" s="0" t="s">
        <v>580</v>
      </c>
    </row>
    <row r="22" customFormat="false" ht="12.8" hidden="false" customHeight="false" outlineLevel="0" collapsed="false">
      <c r="B22" s="0" t="s">
        <v>581</v>
      </c>
    </row>
    <row r="23" customFormat="false" ht="12.8" hidden="false" customHeight="false" outlineLevel="0" collapsed="false">
      <c r="B23" s="0" t="s">
        <v>582</v>
      </c>
    </row>
    <row r="24" customFormat="false" ht="12.8" hidden="false" customHeight="false" outlineLevel="0" collapsed="false">
      <c r="B24" s="0" t="s">
        <v>388</v>
      </c>
    </row>
    <row r="25" customFormat="false" ht="12.8" hidden="false" customHeight="false" outlineLevel="0" collapsed="false">
      <c r="B25" s="0" t="s">
        <v>583</v>
      </c>
    </row>
    <row r="26" customFormat="false" ht="12.8" hidden="false" customHeight="false" outlineLevel="0" collapsed="false">
      <c r="B26" s="0" t="s">
        <v>584</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593</v>
      </c>
    </row>
    <row r="36" customFormat="false" ht="12.8" hidden="false" customHeight="false" outlineLevel="0" collapsed="false">
      <c r="B36" s="0" t="s">
        <v>482</v>
      </c>
    </row>
    <row r="37" customFormat="false" ht="12.8" hidden="false" customHeight="false" outlineLevel="0" collapsed="false">
      <c r="B37" s="0" t="s">
        <v>432</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2020-11-23T21:43:27Z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