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<sst xmlns="http://schemas.openxmlformats.org/spreadsheetml/2006/main" count="799" uniqueCount="652">
  <si>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</si>
  <si>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</si>
  <si>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</si>
  <si>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</si>
  <si>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</si>
  <si>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</si>
  <si>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</si>
  <si>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</si>
  <si>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</si>
  <si>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</si>
  <si>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</si>
  <si>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</si>
  <si>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</si>
  <si>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</si>
  <si>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</si>
  <si>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</si>
  <si>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</si>
  <si>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</si>
  <si>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</si>
  <si>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</si>
  <si>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</si>
  <si>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</si>
  <si>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</si>
  <si>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</si>
  <si>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</si>
  <si>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</si>
  <si>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</si>
  <si>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</si>
  <si>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</si>
  <si>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</si>
  <si>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</si>
  <si>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</si>
  <si>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</si>
  <si>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</si>
  <si>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</si>
  <si>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</si>
  <si>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</si>
  <si>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</si>
  <si>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</si>
  <si>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</si>
  <si>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</si>
  <si>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</si>
  <si>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</si>
  <si>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</si>
  <si>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</si>
  <si>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</si>
  <si>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</si>
  <si>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</si>
  <si>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</si>
  <si>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</si>
  <si>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</si>
  <si>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</si>
  <si>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</si>
  <si>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</si>
  <si>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</si>
  <si>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</si>
  <si>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</si>
  <si>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</si>
  <si>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</si>
  <si>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</si>
  <si>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</si>
  <si>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</si>
  <si>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</si>
  <si>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</si>
  <si>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</si>
  <si>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</si>
  <si>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</si>
  <si>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</si>
  <si>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</si>
  <si>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</si>
  <si>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</si>
  <si>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</si>
  <si>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</si>
  <si>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</si>
  <si>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</si>
  <si>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</si>
  <si>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</si>
  <si>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</si>
  <si>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</si>
  <si>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</si>
  <si>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</si>
  <si>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</si>
  <si>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</si>
  <si>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</si>
  <si>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</si>
  <si>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</si>
  <si>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</si>
  <si>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</si>
  <si>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</si>
  <si>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</si>
  <si>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</si>
  <si>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</si>
  <si>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</si>
  <si>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</si>
  <si>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</si>
  <si>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</si>
  <si>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</si>
  <si>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</si>
  <si>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</si>
  <si>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</si>
  <si>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</si>
  <si>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</si>
  <si>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</si>
  <si>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</si>
  <si>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</si>
  <si>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</si>
  <si>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</si>
  <si>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</si>
  <si>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</si>
  <si>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</si>
  <si>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</si>
  <si>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</si>
  <si>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</si>
  <si>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</si>
  <si>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</si>
  <si>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</si>
  <si>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</si>
  <si>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</si>
  <si>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</si>
  <si>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</si>
  <si>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</si>
  <si>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</si>
  <si>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</si>
  <si>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</si>
  <si>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</si>
  <si>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</si>
  <si>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</si>
  <si>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</si>
  <si>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</si>
  <si>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</si>
  <si>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</si>
  <si>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</si>
  <si>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</si>
  <si>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</si>
  <si>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</si>
  <si>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</si>
  <si>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</si>
  <si>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</si>
  <si>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</si>
  <si>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</si>
  <si>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</si>
  <si>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</si>
  <si>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</si>
  <si>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</si>
  <si>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</si>
  <si>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</si>
  <si>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</si>
  <si>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</si>
  <si>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</si>
  <si>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</si>
  <si>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</si>
  <si>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</si>
  <si>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</si>
  <si>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</si>
  <si>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</si>
  <si>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</si>
  <si>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</si>
  <si>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</si>
  <si>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</si>
  <si>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</si>
  <si>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</si>
  <si>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</si>
  <si>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</si>
  <si>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</si>
  <si>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</si>
  <si>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</si>
  <si>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</si>
  <si>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</si>
  <si>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</si>
  <si>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</si>
  <si>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</si>
  <si>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</si>
  <si>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</si>
  <si>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</si>
  <si>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</si>
  <si>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</si>
  <si>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</si>
  <si>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</si>
  <si>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</si>
  <si>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</si>
  <si>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</si>
  <si>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</si>
  <si>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</si>
  <si>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</si>
  <si>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</si>
  <si>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</si>
  <si>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</si>
  <si>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</si>
  <si>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</si>
  <si>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</si>
  <si>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</si>
  <si>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</si>
  <si>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</si>
  <si>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</si>
  <si>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</si>
  <si>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</si>
  <si>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</si>
  <si>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</si>
  <si>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</si>
  <si>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</si>
  <si>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</si>
  <si>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</si>
  <si>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</si>
  <si>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</si>
  <si>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</si>
  <si>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</si>
  <si>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</si>
  <si>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</si>
  <si>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</si>
  <si>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</si>
  <si>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</si>
  <si>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</si>
  <si>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</si>
  <si>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</si>
  <si>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</si>
  <si>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</si>
  <si>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</si>
  <si>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</si>
  <si>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</si>
  <si>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</si>
  <si>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</si>
  <si>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</si>
  <si>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</si>
  <si>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</si>
  <si>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</si>
  <si>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</si>
  <si>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</si>
  <si>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</si>
  <si>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</si>
  <si>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</si>
  <si>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</si>
  <si>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</si>
  <si>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</si>
  <si>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</si>
  <si>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</si>
  <si>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</si>
  <si>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</si>
  <si>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</si>
  <si>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</si>
  <si>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</si>
  <si>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</si>
  <si>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</si>
  <si>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</si>
  <si>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</si>
  <si>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</si>
  <si>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</si>
  <si>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</si>
  <si>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</si>
  <si>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</si>
  <si>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</si>
  <si>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</si>
  <si>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</si>
  <si>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</si>
  <si>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</si>
  <si>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</si>
  <si>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</si>
  <si>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</si>
  <si>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</si>
  <si>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</si>
  <si>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</si>
  <si>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</si>
  <si>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</si>
  <si>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</si>
  <si>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</si>
  <si>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</si>
  <si>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</si>
  <si>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</si>
  <si>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</si>
  <si>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</si>
  <si>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</si>
  <si>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</si>
  <si>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</si>
  <si>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</si>
  <si>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</si>
  <si>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</si>
  <si>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</si>
  <si>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</si>
  <si>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</si>
  <si>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</si>
  <si>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</si>
  <si>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</si>
  <si>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</si>
  <si>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</si>
  <si>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</si>
  <si>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</si>
  <si>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</si>
  <si>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</si>
  <si>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</si>
  <si>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</si>
  <si>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</si>
  <si>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</si>
  <si>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</si>
  <si>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</si>
  <si>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</si>
  <si>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</si>
  <si>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</si>
  <si>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</si>
  <si>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</si>
  <si>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</si>
  <si>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</si>
  <si>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</si>
  <si>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</si>
  <si>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</si>
  <si>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</si>
  <si>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</si>
  <si>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</si>
  <si>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</si>
  <si>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</si>
  <si>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</si>
  <si>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</si>
  <si>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</si>
  <si>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</si>
  <si>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</si>
  <si>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</si>
  <si>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</si>
  <si>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</si>
  <si>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</si>
  <si>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</si>
  <si>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</si>
  <si>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</si>
  <si>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</si>
  <si>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</si>
  <si>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</si>
  <si>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</si>
  <si>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</si>
  <si>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</si>
  <si>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</si>
  <si>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</si>
  <si>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</si>
  <si>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</si>
  <si>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</si>
  <si>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</si>
  <si>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</si>
  <si>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</si>
  <si>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</si>
  <si>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</si>
  <si>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</si>
  <si>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</si>
  <si>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</si>
  <si>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</si>
  <si>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</si>
  <si>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</si>
  <si>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</si>
  <si>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</si>
  <si>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</si>
  <si>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</si>
  <si>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</si>
  <si>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</si>
  <si>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</si>
  <si>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</si>
  <si>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Tellus Remarketing ApS</t>
  </si>
  <si>
    <t xml:space="preserve">Lenovo T470 - US</t>
  </si>
  <si>
    <t xml:space="preserve">Pruduct Title Backlit</t>
  </si>
  <si>
    <t xml:space="preserve">MODELS</t>
  </si>
  <si>
    <t xml:space="preserve">Product Title</t>
  </si>
  <si>
    <t xml:space="preserve">Product Model</t>
  </si>
  <si>
    <t xml:space="preserve">E531 T540 T540P T550 L540 W540 W550S W550 W541</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</si>
  <si>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</si>
  <si>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</si>
  <si>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</si>
  <si>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</si>
  <si>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</si>
  <si>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</si>
  <si>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</si>
  <si>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</si>
  <si>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</si>
  <si>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</si>
  <si>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</si>
  <si>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</si>
  <si>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</si>
  <si>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</si>
  <si>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</si>
  <si>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</si>
  <si>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</si>
  <si>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</si>
  <si>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</si>
  <si>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T540 BL - DE</t>
  </si>
  <si>
    <t xml:space="preserve">German</t>
  </si>
  <si>
    <t xml:space="preserve">04Y2477</t>
  </si>
  <si>
    <t xml:space="preserve">Price – NON-Backlit</t>
  </si>
  <si>
    <t xml:space="preserve">Lenovo T540 BL - FR</t>
  </si>
  <si>
    <t xml:space="preserve">French</t>
  </si>
  <si>
    <t xml:space="preserve">04Y2467</t>
  </si>
  <si>
    <t xml:space="preserve">Packing size</t>
  </si>
  <si>
    <t xml:space="preserve">Big</t>
  </si>
  <si>
    <t xml:space="preserve">Lenovo T540 BL - IT</t>
  </si>
  <si>
    <t xml:space="preserve">Italian</t>
  </si>
  <si>
    <t xml:space="preserve">04Y2482</t>
  </si>
  <si>
    <t xml:space="preserve">T410 T410i T510 T510i W510 X220 X220i T420 T420i T520 T520i W520</t>
  </si>
  <si>
    <t xml:space="preserve">Package height (CM)</t>
  </si>
  <si>
    <t xml:space="preserve">Lenovo T540 BL - ES</t>
  </si>
  <si>
    <t xml:space="preserve">Spanish</t>
  </si>
  <si>
    <t xml:space="preserve">04Y2436</t>
  </si>
  <si>
    <t xml:space="preserve">Package width (CM)</t>
  </si>
  <si>
    <t xml:space="preserve">Lenovo T540 BL - UK</t>
  </si>
  <si>
    <t xml:space="preserve">UK</t>
  </si>
  <si>
    <t xml:space="preserve">04Y2494</t>
  </si>
  <si>
    <t xml:space="preserve">Package length (CM)</t>
  </si>
  <si>
    <t xml:space="preserve">Lenovo T540 BL - NOR</t>
  </si>
  <si>
    <t xml:space="preserve">Scandinavian – Nordic</t>
  </si>
  <si>
    <t xml:space="preserve">Origin of Product</t>
  </si>
  <si>
    <t xml:space="preserve">Lenovo T540 BL - BE</t>
  </si>
  <si>
    <t xml:space="preserve">Belgian</t>
  </si>
  <si>
    <t xml:space="preserve">04Y2471</t>
  </si>
  <si>
    <t xml:space="preserve">Package weight (GR)</t>
  </si>
  <si>
    <t xml:space="preserve">Lenovo T540 BL - BG</t>
  </si>
  <si>
    <t xml:space="preserve">Bulgarian</t>
  </si>
  <si>
    <t xml:space="preserve">04Y2394</t>
  </si>
  <si>
    <t xml:space="preserve">Lenovo T540 BL - CZ</t>
  </si>
  <si>
    <t xml:space="preserve">Czech</t>
  </si>
  <si>
    <t xml:space="preserve">04Y2395</t>
  </si>
  <si>
    <t xml:space="preserve">Parent sku</t>
  </si>
  <si>
    <t xml:space="preserve">Lenovo T540 parent</t>
  </si>
  <si>
    <t xml:space="preserve">Lenovo T540 BL - DK</t>
  </si>
  <si>
    <t xml:space="preserve">Danish</t>
  </si>
  <si>
    <t xml:space="preserve">04Y2396</t>
  </si>
  <si>
    <t xml:space="preserve">Parent EAN</t>
  </si>
  <si>
    <t xml:space="preserve">Lenovo T540 BL - HU</t>
  </si>
  <si>
    <t xml:space="preserve">Hungarian</t>
  </si>
  <si>
    <t xml:space="preserve">04Y2480</t>
  </si>
  <si>
    <t xml:space="preserve">Lenovo T540 BL - NL</t>
  </si>
  <si>
    <t xml:space="preserve">Dutch</t>
  </si>
  <si>
    <t xml:space="preserve">04Y2484</t>
  </si>
  <si>
    <t xml:space="preserve">Item_type</t>
  </si>
  <si>
    <t xml:space="preserve">laptop-computer-replacement-parts</t>
  </si>
  <si>
    <t xml:space="preserve">Lenovo T540 BL - NO</t>
  </si>
  <si>
    <t xml:space="preserve">Norwegian</t>
  </si>
  <si>
    <t xml:space="preserve">04Y2407</t>
  </si>
  <si>
    <t xml:space="preserve">Lenovo T540 BL - PL</t>
  </si>
  <si>
    <t xml:space="preserve">Polish</t>
  </si>
  <si>
    <t xml:space="preserve">04Y2408</t>
  </si>
  <si>
    <t xml:space="preserve">Default quantity</t>
  </si>
  <si>
    <t xml:space="preserve">Lenovo T540 BL - PT</t>
  </si>
  <si>
    <t xml:space="preserve">Portuguese</t>
  </si>
  <si>
    <t xml:space="preserve">04Y2409</t>
  </si>
  <si>
    <t xml:space="preserve">Lenovo T540 BL - SE/FI</t>
  </si>
  <si>
    <t xml:space="preserve">Swedish – Finnish</t>
  </si>
  <si>
    <t xml:space="preserve">04Y2491</t>
  </si>
  <si>
    <t xml:space="preserve">Format</t>
  </si>
  <si>
    <t xml:space="preserve">PartialUpdate</t>
  </si>
  <si>
    <t xml:space="preserve">Lenovo T540 BL - CH</t>
  </si>
  <si>
    <t xml:space="preserve">Swiss</t>
  </si>
  <si>
    <t xml:space="preserve">04Y2414</t>
  </si>
  <si>
    <t xml:space="preserve">Lenovo T540 BL - US INT</t>
  </si>
  <si>
    <t xml:space="preserve">US International</t>
  </si>
  <si>
    <t xml:space="preserve">04Y2417</t>
  </si>
  <si>
    <t xml:space="preserve">Lenovo T540 BL - RUS</t>
  </si>
  <si>
    <t xml:space="preserve">Russian</t>
  </si>
  <si>
    <t xml:space="preserve">04Y2488</t>
  </si>
  <si>
    <t xml:space="preserve">Bullet Point 1:</t>
  </si>
  <si>
    <t xml:space="preserve">Lenovo T540 BL - US</t>
  </si>
  <si>
    <t xml:space="preserve">US</t>
  </si>
  <si>
    <t xml:space="preserve">04Y2387</t>
  </si>
  <si>
    <t xml:space="preserve">Bullet Point 2:</t>
  </si>
  <si>
    <t xml:space="preserve">Lenovo T540 Regular - DE</t>
  </si>
  <si>
    <t xml:space="preserve">04Y2360</t>
  </si>
  <si>
    <t xml:space="preserve">Bullet Point 5:</t>
  </si>
  <si>
    <t xml:space="preserve">Lenovo T540 Regular - FR</t>
  </si>
  <si>
    <t xml:space="preserve">04Y2437</t>
  </si>
  <si>
    <t xml:space="preserve">Bullet Point 4:</t>
  </si>
  <si>
    <t xml:space="preserve">Lenovo T540 Regular - IT</t>
  </si>
  <si>
    <t xml:space="preserve">04Y2365</t>
  </si>
  <si>
    <t xml:space="preserve">Lenovo T540 Regular - ES</t>
  </si>
  <si>
    <t xml:space="preserve">04Y2358</t>
  </si>
  <si>
    <t xml:space="preserve">Lenovo T540 Regular - UK</t>
  </si>
  <si>
    <t xml:space="preserve">04Y2377</t>
  </si>
  <si>
    <t xml:space="preserve">Product Description</t>
  </si>
  <si>
    <t xml:space="preserve">Lenovo T540 Regular - NOR</t>
  </si>
  <si>
    <t xml:space="preserve">Lenovo T540 Regular - BE</t>
  </si>
  <si>
    <t xml:space="preserve">04Y2354</t>
  </si>
  <si>
    <t xml:space="preserve">Warranty Message</t>
  </si>
  <si>
    <t xml:space="preserve">Lenovo T540 Regular - BG</t>
  </si>
  <si>
    <t xml:space="preserve">04Y2355</t>
  </si>
  <si>
    <t xml:space="preserve">Lenovo T540 Regular - CZ</t>
  </si>
  <si>
    <t xml:space="preserve">04Y2356</t>
  </si>
  <si>
    <t xml:space="preserve">Original bullet 1:</t>
  </si>
  <si>
    <t xml:space="preserve">Lenovo T540 Regular - DK</t>
  </si>
  <si>
    <t xml:space="preserve">04Y2357</t>
  </si>
  <si>
    <t xml:space="preserve">Lenovo T540 Regular - HU</t>
  </si>
  <si>
    <t xml:space="preserve">04Y2363</t>
  </si>
  <si>
    <t xml:space="preserve">Lenovo T540 Regular - NL</t>
  </si>
  <si>
    <t xml:space="preserve">04Y2445</t>
  </si>
  <si>
    <t xml:space="preserve">language</t>
  </si>
  <si>
    <t xml:space="preserve">English</t>
  </si>
  <si>
    <t xml:space="preserve">Lenovo T540 Regular - NO</t>
  </si>
  <si>
    <t xml:space="preserve">04Y2446</t>
  </si>
  <si>
    <t xml:space="preserve">Marketplace</t>
  </si>
  <si>
    <t xml:space="preserve">Lenovo T540 Regular - PL</t>
  </si>
  <si>
    <t xml:space="preserve">04Y2369</t>
  </si>
  <si>
    <t xml:space="preserve">Lenovo T540 Regular - PT</t>
  </si>
  <si>
    <t xml:space="preserve">Lenovo T540 Regular - SE/FI</t>
  </si>
  <si>
    <t xml:space="preserve">04Y2374</t>
  </si>
  <si>
    <t xml:space="preserve">Lenovo T540 Regular - CH</t>
  </si>
  <si>
    <t xml:space="preserve">04Y2453</t>
  </si>
  <si>
    <t xml:space="preserve">Lenovo T540 Regular - US INT</t>
  </si>
  <si>
    <t xml:space="preserve">04Y2378</t>
  </si>
  <si>
    <t xml:space="preserve">Lenovo T540 Regular - RUS</t>
  </si>
  <si>
    <t xml:space="preserve">04Y2371</t>
  </si>
  <si>
    <t xml:space="preserve">Lenovo T540 Regular - US</t>
  </si>
  <si>
    <t xml:space="preserve">04Y2426</t>
  </si>
  <si>
    <t xml:space="preserve">Update</t>
  </si>
  <si>
    <t xml:space="preserve">Small</t>
  </si>
  <si>
    <t xml:space="preserve">EU</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</si>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</sst>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8"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central.amazon.com/skucentral?mSku=Lenovo%20T470%20-%20US&amp;ref=myi_skuc"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AS56" colorId="64" zoomScale="100" zoomScaleNormal="100" zoomScalePageLayoutView="100" workbookViewId="0">
      <selection pane="topLeft" activeCell="AT5" activeCellId="0" sqref="AT5:AV9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T540 parent</v>
      </c>
      <c r="C4" s="29" t="s">
        <v>345</v>
      </c>
      <c r="D4" s="30" t="n">
        <f aca="false">Values!B14</f>
        <v>5714401540991</v>
      </c>
      <c r="E4" s="31" t="s">
        <v>346</v>
      </c>
      <c r="F4" s="28" t="str">
        <f aca="false">Values!B1 &amp; " " &amp; Values!B3</f>
        <v>Original Backlit Keyboard for Lenovo Thinkpad E531 T540 T540P T550 L540 W540 W550S W550 W541</v>
      </c>
      <c r="G4" s="29" t="s">
        <v>345</v>
      </c>
      <c r="H4" s="27" t="str">
        <f aca="false">Values!B16</f>
        <v>laptop-computer-replacement-parts</v>
      </c>
      <c r="I4" s="27" t="str">
        <f aca="false">IF(ISBLANK(Values!E3),"","4730574031")</f>
        <v>4730574031</v>
      </c>
      <c r="J4" s="32" t="str">
        <f aca="false">Values!B13</f>
        <v>Lenovo T540 parent</v>
      </c>
      <c r="K4" s="33"/>
      <c r="L4" s="34"/>
      <c r="M4" s="34"/>
      <c r="W4" s="29" t="s">
        <v>347</v>
      </c>
      <c r="X4" s="34"/>
      <c r="Y4" s="35" t="s">
        <v>348</v>
      </c>
      <c r="Z4" s="34"/>
      <c r="AA4" s="36" t="str">
        <f aca="false">Values!B20</f>
        <v>PartialUpdate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v>
      </c>
      <c r="B5" s="37" t="str">
        <f aca="false">IF(ISBLANK(Values!E4),"",Values!F4)</f>
        <v>Lenovo T540 BL - DE</v>
      </c>
      <c r="C5" s="32" t="str">
        <f aca="false">IF(ISBLANK(Values!E4),"","TellusRem")</f>
        <v>TellusRem</v>
      </c>
      <c r="D5" s="30" t="n">
        <f aca="false">IF(ISBLANK(Values!E4),"",Values!E4)</f>
        <v>5714401540014</v>
      </c>
      <c r="E5" s="31" t="str">
        <f aca="false">IF(ISBLANK(Values!E4),"","EAN")</f>
        <v>EAN</v>
      </c>
      <c r="F5" s="28" t="str">
        <f aca="false">IF(ISBLANK(Values!E4),"",IF(Values!J4,Values!H4 &amp;" "&amp;  Values!$B$1 &amp; " " &amp;Values!$B$3,Values!G4 &amp;" "&amp;  Values!$B$2 &amp; " " &amp;Values!$B$3))</f>
        <v>German Original Backlit Keyboard for Lenovo Thinkpad E531 T540 T540P T550 L540 W540 W550S W550 W541</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T540 BL - DE</v>
      </c>
      <c r="K5" s="28" t="n">
        <f aca="false">IF(ISBLANK(Values!E4),"",IF(Values!J4, Values!$B$4, Values!$B$5))</f>
        <v>61.99</v>
      </c>
      <c r="L5" s="39" t="n">
        <f aca="false">IF(ISBLANK(Values!E4),"",Values!$B$18)</f>
        <v>5</v>
      </c>
      <c r="M5" s="28" t="str">
        <f aca="false">IF(ISBLANK(Values!E4),"",Values!$M4)</f>
        <v>https://download.lenovo.com/Images/Parts/04Y2477/04Y2477_A.jpg</v>
      </c>
      <c r="N5" s="28" t="str">
        <f aca="false">IF(ISBLANK(Values!F4),"",Values!$N4)</f>
        <v>https://download.lenovo.com/Images/Parts/04Y2477/04Y2477_B.jpg</v>
      </c>
      <c r="O5" s="1" t="str">
        <f aca="false">IF(ISBLANK(Values!F4),"",Values!$O4)</f>
        <v>https://download.lenovo.com/Images/Parts/04Y2477/04Y2477_details.jpg</v>
      </c>
      <c r="W5" s="32" t="str">
        <f aca="false">IF(ISBLANK(Values!E4),"","Child")</f>
        <v>Child</v>
      </c>
      <c r="X5" s="32" t="str">
        <f aca="false">IF(ISBLANK(Values!E4),"",Values!$B$13)</f>
        <v>Lenovo T540 parent</v>
      </c>
      <c r="Y5" s="38" t="str">
        <f aca="false">IF(ISBLANK(Values!E4),"","Size-Color")</f>
        <v>Size-Color</v>
      </c>
      <c r="Z5" s="32" t="str">
        <f aca="false">IF(ISBLANK(Values!E4),"","variation")</f>
        <v>variation</v>
      </c>
      <c r="AA5" s="36" t="str">
        <f aca="false">IF(ISBLANK(Values!E4),"",Values!$B$20)</f>
        <v>PartialUpdate</v>
      </c>
      <c r="AB5" s="1" t="str">
        <f aca="false">IF(ISBLANK(Values!E4),"",Values!$B$29)</f>
        <v>Keyboard distributed by Tellus Remarketing, European leading company on laptop keyboards. Keyboard have been cleaned, packed and tested in our production line in Denmark. For any compatibility questions contact us through Amazon website.</v>
      </c>
      <c r="AI5" s="40" t="str">
        <f aca="false">IF(ISBLANK(Values!E4),"",IF(Values!I4,Values!$B$23,Values!$B$33))</f>
        <v>👉 SATISFIED CUSTOMERS WORLDWIDE: more than 10.000 satisfied customers worldwide. Keyboard restored in Europe</v>
      </c>
      <c r="AJ5" s="41" t="str">
        <f aca="false">IF(ISBLANK(Values!E4),"","👉 "&amp;Values!H4&amp; " "&amp;Values!$B$24 &amp;" "&amp;Values!$B$3)</f>
        <v>👉 German COMPATIBLE Lenovo E531 T540 T540P T550 L540 W540 W550S W550 W541</v>
      </c>
      <c r="AK5" s="1" t="str">
        <f aca="false">IF(ISBLANK(Values!E4),"",Values!$B$25)</f>
        <v>COMMUNICATION AND TECH SUPPORT 24h: we will help you in every situation</v>
      </c>
      <c r="AL5" s="1" t="str">
        <f aca="false">IF(ISBLANK(Values!E4),"",Values!$B$26)</f>
        <v>A+ QUALITY: All keyboards has been tested; comes with a 6 month full warranty for any defects.</v>
      </c>
      <c r="AM5" s="1" t="str">
        <f aca="false">IF(ISBLANK(Values!E4),"",Values!$B$27)</f>
        <v>♻️BUY REFURBISHED:  buy green! Reduce more than 80% carbon dioxide compared to a new keyboard!</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200</v>
      </c>
      <c r="CH5" s="1" t="str">
        <f aca="false">IF(ISBLANK(Values!E4),"","GR")</f>
        <v>GR</v>
      </c>
      <c r="CI5" s="1" t="str">
        <f aca="false">IF(ISBLANK(Values!E4),"",Values!$B$7)</f>
        <v>40</v>
      </c>
      <c r="CJ5" s="1" t="str">
        <f aca="false">IF(ISBLANK(Values!E4),"",Values!$B$8)</f>
        <v>25</v>
      </c>
      <c r="CK5" s="1" t="str">
        <f aca="false">IF(ISBLANK(Values!E4),"",Values!$B$9)</f>
        <v>3</v>
      </c>
      <c r="CL5" s="1" t="str">
        <f aca="false">IF(ISBLANK(Values!E4),"","CM")</f>
        <v>CM</v>
      </c>
      <c r="CP5" s="1" t="str">
        <f aca="false">IF(ISBLANK(Values!E4),"",Values!$B$7)</f>
        <v>40</v>
      </c>
      <c r="CQ5" s="1" t="str">
        <f aca="false">IF(ISBLANK(Values!E4),"",Values!$B$8)</f>
        <v>25</v>
      </c>
      <c r="CR5" s="1" t="str">
        <f aca="false">IF(ISBLANK(Values!E4),"",Values!$B$9)</f>
        <v>3</v>
      </c>
      <c r="CS5" s="1" t="n">
        <f aca="false">IF(ISBLANK(Values!E4),"",Values!$B$11)</f>
        <v>200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sortage of stock a full refund is issued.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61.99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v>
      </c>
      <c r="B6" s="37" t="str">
        <f aca="false">IF(ISBLANK(Values!E5),"",Values!F5)</f>
        <v>Lenovo T540 BL - FR</v>
      </c>
      <c r="C6" s="32" t="str">
        <f aca="false">IF(ISBLANK(Values!E5),"","TellusRem")</f>
        <v>TellusRem</v>
      </c>
      <c r="D6" s="30" t="n">
        <f aca="false">IF(ISBLANK(Values!E5),"",Values!E5)</f>
        <v>5714401540229</v>
      </c>
      <c r="E6" s="31" t="str">
        <f aca="false">IF(ISBLANK(Values!E5),"","EAN")</f>
        <v>EAN</v>
      </c>
      <c r="F6" s="28" t="str">
        <f aca="false">IF(ISBLANK(Values!E5),"",IF(Values!J5,Values!H5 &amp;" "&amp;  Values!$B$1 &amp; " " &amp;Values!$B$3,Values!G5 &amp;" "&amp;  Values!$B$2 &amp; " " &amp;Values!$B$3))</f>
        <v>French Original Backlit Keyboard for Lenovo Thinkpad E531 T540 T540P T550 L540 W540 W550S W550 W541</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T540 BL - FR</v>
      </c>
      <c r="K6" s="28" t="n">
        <f aca="false">IF(ISBLANK(Values!E5),"",IF(Values!J5, Values!$B$4, Values!$B$5))</f>
        <v>61.99</v>
      </c>
      <c r="L6" s="39" t="n">
        <f aca="false">IF(ISBLANK(Values!E5),"",Values!$B$18)</f>
        <v>5</v>
      </c>
      <c r="M6" s="28" t="str">
        <f aca="false">IF(ISBLANK(Values!E5),"",Values!$M5)</f>
        <v>https://download.lenovo.com/Images/Parts/04Y2467/04Y2467_A.jpg</v>
      </c>
      <c r="N6" s="28" t="str">
        <f aca="false">IF(ISBLANK(Values!F5),"",Values!$N5)</f>
        <v>https://download.lenovo.com/Images/Parts/04Y2467/04Y2467_B.jpg</v>
      </c>
      <c r="O6" s="1" t="str">
        <f aca="false">IF(ISBLANK(Values!F5),"",Values!$O5)</f>
        <v>https://download.lenovo.com/Images/Parts/04Y2467/04Y2467_details.jpg</v>
      </c>
      <c r="W6" s="32" t="str">
        <f aca="false">IF(ISBLANK(Values!E5),"","Child")</f>
        <v>Child</v>
      </c>
      <c r="X6" s="32" t="str">
        <f aca="false">IF(ISBLANK(Values!E5),"",Values!$B$13)</f>
        <v>Lenovo T540 parent</v>
      </c>
      <c r="Y6" s="38" t="str">
        <f aca="false">IF(ISBLANK(Values!E5),"","Size-Color")</f>
        <v>Size-Color</v>
      </c>
      <c r="Z6" s="32" t="str">
        <f aca="false">IF(ISBLANK(Values!E5),"","variation")</f>
        <v>variation</v>
      </c>
      <c r="AA6" s="36" t="str">
        <f aca="false">IF(ISBLANK(Values!E5),"",Values!$B$20)</f>
        <v>PartialUpdate</v>
      </c>
      <c r="AB6" s="1" t="str">
        <f aca="false">IF(ISBLANK(Values!E5),"",Values!$B$29)</f>
        <v>Keyboard distributed by Tellus Remarketing, European leading company on laptop keyboards. Keyboard have been cleaned, packed and tested in our production line in Denmark. For any compatibility questions contact us through Amazon website.</v>
      </c>
      <c r="AI6" s="40" t="str">
        <f aca="false">IF(ISBLANK(Values!E5),"",IF(Values!I5,Values!$B$23,Values!$B$33))</f>
        <v>👉 SATISFIED CUSTOMERS WORLDWIDE: more than 10.000 satisfied customers worldwide. Keyboard restored in Europe</v>
      </c>
      <c r="AJ6" s="41" t="str">
        <f aca="false">IF(ISBLANK(Values!E5),"","👉 "&amp;Values!H5&amp; " "&amp;Values!$B$24 &amp;" "&amp;Values!$B$3)</f>
        <v>👉 French COMPATIBLE Lenovo E531 T540 T540P T550 L540 W540 W550S W550 W541</v>
      </c>
      <c r="AK6" s="1" t="str">
        <f aca="false">IF(ISBLANK(Values!E5),"",Values!$B$25)</f>
        <v>COMMUNICATION AND TECH SUPPORT 24h: we will help you in every situation</v>
      </c>
      <c r="AL6" s="1" t="str">
        <f aca="false">IF(ISBLANK(Values!E5),"",Values!$B$26)</f>
        <v>A+ QUALITY: All keyboards has been tested; comes with a 6 month full warranty for any defects.</v>
      </c>
      <c r="AM6" s="1" t="str">
        <f aca="false">IF(ISBLANK(Values!E5),"",Values!$B$27)</f>
        <v>♻️BUY REFURBISHED:  buy green! Reduce more than 80% carbon dioxide compared to a new keyboard!</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200</v>
      </c>
      <c r="CH6" s="1" t="str">
        <f aca="false">IF(ISBLANK(Values!E5),"","GR")</f>
        <v>GR</v>
      </c>
      <c r="CI6" s="1" t="str">
        <f aca="false">IF(ISBLANK(Values!E5),"",Values!$B$7)</f>
        <v>40</v>
      </c>
      <c r="CJ6" s="1" t="str">
        <f aca="false">IF(ISBLANK(Values!E5),"",Values!$B$8)</f>
        <v>25</v>
      </c>
      <c r="CK6" s="1" t="str">
        <f aca="false">IF(ISBLANK(Values!E5),"",Values!$B$9)</f>
        <v>3</v>
      </c>
      <c r="CL6" s="1" t="str">
        <f aca="false">IF(ISBLANK(Values!E5),"","CM")</f>
        <v>CM</v>
      </c>
      <c r="CP6" s="1" t="str">
        <f aca="false">IF(ISBLANK(Values!E5),"",Values!$B$7)</f>
        <v>40</v>
      </c>
      <c r="CQ6" s="1" t="str">
        <f aca="false">IF(ISBLANK(Values!E5),"",Values!$B$8)</f>
        <v>25</v>
      </c>
      <c r="CR6" s="1" t="str">
        <f aca="false">IF(ISBLANK(Values!E5),"",Values!$B$9)</f>
        <v>3</v>
      </c>
      <c r="CS6" s="1" t="n">
        <f aca="false">IF(ISBLANK(Values!E5),"",Values!$B$11)</f>
        <v>200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sortage of stock a full refund is issued.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61.99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v>
      </c>
      <c r="B7" s="37" t="str">
        <f aca="false">IF(ISBLANK(Values!E6),"",Values!F6)</f>
        <v>Lenovo T540 BL - IT</v>
      </c>
      <c r="C7" s="32" t="str">
        <f aca="false">IF(ISBLANK(Values!E6),"","TellusRem")</f>
        <v>TellusRem</v>
      </c>
      <c r="D7" s="30" t="n">
        <f aca="false">IF(ISBLANK(Values!E6),"",Values!E6)</f>
        <v>5714401540038</v>
      </c>
      <c r="E7" s="31" t="str">
        <f aca="false">IF(ISBLANK(Values!E6),"","EAN")</f>
        <v>EAN</v>
      </c>
      <c r="F7" s="28" t="str">
        <f aca="false">IF(ISBLANK(Values!E6),"",IF(Values!J6,Values!H6 &amp;" "&amp;  Values!$B$1 &amp; " " &amp;Values!$B$3,Values!G6 &amp;" "&amp;  Values!$B$2 &amp; " " &amp;Values!$B$3))</f>
        <v>Italian Original Backlit Keyboard for Lenovo Thinkpad E531 T540 T540P T550 L540 W540 W550S W550 W541</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T540 BL - IT</v>
      </c>
      <c r="K7" s="28" t="n">
        <f aca="false">IF(ISBLANK(Values!E6),"",IF(Values!J6, Values!$B$4, Values!$B$5))</f>
        <v>61.99</v>
      </c>
      <c r="L7" s="39" t="n">
        <f aca="false">IF(ISBLANK(Values!E6),"",Values!$B$18)</f>
        <v>5</v>
      </c>
      <c r="M7" s="28" t="str">
        <f aca="false">IF(ISBLANK(Values!E6),"",Values!$M6)</f>
        <v>https://download.lenovo.com/Images/Parts/04Y2482/04Y2482_A.jpg</v>
      </c>
      <c r="N7" s="28" t="str">
        <f aca="false">IF(ISBLANK(Values!F6),"",Values!$N6)</f>
        <v>https://download.lenovo.com/Images/Parts/04Y2482/04Y2482_B.jpg</v>
      </c>
      <c r="O7" s="1" t="str">
        <f aca="false">IF(ISBLANK(Values!F6),"",Values!$O6)</f>
        <v>https://download.lenovo.com/Images/Parts/04Y2482/04Y2482_details.jpg</v>
      </c>
      <c r="W7" s="32" t="str">
        <f aca="false">IF(ISBLANK(Values!E6),"","Child")</f>
        <v>Child</v>
      </c>
      <c r="X7" s="32" t="str">
        <f aca="false">IF(ISBLANK(Values!E6),"",Values!$B$13)</f>
        <v>Lenovo T540 parent</v>
      </c>
      <c r="Y7" s="38" t="str">
        <f aca="false">IF(ISBLANK(Values!E6),"","Size-Color")</f>
        <v>Size-Color</v>
      </c>
      <c r="Z7" s="32" t="str">
        <f aca="false">IF(ISBLANK(Values!E6),"","variation")</f>
        <v>variation</v>
      </c>
      <c r="AA7" s="36" t="str">
        <f aca="false">IF(ISBLANK(Values!E6),"",Values!$B$20)</f>
        <v>PartialUpdate</v>
      </c>
      <c r="AB7" s="36" t="str">
        <f aca="false">IF(ISBLANK(Values!E6),"",Values!$B$29)</f>
        <v>Keyboard distributed by Tellus Remarketing, European leading company on laptop keyboards. Keyboard have been cleaned, packed and tested in our production line in Denmark. For any compatibility questions contact us through Amazon website.</v>
      </c>
      <c r="AI7" s="40" t="str">
        <f aca="false">IF(ISBLANK(Values!E6),"",IF(Values!I6,Values!$B$23,Values!$B$33))</f>
        <v>👉 SATISFIED CUSTOMERS WORLDWIDE: more than 10.000 satisfied customers worldwide. Keyboard restored in Europe</v>
      </c>
      <c r="AJ7" s="41" t="str">
        <f aca="false">IF(ISBLANK(Values!E6),"","👉 "&amp;Values!H6&amp; " "&amp;Values!$B$24 &amp;" "&amp;Values!$B$3)</f>
        <v>👉 Italian COMPATIBLE Lenovo E531 T540 T540P T550 L540 W540 W550S W550 W541</v>
      </c>
      <c r="AK7" s="1" t="str">
        <f aca="false">IF(ISBLANK(Values!E6),"",Values!$B$25)</f>
        <v>COMMUNICATION AND TECH SUPPORT 24h: we will help you in every situation</v>
      </c>
      <c r="AL7" s="1" t="str">
        <f aca="false">IF(ISBLANK(Values!E6),"",Values!$B$26)</f>
        <v>A+ QUALITY: All keyboards has been tested; comes with a 6 month full warranty for any defects.</v>
      </c>
      <c r="AM7" s="1" t="str">
        <f aca="false">IF(ISBLANK(Values!E6),"",Values!$B$27)</f>
        <v>♻️BUY REFURBISHED:  buy green! Reduce more than 80% carbon dioxide compared to a new keyboard!</v>
      </c>
      <c r="AT7" s="28" t="str">
        <f aca="false">IF(ISBLANK(Values!E6),"",Values!H6)</f>
        <v>Italian</v>
      </c>
      <c r="AV7" s="1"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200</v>
      </c>
      <c r="CH7" s="1" t="str">
        <f aca="false">IF(ISBLANK(Values!E6),"","GR")</f>
        <v>GR</v>
      </c>
      <c r="CI7" s="1" t="str">
        <f aca="false">IF(ISBLANK(Values!E6),"",Values!$B$7)</f>
        <v>40</v>
      </c>
      <c r="CJ7" s="1" t="str">
        <f aca="false">IF(ISBLANK(Values!E6),"",Values!$B$8)</f>
        <v>25</v>
      </c>
      <c r="CK7" s="1" t="str">
        <f aca="false">IF(ISBLANK(Values!E6),"",Values!$B$9)</f>
        <v>3</v>
      </c>
      <c r="CL7" s="1" t="str">
        <f aca="false">IF(ISBLANK(Values!E6),"","CM")</f>
        <v>CM</v>
      </c>
      <c r="CP7" s="36" t="str">
        <f aca="false">IF(ISBLANK(Values!E6),"",Values!$B$7)</f>
        <v>40</v>
      </c>
      <c r="CQ7" s="36" t="str">
        <f aca="false">IF(ISBLANK(Values!E6),"",Values!$B$8)</f>
        <v>25</v>
      </c>
      <c r="CR7" s="36" t="str">
        <f aca="false">IF(ISBLANK(Values!E6),"",Values!$B$9)</f>
        <v>3</v>
      </c>
      <c r="CS7" s="1" t="n">
        <f aca="false">IF(ISBLANK(Values!E6),"",Values!$B$11)</f>
        <v>200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sortage of stock a full refund is issued.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61.99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v>
      </c>
      <c r="B8" s="37" t="str">
        <f aca="false">IF(ISBLANK(Values!E7),"",Values!F7)</f>
        <v>Lenovo T540 BL - ES</v>
      </c>
      <c r="C8" s="32" t="str">
        <f aca="false">IF(ISBLANK(Values!E7),"","TellusRem")</f>
        <v>TellusRem</v>
      </c>
      <c r="D8" s="30" t="n">
        <f aca="false">IF(ISBLANK(Values!E7),"",Values!E7)</f>
        <v>5714401540045</v>
      </c>
      <c r="E8" s="31" t="str">
        <f aca="false">IF(ISBLANK(Values!E7),"","EAN")</f>
        <v>EAN</v>
      </c>
      <c r="F8" s="28" t="str">
        <f aca="false">IF(ISBLANK(Values!E7),"",IF(Values!J7,Values!H7 &amp;" "&amp;  Values!$B$1 &amp; " " &amp;Values!$B$3,Values!G7 &amp;" "&amp;  Values!$B$2 &amp; " " &amp;Values!$B$3))</f>
        <v>Spanish Original Backlit Keyboard for Lenovo Thinkpad E531 T540 T540P T550 L540 W540 W550S W550 W541</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T540 BL - ES</v>
      </c>
      <c r="K8" s="28" t="n">
        <f aca="false">IF(ISBLANK(Values!E7),"",IF(Values!J7, Values!$B$4, Values!$B$5))</f>
        <v>61.99</v>
      </c>
      <c r="L8" s="39" t="n">
        <f aca="false">IF(ISBLANK(Values!E7),"",Values!$B$18)</f>
        <v>5</v>
      </c>
      <c r="M8" s="28" t="str">
        <f aca="false">IF(ISBLANK(Values!E7),"",Values!$M7)</f>
        <v>https://download.lenovo.com/Images/Parts/04Y2436/04Y2436_A.jpg</v>
      </c>
      <c r="N8" s="28" t="str">
        <f aca="false">IF(ISBLANK(Values!F7),"",Values!$N7)</f>
        <v>https://download.lenovo.com/Images/Parts/04Y2436/04Y2436_B.jpg</v>
      </c>
      <c r="O8" s="1" t="str">
        <f aca="false">IF(ISBLANK(Values!F7),"",Values!$O7)</f>
        <v>https://download.lenovo.com/Images/Parts/04Y2436/04Y2436_details.jpg</v>
      </c>
      <c r="W8" s="32" t="str">
        <f aca="false">IF(ISBLANK(Values!E7),"","Child")</f>
        <v>Child</v>
      </c>
      <c r="X8" s="32" t="str">
        <f aca="false">IF(ISBLANK(Values!E7),"",Values!$B$13)</f>
        <v>Lenovo T540 parent</v>
      </c>
      <c r="Y8" s="38" t="str">
        <f aca="false">IF(ISBLANK(Values!E7),"","Size-Color")</f>
        <v>Size-Color</v>
      </c>
      <c r="Z8" s="32" t="str">
        <f aca="false">IF(ISBLANK(Values!E7),"","variation")</f>
        <v>variation</v>
      </c>
      <c r="AA8" s="36" t="str">
        <f aca="false">IF(ISBLANK(Values!E7),"",Values!$B$20)</f>
        <v>PartialUpdate</v>
      </c>
      <c r="AB8" s="36" t="str">
        <f aca="false">IF(ISBLANK(Values!E7),"",Values!$B$29)</f>
        <v>Keyboard distributed by Tellus Remarketing, European leading company on laptop keyboards. Keyboard have been cleaned, packed and tested in our production line in Denmark. For any compatibility questions contact us through Amazon website.</v>
      </c>
      <c r="AI8" s="40" t="str">
        <f aca="false">IF(ISBLANK(Values!E7),"",IF(Values!I7,Values!$B$23,Values!$B$33))</f>
        <v>👉 SATISFIED CUSTOMERS WORLDWIDE: more than 10.000 satisfied customers worldwide. Keyboard restored in Europe</v>
      </c>
      <c r="AJ8" s="41" t="str">
        <f aca="false">IF(ISBLANK(Values!E7),"","👉 "&amp;Values!H7&amp; " "&amp;Values!$B$24 &amp;" "&amp;Values!$B$3)</f>
        <v>👉 Spanish COMPATIBLE Lenovo E531 T540 T540P T550 L540 W540 W550S W550 W541</v>
      </c>
      <c r="AK8" s="1" t="str">
        <f aca="false">IF(ISBLANK(Values!E7),"",Values!$B$25)</f>
        <v>COMMUNICATION AND TECH SUPPORT 24h: we will help you in every situation</v>
      </c>
      <c r="AL8" s="1" t="str">
        <f aca="false">IF(ISBLANK(Values!E7),"",Values!$B$26)</f>
        <v>A+ QUALITY: All keyboards has been tested; comes with a 6 month full warranty for any defects.</v>
      </c>
      <c r="AM8" s="1" t="str">
        <f aca="false">IF(ISBLANK(Values!E7),"",Values!$B$27)</f>
        <v>♻️BUY REFURBISHED:  buy green! Reduce more than 80% carbon dioxide compared to a new keyboard!</v>
      </c>
      <c r="AT8" s="28" t="str">
        <f aca="false">IF(ISBLANK(Values!E7),"",Values!H7)</f>
        <v>Spanish</v>
      </c>
      <c r="AV8" s="1"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200</v>
      </c>
      <c r="CH8" s="1" t="str">
        <f aca="false">IF(ISBLANK(Values!E7),"","GR")</f>
        <v>GR</v>
      </c>
      <c r="CI8" s="1" t="str">
        <f aca="false">IF(ISBLANK(Values!E7),"",Values!$B$7)</f>
        <v>40</v>
      </c>
      <c r="CJ8" s="1" t="str">
        <f aca="false">IF(ISBLANK(Values!E7),"",Values!$B$8)</f>
        <v>25</v>
      </c>
      <c r="CK8" s="1" t="str">
        <f aca="false">IF(ISBLANK(Values!E7),"",Values!$B$9)</f>
        <v>3</v>
      </c>
      <c r="CL8" s="1" t="str">
        <f aca="false">IF(ISBLANK(Values!E7),"","CM")</f>
        <v>CM</v>
      </c>
      <c r="CP8" s="36" t="str">
        <f aca="false">IF(ISBLANK(Values!E7),"",Values!$B$7)</f>
        <v>40</v>
      </c>
      <c r="CQ8" s="36" t="str">
        <f aca="false">IF(ISBLANK(Values!E7),"",Values!$B$8)</f>
        <v>25</v>
      </c>
      <c r="CR8" s="36" t="str">
        <f aca="false">IF(ISBLANK(Values!E7),"",Values!$B$9)</f>
        <v>3</v>
      </c>
      <c r="CS8" s="1" t="n">
        <f aca="false">IF(ISBLANK(Values!E7),"",Values!$B$11)</f>
        <v>200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sortage of stock a full refund is issued.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61.99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v>
      </c>
      <c r="B9" s="37" t="str">
        <f aca="false">IF(ISBLANK(Values!E8),"",Values!F8)</f>
        <v>Lenovo T540 BL - UK</v>
      </c>
      <c r="C9" s="32" t="str">
        <f aca="false">IF(ISBLANK(Values!E8),"","TellusRem")</f>
        <v>TellusRem</v>
      </c>
      <c r="D9" s="30" t="n">
        <f aca="false">IF(ISBLANK(Values!E8),"",Values!E8)</f>
        <v>5714401540052</v>
      </c>
      <c r="E9" s="31" t="str">
        <f aca="false">IF(ISBLANK(Values!E8),"","EAN")</f>
        <v>EAN</v>
      </c>
      <c r="F9" s="28" t="str">
        <f aca="false">IF(ISBLANK(Values!E8),"",IF(Values!J8,Values!H8 &amp;" "&amp;  Values!$B$1 &amp; " " &amp;Values!$B$3,Values!G8 &amp;" "&amp;  Values!$B$2 &amp; " " &amp;Values!$B$3))</f>
        <v>UK Original Backlit Keyboard for Lenovo Thinkpad E531 T540 T540P T550 L540 W540 W550S W550 W541</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T540 BL - UK</v>
      </c>
      <c r="K9" s="28" t="n">
        <f aca="false">IF(ISBLANK(Values!E8),"",IF(Values!J8, Values!$B$4, Values!$B$5))</f>
        <v>61.99</v>
      </c>
      <c r="L9" s="39" t="n">
        <f aca="false">IF(ISBLANK(Values!E8),"",Values!$B$18)</f>
        <v>5</v>
      </c>
      <c r="M9" s="28" t="str">
        <f aca="false">IF(ISBLANK(Values!E8),"",Values!$M8)</f>
        <v>https://download.lenovo.com/Images/Parts/04Y2494/04Y2494_A.jpg</v>
      </c>
      <c r="N9" s="28" t="str">
        <f aca="false">IF(ISBLANK(Values!F8),"",Values!$N8)</f>
        <v>https://download.lenovo.com/Images/Parts/04Y2494/04Y2494_B.jpg</v>
      </c>
      <c r="O9" s="1" t="str">
        <f aca="false">IF(ISBLANK(Values!F8),"",Values!$O8)</f>
        <v>https://download.lenovo.com/Images/Parts/04Y2494/04Y2494_details.jpg</v>
      </c>
      <c r="W9" s="32" t="str">
        <f aca="false">IF(ISBLANK(Values!E8),"","Child")</f>
        <v>Child</v>
      </c>
      <c r="X9" s="32" t="str">
        <f aca="false">IF(ISBLANK(Values!E8),"",Values!$B$13)</f>
        <v>Lenovo T540 parent</v>
      </c>
      <c r="Y9" s="38" t="str">
        <f aca="false">IF(ISBLANK(Values!E8),"","Size-Color")</f>
        <v>Size-Color</v>
      </c>
      <c r="Z9" s="32" t="str">
        <f aca="false">IF(ISBLANK(Values!E8),"","variation")</f>
        <v>variation</v>
      </c>
      <c r="AA9" s="36" t="str">
        <f aca="false">IF(ISBLANK(Values!E8),"",Values!$B$20)</f>
        <v>PartialUpdate</v>
      </c>
      <c r="AB9" s="36" t="str">
        <f aca="false">IF(ISBLANK(Values!E8),"",Values!$B$29)</f>
        <v>Keyboard distributed by Tellus Remarketing, European leading company on laptop keyboards. Keyboard have been cleaned, packed and tested in our production line in Denmark. For any compatibility questions contact us through Amazon website.</v>
      </c>
      <c r="AI9" s="40" t="str">
        <f aca="false">IF(ISBLANK(Values!E8),"",IF(Values!I8,Values!$B$23,Values!$B$33))</f>
        <v>👉 SATISFIED CUSTOMERS WORLDWIDE: more than 10.000 satisfied customers worldwide. Keyboard restored in Europe</v>
      </c>
      <c r="AJ9" s="41" t="str">
        <f aca="false">IF(ISBLANK(Values!E8),"","👉 "&amp;Values!H8&amp; " "&amp;Values!$B$24 &amp;" "&amp;Values!$B$3)</f>
        <v>👉 UK COMPATIBLE Lenovo E531 T540 T540P T550 L540 W540 W550S W550 W541</v>
      </c>
      <c r="AK9" s="1" t="str">
        <f aca="false">IF(ISBLANK(Values!E8),"",Values!$B$25)</f>
        <v>COMMUNICATION AND TECH SUPPORT 24h: we will help you in every situation</v>
      </c>
      <c r="AL9" s="1" t="str">
        <f aca="false">IF(ISBLANK(Values!E8),"",Values!$B$26)</f>
        <v>A+ QUALITY: All keyboards has been tested; comes with a 6 month full warranty for any defects.</v>
      </c>
      <c r="AM9" s="1" t="str">
        <f aca="false">IF(ISBLANK(Values!E8),"",Values!$B$27)</f>
        <v>♻️BUY REFURBISHED:  buy green! Reduce more than 80% carbon dioxide compared to a new keyboard!</v>
      </c>
      <c r="AT9" s="28" t="str">
        <f aca="false">IF(ISBLANK(Values!E8),"",Values!H8)</f>
        <v>UK</v>
      </c>
      <c r="AV9" s="1"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200</v>
      </c>
      <c r="CH9" s="1" t="str">
        <f aca="false">IF(ISBLANK(Values!E8),"","GR")</f>
        <v>GR</v>
      </c>
      <c r="CI9" s="1" t="str">
        <f aca="false">IF(ISBLANK(Values!E8),"",Values!$B$7)</f>
        <v>40</v>
      </c>
      <c r="CJ9" s="1" t="str">
        <f aca="false">IF(ISBLANK(Values!E8),"",Values!$B$8)</f>
        <v>25</v>
      </c>
      <c r="CK9" s="1" t="str">
        <f aca="false">IF(ISBLANK(Values!E8),"",Values!$B$9)</f>
        <v>3</v>
      </c>
      <c r="CL9" s="1" t="str">
        <f aca="false">IF(ISBLANK(Values!E8),"","CM")</f>
        <v>CM</v>
      </c>
      <c r="CP9" s="36" t="str">
        <f aca="false">IF(ISBLANK(Values!E8),"",Values!$B$7)</f>
        <v>40</v>
      </c>
      <c r="CQ9" s="36" t="str">
        <f aca="false">IF(ISBLANK(Values!E8),"",Values!$B$8)</f>
        <v>25</v>
      </c>
      <c r="CR9" s="36" t="str">
        <f aca="false">IF(ISBLANK(Values!E8),"",Values!$B$9)</f>
        <v>3</v>
      </c>
      <c r="CS9" s="1" t="n">
        <f aca="false">IF(ISBLANK(Values!E8),"",Values!$B$11)</f>
        <v>200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sortage of stock a full refund is issued.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61.99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v>
      </c>
      <c r="B10" s="37" t="str">
        <f aca="false">IF(ISBLANK(Values!E9),"",Values!F9)</f>
        <v>Lenovo T540 BL - NOR</v>
      </c>
      <c r="C10" s="32" t="str">
        <f aca="false">IF(ISBLANK(Values!E9),"","TellusRem")</f>
        <v>TellusRem</v>
      </c>
      <c r="D10" s="30" t="n">
        <f aca="false">IF(ISBLANK(Values!E9),"",Values!E9)</f>
        <v>5714401540069</v>
      </c>
      <c r="E10" s="31" t="str">
        <f aca="false">IF(ISBLANK(Values!E9),"","EAN")</f>
        <v>EAN</v>
      </c>
      <c r="F10" s="28" t="str">
        <f aca="false">IF(ISBLANK(Values!E9),"",IF(Values!J9,Values!H9 &amp;" "&amp;  Values!$B$1 &amp; " " &amp;Values!$B$3,Values!G9 &amp;" "&amp;  Values!$B$2 &amp; " " &amp;Values!$B$3))</f>
        <v>Scandinavian – Nordic Original Backlit Keyboard for Lenovo Thinkpad E531 T540 T540P T550 L540 W540 W550S W550 W541</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T540 BL - NOR</v>
      </c>
      <c r="K10" s="28" t="n">
        <f aca="false">IF(ISBLANK(Values!E9),"",IF(Values!J9, Values!$B$4, Values!$B$5))</f>
        <v>61.99</v>
      </c>
      <c r="L10" s="39" t="n">
        <f aca="false">IF(ISBLANK(Values!E9),"",Values!$B$18)</f>
        <v>5</v>
      </c>
      <c r="M10" s="28" t="str">
        <f aca="false">IF(ISBLANK(Values!E9),"",Values!$M9)</f>
        <v/>
      </c>
      <c r="N10" s="28" t="str">
        <f aca="false">IF(ISBLANK(Values!F9),"",Values!$N9)</f>
        <v/>
      </c>
      <c r="O10" s="1" t="str">
        <f aca="false">IF(ISBLANK(Values!F9),"",Values!$O9)</f>
        <v/>
      </c>
      <c r="W10" s="32" t="str">
        <f aca="false">IF(ISBLANK(Values!E9),"","Child")</f>
        <v>Child</v>
      </c>
      <c r="X10" s="32" t="str">
        <f aca="false">IF(ISBLANK(Values!E9),"",Values!$B$13)</f>
        <v>Lenovo T540 parent</v>
      </c>
      <c r="Y10" s="38" t="str">
        <f aca="false">IF(ISBLANK(Values!E9),"","Size-Color")</f>
        <v>Size-Color</v>
      </c>
      <c r="Z10" s="32" t="str">
        <f aca="false">IF(ISBLANK(Values!E9),"","variation")</f>
        <v>variation</v>
      </c>
      <c r="AA10" s="36" t="str">
        <f aca="false">IF(ISBLANK(Values!E9),"",Values!$B$20)</f>
        <v>PartialUpdate</v>
      </c>
      <c r="AB10" s="36" t="str">
        <f aca="false">IF(ISBLANK(Values!E9),"",Values!$B$29)</f>
        <v>Keyboard distributed by Tellus Remarketing, European leading company on laptop keyboards. Keyboard have been cleaned, packed and tested in our production line in Denmark. For any compatibility questions contact us through Amazon website.</v>
      </c>
      <c r="AI10" s="40" t="str">
        <f aca="false">IF(ISBLANK(Values!E9),"",IF(Values!I9,Values!$B$23,Values!$B$33))</f>
        <v>👉 SATISFIED CUSTOMERS WORLDWIDE: more than 10.000 satisfied customers worldwide. Keyboard restored in Europe</v>
      </c>
      <c r="AJ10" s="41" t="str">
        <f aca="false">IF(ISBLANK(Values!E9),"","👉 "&amp;Values!H9&amp; " "&amp;Values!$B$24 &amp;" "&amp;Values!$B$3)</f>
        <v>👉 Scandinavian – Nordic COMPATIBLE Lenovo E531 T540 T540P T550 L540 W540 W550S W550 W541</v>
      </c>
      <c r="AK10" s="1" t="str">
        <f aca="false">IF(ISBLANK(Values!E9),"",Values!$B$25)</f>
        <v>COMMUNICATION AND TECH SUPPORT 24h: we will help you in every situation</v>
      </c>
      <c r="AL10" s="1" t="str">
        <f aca="false">IF(ISBLANK(Values!E9),"",Values!$B$26)</f>
        <v>A+ QUALITY: All keyboards has been tested; comes with a 6 month full warranty for any defects.</v>
      </c>
      <c r="AM10" s="1" t="str">
        <f aca="false">IF(ISBLANK(Values!E9),"",Values!$B$27)</f>
        <v>♻️BUY REFURBISHED:  buy green! Reduce more than 80% carbon dioxide compared to a new keyboard!</v>
      </c>
      <c r="AT10" s="28" t="str">
        <f aca="false">IF(ISBLANK(Values!E9),"",Values!H9)</f>
        <v>Scandinavian – Nordic</v>
      </c>
      <c r="AV10" s="1"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200</v>
      </c>
      <c r="CH10" s="1" t="str">
        <f aca="false">IF(ISBLANK(Values!E9),"","GR")</f>
        <v>GR</v>
      </c>
      <c r="CI10" s="1" t="str">
        <f aca="false">IF(ISBLANK(Values!E9),"",Values!$B$7)</f>
        <v>40</v>
      </c>
      <c r="CJ10" s="1" t="str">
        <f aca="false">IF(ISBLANK(Values!E9),"",Values!$B$8)</f>
        <v>25</v>
      </c>
      <c r="CK10" s="1" t="str">
        <f aca="false">IF(ISBLANK(Values!E9),"",Values!$B$9)</f>
        <v>3</v>
      </c>
      <c r="CL10" s="1" t="str">
        <f aca="false">IF(ISBLANK(Values!E9),"","CM")</f>
        <v>CM</v>
      </c>
      <c r="CP10" s="36" t="str">
        <f aca="false">IF(ISBLANK(Values!E9),"",Values!$B$7)</f>
        <v>40</v>
      </c>
      <c r="CQ10" s="36" t="str">
        <f aca="false">IF(ISBLANK(Values!E9),"",Values!$B$8)</f>
        <v>25</v>
      </c>
      <c r="CR10" s="36" t="str">
        <f aca="false">IF(ISBLANK(Values!E9),"",Values!$B$9)</f>
        <v>3</v>
      </c>
      <c r="CS10" s="1" t="n">
        <f aca="false">IF(ISBLANK(Values!E9),"",Values!$B$11)</f>
        <v>200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sortage of stock a full refund is issued.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61.99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v>
      </c>
      <c r="B11" s="37" t="str">
        <f aca="false">IF(ISBLANK(Values!E10),"",Values!F10)</f>
        <v>Lenovo T540 BL - BE</v>
      </c>
      <c r="C11" s="32" t="str">
        <f aca="false">IF(ISBLANK(Values!E10),"","TellusRem")</f>
        <v>TellusRem</v>
      </c>
      <c r="D11" s="30" t="n">
        <f aca="false">IF(ISBLANK(Values!E10),"",Values!E10)</f>
        <v>5714401540076</v>
      </c>
      <c r="E11" s="31" t="str">
        <f aca="false">IF(ISBLANK(Values!E10),"","EAN")</f>
        <v>EAN</v>
      </c>
      <c r="F11" s="28" t="str">
        <f aca="false">IF(ISBLANK(Values!E10),"",IF(Values!J10,Values!H10 &amp;" "&amp;  Values!$B$1 &amp; " " &amp;Values!$B$3,Values!G10 &amp;" "&amp;  Values!$B$2 &amp; " " &amp;Values!$B$3))</f>
        <v>Belgian Original Backlit Keyboard for Lenovo Thinkpad E531 T540 T540P T550 L540 W540 W550S W550 W541</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T540 BL - BE</v>
      </c>
      <c r="K11" s="28" t="n">
        <f aca="false">IF(ISBLANK(Values!E10),"",IF(Values!J10, Values!$B$4, Values!$B$5))</f>
        <v>61.99</v>
      </c>
      <c r="L11" s="39" t="n">
        <f aca="false">IF(ISBLANK(Values!E10),"",Values!$B$18)</f>
        <v>5</v>
      </c>
      <c r="M11" s="28" t="str">
        <f aca="false">IF(ISBLANK(Values!E10),"",Values!$M10)</f>
        <v>https://download.lenovo.com/Images/Parts/04Y2471/04Y2471_A.jpg</v>
      </c>
      <c r="N11" s="28" t="str">
        <f aca="false">IF(ISBLANK(Values!F10),"",Values!$N10)</f>
        <v>https://download.lenovo.com/Images/Parts/04Y2471/04Y2471_B.jpg</v>
      </c>
      <c r="O11" s="1" t="str">
        <f aca="false">IF(ISBLANK(Values!F10),"",Values!$O10)</f>
        <v>https://download.lenovo.com/Images/Parts/04Y2471/04Y2471_details.jpg</v>
      </c>
      <c r="W11" s="32" t="str">
        <f aca="false">IF(ISBLANK(Values!E10),"","Child")</f>
        <v>Child</v>
      </c>
      <c r="X11" s="32" t="str">
        <f aca="false">IF(ISBLANK(Values!E10),"",Values!$B$13)</f>
        <v>Lenovo T540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Keyboard distributed by Tellus Remarketing, European leading company on laptop keyboards. Keyboard have been cleaned, packed and tested in our production line in Denmark. For any compatibility questions contact us through Amazon website.</v>
      </c>
      <c r="AI11" s="40" t="str">
        <f aca="false">IF(ISBLANK(Values!E10),"",IF(Values!I10,Values!$B$23,Values!$B$33))</f>
        <v>👉 SATISFIED CUSTOMERS WORLDWIDE: more than 10.000 satisfied customers worldwide. Keyboard restored in Europe</v>
      </c>
      <c r="AJ11" s="41" t="str">
        <f aca="false">IF(ISBLANK(Values!E10),"","👉 "&amp;Values!H10&amp; " "&amp;Values!$B$24 &amp;" "&amp;Values!$B$3)</f>
        <v>👉 Belgian COMPATIBLE Lenovo E531 T540 T540P T550 L540 W540 W550S W550 W541</v>
      </c>
      <c r="AK11" s="1" t="str">
        <f aca="false">IF(ISBLANK(Values!E10),"",Values!$B$25)</f>
        <v>COMMUNICATION AND TECH SUPPORT 24h: we will help you in every situation</v>
      </c>
      <c r="AL11" s="1" t="str">
        <f aca="false">IF(ISBLANK(Values!E10),"",Values!$B$26)</f>
        <v>A+ QUALITY: All keyboards has been tested; comes with a 6 month full warranty for any defects.</v>
      </c>
      <c r="AM11" s="1" t="str">
        <f aca="false">IF(ISBLANK(Values!E10),"",Values!$B$27)</f>
        <v>♻️BUY REFURBISHED:  buy green! Reduce more than 80% carbon dioxide compared to a new keyboard!</v>
      </c>
      <c r="AT11" s="28" t="str">
        <f aca="false">IF(ISBLANK(Values!E10),"",Values!H10)</f>
        <v>Belgian</v>
      </c>
      <c r="AV11" s="1"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200</v>
      </c>
      <c r="CH11" s="1" t="str">
        <f aca="false">IF(ISBLANK(Values!E10),"","GR")</f>
        <v>GR</v>
      </c>
      <c r="CI11" s="1" t="str">
        <f aca="false">IF(ISBLANK(Values!E10),"",Values!$B$7)</f>
        <v>40</v>
      </c>
      <c r="CJ11" s="1" t="str">
        <f aca="false">IF(ISBLANK(Values!E10),"",Values!$B$8)</f>
        <v>25</v>
      </c>
      <c r="CK11" s="1" t="str">
        <f aca="false">IF(ISBLANK(Values!E10),"",Values!$B$9)</f>
        <v>3</v>
      </c>
      <c r="CL11" s="1" t="str">
        <f aca="false">IF(ISBLANK(Values!E10),"","CM")</f>
        <v>CM</v>
      </c>
      <c r="CP11" s="36" t="str">
        <f aca="false">IF(ISBLANK(Values!E10),"",Values!$B$7)</f>
        <v>40</v>
      </c>
      <c r="CQ11" s="36" t="str">
        <f aca="false">IF(ISBLANK(Values!E10),"",Values!$B$8)</f>
        <v>25</v>
      </c>
      <c r="CR11" s="36" t="str">
        <f aca="false">IF(ISBLANK(Values!E10),"",Values!$B$9)</f>
        <v>3</v>
      </c>
      <c r="CS11" s="1" t="n">
        <f aca="false">IF(ISBLANK(Values!E10),"",Values!$B$11)</f>
        <v>200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sortage of stock a full refund is issued.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61.99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v>
      </c>
      <c r="B12" s="37" t="str">
        <f aca="false">IF(ISBLANK(Values!E11),"",Values!F11)</f>
        <v>Lenovo T540 BL - BG</v>
      </c>
      <c r="C12" s="32" t="str">
        <f aca="false">IF(ISBLANK(Values!E11),"","TellusRem")</f>
        <v>TellusRem</v>
      </c>
      <c r="D12" s="30" t="n">
        <f aca="false">IF(ISBLANK(Values!E11),"",Values!E11)</f>
        <v>5714401540083</v>
      </c>
      <c r="E12" s="31" t="str">
        <f aca="false">IF(ISBLANK(Values!E11),"","EAN")</f>
        <v>EAN</v>
      </c>
      <c r="F12" s="28" t="str">
        <f aca="false">IF(ISBLANK(Values!E11),"",IF(Values!J11,Values!H11 &amp;" "&amp;  Values!$B$1 &amp; " " &amp;Values!$B$3,Values!G11 &amp;" "&amp;  Values!$B$2 &amp; " " &amp;Values!$B$3))</f>
        <v>Bulgarian Original Backlit Keyboard for Lenovo Thinkpad E531 T540 T540P T550 L540 W540 W550S W550 W541</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T540 BL - BG</v>
      </c>
      <c r="K12" s="28" t="n">
        <f aca="false">IF(ISBLANK(Values!E11),"",IF(Values!J11, Values!$B$4, Values!$B$5))</f>
        <v>61.99</v>
      </c>
      <c r="L12" s="39" t="n">
        <f aca="false">IF(ISBLANK(Values!E11),"",Values!$B$18)</f>
        <v>5</v>
      </c>
      <c r="M12" s="28" t="str">
        <f aca="false">IF(ISBLANK(Values!E11),"",Values!$M11)</f>
        <v>https://download.lenovo.com/Images/Parts/04Y2394/04Y2394_A.jpg</v>
      </c>
      <c r="N12" s="28" t="str">
        <f aca="false">IF(ISBLANK(Values!F11),"",Values!$N11)</f>
        <v>https://download.lenovo.com/Images/Parts/04Y2394/04Y2394_B.jpg</v>
      </c>
      <c r="O12" s="1" t="str">
        <f aca="false">IF(ISBLANK(Values!F11),"",Values!$O11)</f>
        <v>https://download.lenovo.com/Images/Parts/04Y2394/04Y2394_details.jpg</v>
      </c>
      <c r="W12" s="32" t="str">
        <f aca="false">IF(ISBLANK(Values!E11),"","Child")</f>
        <v>Child</v>
      </c>
      <c r="X12" s="32" t="str">
        <f aca="false">IF(ISBLANK(Values!E11),"",Values!$B$13)</f>
        <v>Lenovo T540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Keyboard distributed by Tellus Remarketing, European leading company on laptop keyboards. Keyboard have been cleaned, packed and tested in our production line in Denmark. For any compatibility questions contact us through Amazon website.</v>
      </c>
      <c r="AI12" s="40" t="str">
        <f aca="false">IF(ISBLANK(Values!E11),"",IF(Values!I11,Values!$B$23,Values!$B$33))</f>
        <v>👉 SATISFIED CUSTOMERS WORLDWIDE: more than 10.000 satisfied customers worldwide. Keyboard restored in Europe</v>
      </c>
      <c r="AJ12" s="41" t="str">
        <f aca="false">IF(ISBLANK(Values!E11),"","👉 "&amp;Values!H11&amp; " "&amp;Values!$B$24 &amp;" "&amp;Values!$B$3)</f>
        <v>👉 Bulgarian COMPATIBLE Lenovo E531 T540 T540P T550 L540 W540 W550S W550 W541</v>
      </c>
      <c r="AK12" s="1" t="str">
        <f aca="false">IF(ISBLANK(Values!E11),"",Values!$B$25)</f>
        <v>COMMUNICATION AND TECH SUPPORT 24h: we will help you in every situation</v>
      </c>
      <c r="AL12" s="1" t="str">
        <f aca="false">IF(ISBLANK(Values!E11),"",Values!$B$26)</f>
        <v>A+ QUALITY: All keyboards has been tested; comes with a 6 month full warranty for any defects.</v>
      </c>
      <c r="AM12" s="1" t="str">
        <f aca="false">IF(ISBLANK(Values!E11),"",Values!$B$27)</f>
        <v>♻️BUY REFURBISHED:  buy green! Reduce more than 80% carbon dioxide compared to a new keyboard!</v>
      </c>
      <c r="AT12" s="28" t="str">
        <f aca="false">IF(ISBLANK(Values!E11),"",Values!H11)</f>
        <v>Bulgarian</v>
      </c>
      <c r="AV12" s="1"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200</v>
      </c>
      <c r="CH12" s="1" t="str">
        <f aca="false">IF(ISBLANK(Values!E11),"","GR")</f>
        <v>GR</v>
      </c>
      <c r="CI12" s="1" t="str">
        <f aca="false">IF(ISBLANK(Values!E11),"",Values!$B$7)</f>
        <v>40</v>
      </c>
      <c r="CJ12" s="1" t="str">
        <f aca="false">IF(ISBLANK(Values!E11),"",Values!$B$8)</f>
        <v>25</v>
      </c>
      <c r="CK12" s="1" t="str">
        <f aca="false">IF(ISBLANK(Values!E11),"",Values!$B$9)</f>
        <v>3</v>
      </c>
      <c r="CL12" s="1" t="str">
        <f aca="false">IF(ISBLANK(Values!E11),"","CM")</f>
        <v>CM</v>
      </c>
      <c r="CP12" s="36" t="str">
        <f aca="false">IF(ISBLANK(Values!E11),"",Values!$B$7)</f>
        <v>40</v>
      </c>
      <c r="CQ12" s="36" t="str">
        <f aca="false">IF(ISBLANK(Values!E11),"",Values!$B$8)</f>
        <v>25</v>
      </c>
      <c r="CR12" s="36" t="str">
        <f aca="false">IF(ISBLANK(Values!E11),"",Values!$B$9)</f>
        <v>3</v>
      </c>
      <c r="CS12" s="1" t="n">
        <f aca="false">IF(ISBLANK(Values!E11),"",Values!$B$11)</f>
        <v>200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sortage of stock a full refund is issued.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61.99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v>
      </c>
      <c r="B13" s="37" t="str">
        <f aca="false">IF(ISBLANK(Values!E12),"",Values!F12)</f>
        <v>Lenovo T540 BL - CZ</v>
      </c>
      <c r="C13" s="32" t="str">
        <f aca="false">IF(ISBLANK(Values!E12),"","TellusRem")</f>
        <v>TellusRem</v>
      </c>
      <c r="D13" s="30" t="n">
        <f aca="false">IF(ISBLANK(Values!E12),"",Values!E12)</f>
        <v>5714401540090</v>
      </c>
      <c r="E13" s="31" t="str">
        <f aca="false">IF(ISBLANK(Values!E12),"","EAN")</f>
        <v>EAN</v>
      </c>
      <c r="F13" s="28" t="str">
        <f aca="false">IF(ISBLANK(Values!E12),"",IF(Values!J12,Values!H12 &amp;" "&amp;  Values!$B$1 &amp; " " &amp;Values!$B$3,Values!G12 &amp;" "&amp;  Values!$B$2 &amp; " " &amp;Values!$B$3))</f>
        <v>Czech Original Backlit Keyboard for Lenovo Thinkpad E531 T540 T540P T550 L540 W540 W550S W550 W541</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T540 BL - CZ</v>
      </c>
      <c r="K13" s="28" t="n">
        <f aca="false">IF(ISBLANK(Values!E12),"",IF(Values!J12, Values!$B$4, Values!$B$5))</f>
        <v>61.99</v>
      </c>
      <c r="L13" s="39" t="n">
        <f aca="false">IF(ISBLANK(Values!E12),"",Values!$B$18)</f>
        <v>5</v>
      </c>
      <c r="M13" s="28" t="str">
        <f aca="false">IF(ISBLANK(Values!E12),"",Values!$M12)</f>
        <v>https://download.lenovo.com/Images/Parts/04Y2395/04Y2395_A.jpg</v>
      </c>
      <c r="N13" s="28" t="str">
        <f aca="false">IF(ISBLANK(Values!F12),"",Values!$N12)</f>
        <v>https://download.lenovo.com/Images/Parts/04Y2395/04Y2395_B.jpg</v>
      </c>
      <c r="O13" s="1" t="str">
        <f aca="false">IF(ISBLANK(Values!F12),"",Values!$O12)</f>
        <v>https://download.lenovo.com/Images/Parts/04Y2395/04Y2395_details.jpg</v>
      </c>
      <c r="W13" s="32" t="str">
        <f aca="false">IF(ISBLANK(Values!E12),"","Child")</f>
        <v>Child</v>
      </c>
      <c r="X13" s="32" t="str">
        <f aca="false">IF(ISBLANK(Values!E12),"",Values!$B$13)</f>
        <v>Lenovo T540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Keyboard distributed by Tellus Remarketing, European leading company on laptop keyboards. Keyboard have been cleaned, packed and tested in our production line in Denmark. For any compatibility questions contact us through Amazon website.</v>
      </c>
      <c r="AI13" s="40" t="str">
        <f aca="false">IF(ISBLANK(Values!E12),"",IF(Values!I12,Values!$B$23,Values!$B$33))</f>
        <v>👉 SATISFIED CUSTOMERS WORLDWIDE: more than 10.000 satisfied customers worldwide. Keyboard restored in Europe</v>
      </c>
      <c r="AJ13" s="41" t="str">
        <f aca="false">IF(ISBLANK(Values!E12),"","👉 "&amp;Values!H12&amp; " "&amp;Values!$B$24 &amp;" "&amp;Values!$B$3)</f>
        <v>👉 Czech COMPATIBLE Lenovo E531 T540 T540P T550 L540 W540 W550S W550 W541</v>
      </c>
      <c r="AK13" s="1" t="str">
        <f aca="false">IF(ISBLANK(Values!E12),"",Values!$B$25)</f>
        <v>COMMUNICATION AND TECH SUPPORT 24h: we will help you in every situation</v>
      </c>
      <c r="AL13" s="1" t="str">
        <f aca="false">IF(ISBLANK(Values!E12),"",Values!$B$26)</f>
        <v>A+ QUALITY: All keyboards has been tested; comes with a 6 month full warranty for any defects.</v>
      </c>
      <c r="AM13" s="1" t="str">
        <f aca="false">IF(ISBLANK(Values!E12),"",Values!$B$27)</f>
        <v>♻️BUY REFURBISHED:  buy green! Reduce more than 80% carbon dioxide compared to a new keyboard!</v>
      </c>
      <c r="AT13" s="28" t="str">
        <f aca="false">IF(ISBLANK(Values!E12),"",Values!H12)</f>
        <v>Czech</v>
      </c>
      <c r="AV13" s="1"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200</v>
      </c>
      <c r="CH13" s="1" t="str">
        <f aca="false">IF(ISBLANK(Values!E12),"","GR")</f>
        <v>GR</v>
      </c>
      <c r="CI13" s="1" t="str">
        <f aca="false">IF(ISBLANK(Values!E12),"",Values!$B$7)</f>
        <v>40</v>
      </c>
      <c r="CJ13" s="1" t="str">
        <f aca="false">IF(ISBLANK(Values!E12),"",Values!$B$8)</f>
        <v>25</v>
      </c>
      <c r="CK13" s="1" t="str">
        <f aca="false">IF(ISBLANK(Values!E12),"",Values!$B$9)</f>
        <v>3</v>
      </c>
      <c r="CL13" s="1" t="str">
        <f aca="false">IF(ISBLANK(Values!E12),"","CM")</f>
        <v>CM</v>
      </c>
      <c r="CP13" s="36" t="str">
        <f aca="false">IF(ISBLANK(Values!E12),"",Values!$B$7)</f>
        <v>40</v>
      </c>
      <c r="CQ13" s="36" t="str">
        <f aca="false">IF(ISBLANK(Values!E12),"",Values!$B$8)</f>
        <v>25</v>
      </c>
      <c r="CR13" s="36" t="str">
        <f aca="false">IF(ISBLANK(Values!E12),"",Values!$B$9)</f>
        <v>3</v>
      </c>
      <c r="CS13" s="1" t="n">
        <f aca="false">IF(ISBLANK(Values!E12),"",Values!$B$11)</f>
        <v>200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sortage of stock a full refund is issued.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61.99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v>
      </c>
      <c r="B14" s="37" t="str">
        <f aca="false">IF(ISBLANK(Values!E13),"",Values!F13)</f>
        <v>Lenovo T540 BL - DK</v>
      </c>
      <c r="C14" s="32" t="str">
        <f aca="false">IF(ISBLANK(Values!E13),"","TellusRem")</f>
        <v>TellusRem</v>
      </c>
      <c r="D14" s="30" t="n">
        <f aca="false">IF(ISBLANK(Values!E13),"",Values!E13)</f>
        <v>5714401540106</v>
      </c>
      <c r="E14" s="31" t="str">
        <f aca="false">IF(ISBLANK(Values!E13),"","EAN")</f>
        <v>EAN</v>
      </c>
      <c r="F14" s="28" t="str">
        <f aca="false">IF(ISBLANK(Values!E13),"",IF(Values!J13,Values!H13 &amp;" "&amp;  Values!$B$1 &amp; " " &amp;Values!$B$3,Values!G13 &amp;" "&amp;  Values!$B$2 &amp; " " &amp;Values!$B$3))</f>
        <v>Danish Original Backlit Keyboard for Lenovo Thinkpad E531 T540 T540P T550 L540 W540 W550S W550 W541</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T540 BL - DK</v>
      </c>
      <c r="K14" s="28" t="n">
        <f aca="false">IF(ISBLANK(Values!E13),"",IF(Values!J13, Values!$B$4, Values!$B$5))</f>
        <v>61.99</v>
      </c>
      <c r="L14" s="39" t="n">
        <f aca="false">IF(ISBLANK(Values!E13),"",Values!$B$18)</f>
        <v>5</v>
      </c>
      <c r="M14" s="28" t="str">
        <f aca="false">IF(ISBLANK(Values!E13),"",Values!$M13)</f>
        <v>https://download.lenovo.com/Images/Parts/04Y2396/04Y2396_A.jpg</v>
      </c>
      <c r="N14" s="28" t="str">
        <f aca="false">IF(ISBLANK(Values!F13),"",Values!$N13)</f>
        <v>https://download.lenovo.com/Images/Parts/04Y2396/04Y2396_B.jpg</v>
      </c>
      <c r="O14" s="1" t="str">
        <f aca="false">IF(ISBLANK(Values!F13),"",Values!$O13)</f>
        <v>https://download.lenovo.com/Images/Parts/04Y2396/04Y2396_details.jpg</v>
      </c>
      <c r="W14" s="32" t="str">
        <f aca="false">IF(ISBLANK(Values!E13),"","Child")</f>
        <v>Child</v>
      </c>
      <c r="X14" s="32" t="str">
        <f aca="false">IF(ISBLANK(Values!E13),"",Values!$B$13)</f>
        <v>Lenovo T540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Keyboard distributed by Tellus Remarketing, European leading company on laptop keyboards. Keyboard have been cleaned, packed and tested in our production line in Denmark. For any compatibility questions contact us through Amazon website.</v>
      </c>
      <c r="AI14" s="40" t="str">
        <f aca="false">IF(ISBLANK(Values!E13),"",IF(Values!I13,Values!$B$23,Values!$B$33))</f>
        <v>👉 SATISFIED CUSTOMERS WORLDWIDE: more than 10.000 satisfied customers worldwide. Keyboard restored in Europe</v>
      </c>
      <c r="AJ14" s="41" t="str">
        <f aca="false">IF(ISBLANK(Values!E13),"","👉 "&amp;Values!H13&amp; " "&amp;Values!$B$24 &amp;" "&amp;Values!$B$3)</f>
        <v>👉 Danish COMPATIBLE Lenovo E531 T540 T540P T550 L540 W540 W550S W550 W541</v>
      </c>
      <c r="AK14" s="1" t="str">
        <f aca="false">IF(ISBLANK(Values!E13),"",Values!$B$25)</f>
        <v>COMMUNICATION AND TECH SUPPORT 24h: we will help you in every situation</v>
      </c>
      <c r="AL14" s="1" t="str">
        <f aca="false">IF(ISBLANK(Values!E13),"",Values!$B$26)</f>
        <v>A+ QUALITY: All keyboards has been tested; comes with a 6 month full warranty for any defects.</v>
      </c>
      <c r="AM14" s="1" t="str">
        <f aca="false">IF(ISBLANK(Values!E13),"",Values!$B$27)</f>
        <v>♻️BUY REFURBISHED:  buy green! Reduce more than 80% carbon dioxide compared to a new keyboard!</v>
      </c>
      <c r="AT14" s="28" t="str">
        <f aca="false">IF(ISBLANK(Values!E13),"",Values!H13)</f>
        <v>Danish</v>
      </c>
      <c r="AV14" s="1"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200</v>
      </c>
      <c r="CH14" s="1" t="str">
        <f aca="false">IF(ISBLANK(Values!E13),"","GR")</f>
        <v>GR</v>
      </c>
      <c r="CI14" s="1" t="str">
        <f aca="false">IF(ISBLANK(Values!E13),"",Values!$B$7)</f>
        <v>40</v>
      </c>
      <c r="CJ14" s="1" t="str">
        <f aca="false">IF(ISBLANK(Values!E13),"",Values!$B$8)</f>
        <v>25</v>
      </c>
      <c r="CK14" s="1" t="str">
        <f aca="false">IF(ISBLANK(Values!E13),"",Values!$B$9)</f>
        <v>3</v>
      </c>
      <c r="CL14" s="1" t="str">
        <f aca="false">IF(ISBLANK(Values!E13),"","CM")</f>
        <v>CM</v>
      </c>
      <c r="CP14" s="36" t="str">
        <f aca="false">IF(ISBLANK(Values!E13),"",Values!$B$7)</f>
        <v>40</v>
      </c>
      <c r="CQ14" s="36" t="str">
        <f aca="false">IF(ISBLANK(Values!E13),"",Values!$B$8)</f>
        <v>25</v>
      </c>
      <c r="CR14" s="36" t="str">
        <f aca="false">IF(ISBLANK(Values!E13),"",Values!$B$9)</f>
        <v>3</v>
      </c>
      <c r="CS14" s="1" t="n">
        <f aca="false">IF(ISBLANK(Values!E13),"",Values!$B$11)</f>
        <v>200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sortage of stock a full refund is issued.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61.99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v>
      </c>
      <c r="B15" s="37" t="str">
        <f aca="false">IF(ISBLANK(Values!E14),"",Values!F14)</f>
        <v>Lenovo T540 BL - HU</v>
      </c>
      <c r="C15" s="32" t="str">
        <f aca="false">IF(ISBLANK(Values!E14),"","TellusRem")</f>
        <v>TellusRem</v>
      </c>
      <c r="D15" s="30" t="n">
        <f aca="false">IF(ISBLANK(Values!E14),"",Values!E14)</f>
        <v>5714401540113</v>
      </c>
      <c r="E15" s="31" t="str">
        <f aca="false">IF(ISBLANK(Values!E14),"","EAN")</f>
        <v>EAN</v>
      </c>
      <c r="F15" s="28" t="str">
        <f aca="false">IF(ISBLANK(Values!E14),"",IF(Values!J14,Values!H14 &amp;" "&amp;  Values!$B$1 &amp; " " &amp;Values!$B$3,Values!G14 &amp;" "&amp;  Values!$B$2 &amp; " " &amp;Values!$B$3))</f>
        <v>Hungarian Original Backlit Keyboard for Lenovo Thinkpad E531 T540 T540P T550 L540 W540 W550S W550 W541</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T540 BL - HU</v>
      </c>
      <c r="K15" s="28" t="n">
        <f aca="false">IF(ISBLANK(Values!E14),"",IF(Values!J14, Values!$B$4, Values!$B$5))</f>
        <v>61.99</v>
      </c>
      <c r="L15" s="39" t="n">
        <f aca="false">IF(ISBLANK(Values!E14),"",Values!$B$18)</f>
        <v>5</v>
      </c>
      <c r="M15" s="28" t="str">
        <f aca="false">IF(ISBLANK(Values!E14),"",Values!$M14)</f>
        <v>https://download.lenovo.com/Images/Parts/04Y2480/04Y2480_A.jpg</v>
      </c>
      <c r="N15" s="28" t="str">
        <f aca="false">IF(ISBLANK(Values!F14),"",Values!$N14)</f>
        <v>https://download.lenovo.com/Images/Parts/04Y2480/04Y2480_B.jpg</v>
      </c>
      <c r="O15" s="1" t="str">
        <f aca="false">IF(ISBLANK(Values!F14),"",Values!$O14)</f>
        <v>https://download.lenovo.com/Images/Parts/04Y2480/04Y2480_details.jpg</v>
      </c>
      <c r="W15" s="32" t="str">
        <f aca="false">IF(ISBLANK(Values!E14),"","Child")</f>
        <v>Child</v>
      </c>
      <c r="X15" s="32" t="str">
        <f aca="false">IF(ISBLANK(Values!E14),"",Values!$B$13)</f>
        <v>Lenovo T540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Keyboard distributed by Tellus Remarketing, European leading company on laptop keyboards. Keyboard have been cleaned, packed and tested in our production line in Denmark. For any compatibility questions contact us through Amazon website.</v>
      </c>
      <c r="AI15" s="40" t="str">
        <f aca="false">IF(ISBLANK(Values!E14),"",IF(Values!I14,Values!$B$23,Values!$B$33))</f>
        <v>👉 SATISFIED CUSTOMERS WORLDWIDE: more than 10.000 satisfied customers worldwide. Keyboard restored in Europe</v>
      </c>
      <c r="AJ15" s="41" t="str">
        <f aca="false">IF(ISBLANK(Values!E14),"","👉 "&amp;Values!H14&amp; " "&amp;Values!$B$24 &amp;" "&amp;Values!$B$3)</f>
        <v>👉 Hungarian COMPATIBLE Lenovo E531 T540 T540P T550 L540 W540 W550S W550 W541</v>
      </c>
      <c r="AK15" s="1" t="str">
        <f aca="false">IF(ISBLANK(Values!E14),"",Values!$B$25)</f>
        <v>COMMUNICATION AND TECH SUPPORT 24h: we will help you in every situation</v>
      </c>
      <c r="AL15" s="1" t="str">
        <f aca="false">IF(ISBLANK(Values!E14),"",Values!$B$26)</f>
        <v>A+ QUALITY: All keyboards has been tested; comes with a 6 month full warranty for any defects.</v>
      </c>
      <c r="AM15" s="1" t="str">
        <f aca="false">IF(ISBLANK(Values!E14),"",Values!$B$27)</f>
        <v>♻️BUY REFURBISHED:  buy green! Reduce more than 80% carbon dioxide compared to a new keyboard!</v>
      </c>
      <c r="AT15" s="28" t="str">
        <f aca="false">IF(ISBLANK(Values!E14),"",Values!H14)</f>
        <v>Hungarian</v>
      </c>
      <c r="AV15" s="1"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200</v>
      </c>
      <c r="CH15" s="1" t="str">
        <f aca="false">IF(ISBLANK(Values!E14),"","GR")</f>
        <v>GR</v>
      </c>
      <c r="CI15" s="1" t="str">
        <f aca="false">IF(ISBLANK(Values!E14),"",Values!$B$7)</f>
        <v>40</v>
      </c>
      <c r="CJ15" s="1" t="str">
        <f aca="false">IF(ISBLANK(Values!E14),"",Values!$B$8)</f>
        <v>25</v>
      </c>
      <c r="CK15" s="1" t="str">
        <f aca="false">IF(ISBLANK(Values!E14),"",Values!$B$9)</f>
        <v>3</v>
      </c>
      <c r="CL15" s="1" t="str">
        <f aca="false">IF(ISBLANK(Values!E14),"","CM")</f>
        <v>CM</v>
      </c>
      <c r="CP15" s="36" t="str">
        <f aca="false">IF(ISBLANK(Values!E14),"",Values!$B$7)</f>
        <v>40</v>
      </c>
      <c r="CQ15" s="36" t="str">
        <f aca="false">IF(ISBLANK(Values!E14),"",Values!$B$8)</f>
        <v>25</v>
      </c>
      <c r="CR15" s="36" t="str">
        <f aca="false">IF(ISBLANK(Values!E14),"",Values!$B$9)</f>
        <v>3</v>
      </c>
      <c r="CS15" s="1" t="n">
        <f aca="false">IF(ISBLANK(Values!E14),"",Values!$B$11)</f>
        <v>200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sortage of stock a full refund is issued.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61.99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v>
      </c>
      <c r="B16" s="37" t="str">
        <f aca="false">IF(ISBLANK(Values!E15),"",Values!F15)</f>
        <v>Lenovo T540 BL - NL</v>
      </c>
      <c r="C16" s="32" t="str">
        <f aca="false">IF(ISBLANK(Values!E15),"","TellusRem")</f>
        <v>TellusRem</v>
      </c>
      <c r="D16" s="30" t="n">
        <f aca="false">IF(ISBLANK(Values!E15),"",Values!E15)</f>
        <v>5714401540120</v>
      </c>
      <c r="E16" s="31" t="str">
        <f aca="false">IF(ISBLANK(Values!E15),"","EAN")</f>
        <v>EAN</v>
      </c>
      <c r="F16" s="28" t="str">
        <f aca="false">IF(ISBLANK(Values!E15),"",IF(Values!J15,Values!H15 &amp;" "&amp;  Values!$B$1 &amp; " " &amp;Values!$B$3,Values!G15 &amp;" "&amp;  Values!$B$2 &amp; " " &amp;Values!$B$3))</f>
        <v>Dutch Original Backlit Keyboard for Lenovo Thinkpad E531 T540 T540P T550 L540 W540 W550S W550 W541</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T540 BL - NL</v>
      </c>
      <c r="K16" s="28" t="n">
        <f aca="false">IF(ISBLANK(Values!E15),"",IF(Values!J15, Values!$B$4, Values!$B$5))</f>
        <v>61.99</v>
      </c>
      <c r="L16" s="39" t="n">
        <f aca="false">IF(ISBLANK(Values!E15),"",Values!$B$18)</f>
        <v>5</v>
      </c>
      <c r="M16" s="28" t="str">
        <f aca="false">IF(ISBLANK(Values!E15),"",Values!$M15)</f>
        <v>https://download.lenovo.com/Images/Parts/04Y2484/04Y2484_A.jpg</v>
      </c>
      <c r="N16" s="28" t="str">
        <f aca="false">IF(ISBLANK(Values!F15),"",Values!$N15)</f>
        <v>https://download.lenovo.com/Images/Parts/04Y2484/04Y2484_B.jpg</v>
      </c>
      <c r="O16" s="1" t="str">
        <f aca="false">IF(ISBLANK(Values!F15),"",Values!$O15)</f>
        <v>https://download.lenovo.com/Images/Parts/04Y2484/04Y2484_details.jpg</v>
      </c>
      <c r="W16" s="32" t="str">
        <f aca="false">IF(ISBLANK(Values!E15),"","Child")</f>
        <v>Child</v>
      </c>
      <c r="X16" s="32" t="str">
        <f aca="false">IF(ISBLANK(Values!E15),"",Values!$B$13)</f>
        <v>Lenovo T540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Keyboard distributed by Tellus Remarketing, European leading company on laptop keyboards. Keyboard have been cleaned, packed and tested in our production line in Denmark. For any compatibility questions contact us through Amazon website.</v>
      </c>
      <c r="AI16" s="40" t="str">
        <f aca="false">IF(ISBLANK(Values!E15),"",IF(Values!I15,Values!$B$23,Values!$B$33))</f>
        <v>👉 SATISFIED CUSTOMERS WORLDWIDE: more than 10.000 satisfied customers worldwide. Keyboard restored in Europe</v>
      </c>
      <c r="AJ16" s="41" t="str">
        <f aca="false">IF(ISBLANK(Values!E15),"","👉 "&amp;Values!H15&amp; " "&amp;Values!$B$24 &amp;" "&amp;Values!$B$3)</f>
        <v>👉 Dutch COMPATIBLE Lenovo E531 T540 T540P T550 L540 W540 W550S W550 W541</v>
      </c>
      <c r="AK16" s="1" t="str">
        <f aca="false">IF(ISBLANK(Values!E15),"",Values!$B$25)</f>
        <v>COMMUNICATION AND TECH SUPPORT 24h: we will help you in every situation</v>
      </c>
      <c r="AL16" s="1" t="str">
        <f aca="false">IF(ISBLANK(Values!E15),"",Values!$B$26)</f>
        <v>A+ QUALITY: All keyboards has been tested; comes with a 6 month full warranty for any defects.</v>
      </c>
      <c r="AM16" s="1" t="str">
        <f aca="false">IF(ISBLANK(Values!E15),"",Values!$B$27)</f>
        <v>♻️BUY REFURBISHED:  buy green! Reduce more than 80% carbon dioxide compared to a new keyboard!</v>
      </c>
      <c r="AT16" s="28" t="str">
        <f aca="false">IF(ISBLANK(Values!E15),"",Values!H15)</f>
        <v>Dutch</v>
      </c>
      <c r="AV16" s="1"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200</v>
      </c>
      <c r="CH16" s="1" t="str">
        <f aca="false">IF(ISBLANK(Values!E15),"","GR")</f>
        <v>GR</v>
      </c>
      <c r="CI16" s="1" t="str">
        <f aca="false">IF(ISBLANK(Values!E15),"",Values!$B$7)</f>
        <v>40</v>
      </c>
      <c r="CJ16" s="1" t="str">
        <f aca="false">IF(ISBLANK(Values!E15),"",Values!$B$8)</f>
        <v>25</v>
      </c>
      <c r="CK16" s="1" t="str">
        <f aca="false">IF(ISBLANK(Values!E15),"",Values!$B$9)</f>
        <v>3</v>
      </c>
      <c r="CL16" s="1" t="str">
        <f aca="false">IF(ISBLANK(Values!E15),"","CM")</f>
        <v>CM</v>
      </c>
      <c r="CP16" s="36" t="str">
        <f aca="false">IF(ISBLANK(Values!E15),"",Values!$B$7)</f>
        <v>40</v>
      </c>
      <c r="CQ16" s="36" t="str">
        <f aca="false">IF(ISBLANK(Values!E15),"",Values!$B$8)</f>
        <v>25</v>
      </c>
      <c r="CR16" s="36" t="str">
        <f aca="false">IF(ISBLANK(Values!E15),"",Values!$B$9)</f>
        <v>3</v>
      </c>
      <c r="CS16" s="1" t="n">
        <f aca="false">IF(ISBLANK(Values!E15),"",Values!$B$11)</f>
        <v>200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sortage of stock a full refund is issued.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61.99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v>
      </c>
      <c r="B17" s="37" t="str">
        <f aca="false">IF(ISBLANK(Values!E16),"",Values!F16)</f>
        <v>Lenovo T540 BL - NO</v>
      </c>
      <c r="C17" s="32" t="str">
        <f aca="false">IF(ISBLANK(Values!E16),"","TellusRem")</f>
        <v>TellusRem</v>
      </c>
      <c r="D17" s="30" t="n">
        <f aca="false">IF(ISBLANK(Values!E16),"",Values!E16)</f>
        <v>5714401540137</v>
      </c>
      <c r="E17" s="31" t="str">
        <f aca="false">IF(ISBLANK(Values!E16),"","EAN")</f>
        <v>EAN</v>
      </c>
      <c r="F17" s="28" t="str">
        <f aca="false">IF(ISBLANK(Values!E16),"",IF(Values!J16,Values!H16 &amp;" "&amp;  Values!$B$1 &amp; " " &amp;Values!$B$3,Values!G16 &amp;" "&amp;  Values!$B$2 &amp; " " &amp;Values!$B$3))</f>
        <v>Norwegian Original Backlit Keyboard for Lenovo Thinkpad E531 T540 T540P T550 L540 W540 W550S W550 W541</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T540 BL - NO</v>
      </c>
      <c r="K17" s="28" t="n">
        <f aca="false">IF(ISBLANK(Values!E16),"",IF(Values!J16, Values!$B$4, Values!$B$5))</f>
        <v>61.99</v>
      </c>
      <c r="L17" s="39" t="n">
        <f aca="false">IF(ISBLANK(Values!E16),"",Values!$B$18)</f>
        <v>5</v>
      </c>
      <c r="M17" s="28" t="str">
        <f aca="false">IF(ISBLANK(Values!E16),"",Values!$M16)</f>
        <v>https://download.lenovo.com/Images/Parts/04Y2407/04Y2407_A.jpg</v>
      </c>
      <c r="N17" s="28" t="str">
        <f aca="false">IF(ISBLANK(Values!F16),"",Values!$N16)</f>
        <v>https://download.lenovo.com/Images/Parts/04Y2407/04Y2407_B.jpg</v>
      </c>
      <c r="O17" s="1" t="str">
        <f aca="false">IF(ISBLANK(Values!F16),"",Values!$O16)</f>
        <v>https://download.lenovo.com/Images/Parts/04Y2407/04Y2407_details.jpg</v>
      </c>
      <c r="W17" s="32" t="str">
        <f aca="false">IF(ISBLANK(Values!E16),"","Child")</f>
        <v>Child</v>
      </c>
      <c r="X17" s="32" t="str">
        <f aca="false">IF(ISBLANK(Values!E16),"",Values!$B$13)</f>
        <v>Lenovo T540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Keyboard distributed by Tellus Remarketing, European leading company on laptop keyboards. Keyboard have been cleaned, packed and tested in our production line in Denmark. For any compatibility questions contact us through Amazon website.</v>
      </c>
      <c r="AI17" s="40" t="str">
        <f aca="false">IF(ISBLANK(Values!E16),"",IF(Values!I16,Values!$B$23,Values!$B$33))</f>
        <v>👉 SATISFIED CUSTOMERS WORLDWIDE: more than 10.000 satisfied customers worldwide. Keyboard restored in Europe</v>
      </c>
      <c r="AJ17" s="41" t="str">
        <f aca="false">IF(ISBLANK(Values!E16),"","👉 "&amp;Values!H16&amp; " "&amp;Values!$B$24 &amp;" "&amp;Values!$B$3)</f>
        <v>👉 Norwegian COMPATIBLE Lenovo E531 T540 T540P T550 L540 W540 W550S W550 W541</v>
      </c>
      <c r="AK17" s="1" t="str">
        <f aca="false">IF(ISBLANK(Values!E16),"",Values!$B$25)</f>
        <v>COMMUNICATION AND TECH SUPPORT 24h: we will help you in every situation</v>
      </c>
      <c r="AL17" s="1" t="str">
        <f aca="false">IF(ISBLANK(Values!E16),"",Values!$B$26)</f>
        <v>A+ QUALITY: All keyboards has been tested; comes with a 6 month full warranty for any defects.</v>
      </c>
      <c r="AM17" s="1" t="str">
        <f aca="false">IF(ISBLANK(Values!E16),"",Values!$B$27)</f>
        <v>♻️BUY REFURBISHED:  buy green! Reduce more than 80% carbon dioxide compared to a new keyboard!</v>
      </c>
      <c r="AT17" s="28" t="str">
        <f aca="false">IF(ISBLANK(Values!E16),"",Values!H16)</f>
        <v>Norwegian</v>
      </c>
      <c r="AV17" s="1"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200</v>
      </c>
      <c r="CH17" s="1" t="str">
        <f aca="false">IF(ISBLANK(Values!E16),"","GR")</f>
        <v>GR</v>
      </c>
      <c r="CI17" s="1" t="str">
        <f aca="false">IF(ISBLANK(Values!E16),"",Values!$B$7)</f>
        <v>40</v>
      </c>
      <c r="CJ17" s="1" t="str">
        <f aca="false">IF(ISBLANK(Values!E16),"",Values!$B$8)</f>
        <v>25</v>
      </c>
      <c r="CK17" s="1" t="str">
        <f aca="false">IF(ISBLANK(Values!E16),"",Values!$B$9)</f>
        <v>3</v>
      </c>
      <c r="CL17" s="1" t="str">
        <f aca="false">IF(ISBLANK(Values!E16),"","CM")</f>
        <v>CM</v>
      </c>
      <c r="CP17" s="36" t="str">
        <f aca="false">IF(ISBLANK(Values!E16),"",Values!$B$7)</f>
        <v>40</v>
      </c>
      <c r="CQ17" s="36" t="str">
        <f aca="false">IF(ISBLANK(Values!E16),"",Values!$B$8)</f>
        <v>25</v>
      </c>
      <c r="CR17" s="36" t="str">
        <f aca="false">IF(ISBLANK(Values!E16),"",Values!$B$9)</f>
        <v>3</v>
      </c>
      <c r="CS17" s="1" t="n">
        <f aca="false">IF(ISBLANK(Values!E16),"",Values!$B$11)</f>
        <v>200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sortage of stock a full refund is issued.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61.99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v>
      </c>
      <c r="B18" s="37" t="str">
        <f aca="false">IF(ISBLANK(Values!E17),"",Values!F17)</f>
        <v>Lenovo T540 BL - PL</v>
      </c>
      <c r="C18" s="32" t="str">
        <f aca="false">IF(ISBLANK(Values!E17),"","TellusRem")</f>
        <v>TellusRem</v>
      </c>
      <c r="D18" s="30" t="n">
        <f aca="false">IF(ISBLANK(Values!E17),"",Values!E17)</f>
        <v>5714401540144</v>
      </c>
      <c r="E18" s="31" t="str">
        <f aca="false">IF(ISBLANK(Values!E17),"","EAN")</f>
        <v>EAN</v>
      </c>
      <c r="F18" s="28" t="str">
        <f aca="false">IF(ISBLANK(Values!E17),"",IF(Values!J17,Values!H17 &amp;" "&amp;  Values!$B$1 &amp; " " &amp;Values!$B$3,Values!G17 &amp;" "&amp;  Values!$B$2 &amp; " " &amp;Values!$B$3))</f>
        <v>Polish Original Backlit Keyboard for Lenovo Thinkpad E531 T540 T540P T550 L540 W540 W550S W550 W541</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T540 BL - PL</v>
      </c>
      <c r="K18" s="28" t="n">
        <f aca="false">IF(ISBLANK(Values!E17),"",IF(Values!J17, Values!$B$4, Values!$B$5))</f>
        <v>61.99</v>
      </c>
      <c r="L18" s="39" t="n">
        <f aca="false">IF(ISBLANK(Values!E17),"",Values!$B$18)</f>
        <v>5</v>
      </c>
      <c r="M18" s="28" t="str">
        <f aca="false">IF(ISBLANK(Values!E17),"",Values!$M17)</f>
        <v>https://download.lenovo.com/Images/Parts/04Y2408/04Y2408_A.jpg</v>
      </c>
      <c r="N18" s="28" t="str">
        <f aca="false">IF(ISBLANK(Values!F17),"",Values!$N17)</f>
        <v>https://download.lenovo.com/Images/Parts/04Y2408/04Y2408_B.jpg</v>
      </c>
      <c r="O18" s="1" t="str">
        <f aca="false">IF(ISBLANK(Values!F17),"",Values!$O17)</f>
        <v>https://download.lenovo.com/Images/Parts/04Y2408/04Y2408_details.jpg</v>
      </c>
      <c r="W18" s="32" t="str">
        <f aca="false">IF(ISBLANK(Values!E17),"","Child")</f>
        <v>Child</v>
      </c>
      <c r="X18" s="32" t="str">
        <f aca="false">IF(ISBLANK(Values!E17),"",Values!$B$13)</f>
        <v>Lenovo T540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Keyboard distributed by Tellus Remarketing, European leading company on laptop keyboards. Keyboard have been cleaned, packed and tested in our production line in Denmark. For any compatibility questions contact us through Amazon website.</v>
      </c>
      <c r="AI18" s="40" t="str">
        <f aca="false">IF(ISBLANK(Values!E17),"",IF(Values!I17,Values!$B$23,Values!$B$33))</f>
        <v>👉 SATISFIED CUSTOMERS WORLDWIDE: more than 10.000 satisfied customers worldwide. Keyboard restored in Europe</v>
      </c>
      <c r="AJ18" s="41" t="str">
        <f aca="false">IF(ISBLANK(Values!E17),"","👉 "&amp;Values!H17&amp; " "&amp;Values!$B$24 &amp;" "&amp;Values!$B$3)</f>
        <v>👉 Polish COMPATIBLE Lenovo E531 T540 T540P T550 L540 W540 W550S W550 W541</v>
      </c>
      <c r="AK18" s="1" t="str">
        <f aca="false">IF(ISBLANK(Values!E17),"",Values!$B$25)</f>
        <v>COMMUNICATION AND TECH SUPPORT 24h: we will help you in every situation</v>
      </c>
      <c r="AL18" s="1" t="str">
        <f aca="false">IF(ISBLANK(Values!E17),"",Values!$B$26)</f>
        <v>A+ QUALITY: All keyboards has been tested; comes with a 6 month full warranty for any defects.</v>
      </c>
      <c r="AM18" s="1" t="str">
        <f aca="false">IF(ISBLANK(Values!E17),"",Values!$B$27)</f>
        <v>♻️BUY REFURBISHED:  buy green! Reduce more than 80% carbon dioxide compared to a new keyboard!</v>
      </c>
      <c r="AT18" s="28" t="str">
        <f aca="false">IF(ISBLANK(Values!E17),"",Values!H17)</f>
        <v>Polish</v>
      </c>
      <c r="AV18" s="1"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200</v>
      </c>
      <c r="CH18" s="1" t="str">
        <f aca="false">IF(ISBLANK(Values!E17),"","GR")</f>
        <v>GR</v>
      </c>
      <c r="CI18" s="1" t="str">
        <f aca="false">IF(ISBLANK(Values!E17),"",Values!$B$7)</f>
        <v>40</v>
      </c>
      <c r="CJ18" s="1" t="str">
        <f aca="false">IF(ISBLANK(Values!E17),"",Values!$B$8)</f>
        <v>25</v>
      </c>
      <c r="CK18" s="1" t="str">
        <f aca="false">IF(ISBLANK(Values!E17),"",Values!$B$9)</f>
        <v>3</v>
      </c>
      <c r="CL18" s="1" t="str">
        <f aca="false">IF(ISBLANK(Values!E17),"","CM")</f>
        <v>CM</v>
      </c>
      <c r="CP18" s="36" t="str">
        <f aca="false">IF(ISBLANK(Values!E17),"",Values!$B$7)</f>
        <v>40</v>
      </c>
      <c r="CQ18" s="36" t="str">
        <f aca="false">IF(ISBLANK(Values!E17),"",Values!$B$8)</f>
        <v>25</v>
      </c>
      <c r="CR18" s="36" t="str">
        <f aca="false">IF(ISBLANK(Values!E17),"",Values!$B$9)</f>
        <v>3</v>
      </c>
      <c r="CS18" s="1" t="n">
        <f aca="false">IF(ISBLANK(Values!E17),"",Values!$B$11)</f>
        <v>200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sortage of stock a full refund is issued.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61.99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v>
      </c>
      <c r="B19" s="37" t="str">
        <f aca="false">IF(ISBLANK(Values!E18),"",Values!F18)</f>
        <v>Lenovo T540 BL - PT</v>
      </c>
      <c r="C19" s="32" t="str">
        <f aca="false">IF(ISBLANK(Values!E18),"","TellusRem")</f>
        <v>TellusRem</v>
      </c>
      <c r="D19" s="30" t="n">
        <f aca="false">IF(ISBLANK(Values!E18),"",Values!E18)</f>
        <v>5714401540151</v>
      </c>
      <c r="E19" s="31" t="str">
        <f aca="false">IF(ISBLANK(Values!E18),"","EAN")</f>
        <v>EAN</v>
      </c>
      <c r="F19" s="28" t="str">
        <f aca="false">IF(ISBLANK(Values!E18),"",IF(Values!J18,Values!H18 &amp;" "&amp;  Values!$B$1 &amp; " " &amp;Values!$B$3,Values!G18 &amp;" "&amp;  Values!$B$2 &amp; " " &amp;Values!$B$3))</f>
        <v>Portuguese Original Backlit Keyboard for Lenovo Thinkpad E531 T540 T540P T550 L540 W540 W550S W550 W541</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T540 BL - PT</v>
      </c>
      <c r="K19" s="28" t="n">
        <f aca="false">IF(ISBLANK(Values!E18),"",IF(Values!J18, Values!$B$4, Values!$B$5))</f>
        <v>61.99</v>
      </c>
      <c r="L19" s="39" t="n">
        <f aca="false">IF(ISBLANK(Values!E18),"",Values!$B$18)</f>
        <v>5</v>
      </c>
      <c r="M19" s="28" t="str">
        <f aca="false">IF(ISBLANK(Values!E18),"",Values!$M18)</f>
        <v>https://download.lenovo.com/Images/Parts/04Y2409/04Y2409_A.jpg</v>
      </c>
      <c r="N19" s="28" t="str">
        <f aca="false">IF(ISBLANK(Values!F18),"",Values!$N18)</f>
        <v>https://download.lenovo.com/Images/Parts/04Y2409/04Y2409_B.jpg</v>
      </c>
      <c r="O19" s="1" t="str">
        <f aca="false">IF(ISBLANK(Values!F18),"",Values!$O18)</f>
        <v>https://download.lenovo.com/Images/Parts/04Y2409/04Y2409_details.jpg</v>
      </c>
      <c r="W19" s="32" t="str">
        <f aca="false">IF(ISBLANK(Values!E18),"","Child")</f>
        <v>Child</v>
      </c>
      <c r="X19" s="32" t="str">
        <f aca="false">IF(ISBLANK(Values!E18),"",Values!$B$13)</f>
        <v>Lenovo T540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Keyboard distributed by Tellus Remarketing, European leading company on laptop keyboards. Keyboard have been cleaned, packed and tested in our production line in Denmark. For any compatibility questions contact us through Amazon website.</v>
      </c>
      <c r="AI19" s="40" t="str">
        <f aca="false">IF(ISBLANK(Values!E18),"",IF(Values!I18,Values!$B$23,Values!$B$33))</f>
        <v>👉 SATISFIED CUSTOMERS WORLDWIDE: more than 10.000 satisfied customers worldwide. Keyboard restored in Europe</v>
      </c>
      <c r="AJ19" s="41" t="str">
        <f aca="false">IF(ISBLANK(Values!E18),"","👉 "&amp;Values!H18&amp; " "&amp;Values!$B$24 &amp;" "&amp;Values!$B$3)</f>
        <v>👉 Portuguese COMPATIBLE Lenovo E531 T540 T540P T550 L540 W540 W550S W550 W541</v>
      </c>
      <c r="AK19" s="1" t="str">
        <f aca="false">IF(ISBLANK(Values!E18),"",Values!$B$25)</f>
        <v>COMMUNICATION AND TECH SUPPORT 24h: we will help you in every situation</v>
      </c>
      <c r="AL19" s="1" t="str">
        <f aca="false">IF(ISBLANK(Values!E18),"",Values!$B$26)</f>
        <v>A+ QUALITY: All keyboards has been tested; comes with a 6 month full warranty for any defects.</v>
      </c>
      <c r="AM19" s="1" t="str">
        <f aca="false">IF(ISBLANK(Values!E18),"",Values!$B$27)</f>
        <v>♻️BUY REFURBISHED:  buy green! Reduce more than 80% carbon dioxide compared to a new keyboard!</v>
      </c>
      <c r="AT19" s="28" t="str">
        <f aca="false">IF(ISBLANK(Values!E18),"",Values!H18)</f>
        <v>Portuguese</v>
      </c>
      <c r="AV19" s="1"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200</v>
      </c>
      <c r="CH19" s="1" t="str">
        <f aca="false">IF(ISBLANK(Values!E18),"","GR")</f>
        <v>GR</v>
      </c>
      <c r="CI19" s="1" t="str">
        <f aca="false">IF(ISBLANK(Values!E18),"",Values!$B$7)</f>
        <v>40</v>
      </c>
      <c r="CJ19" s="1" t="str">
        <f aca="false">IF(ISBLANK(Values!E18),"",Values!$B$8)</f>
        <v>25</v>
      </c>
      <c r="CK19" s="1" t="str">
        <f aca="false">IF(ISBLANK(Values!E18),"",Values!$B$9)</f>
        <v>3</v>
      </c>
      <c r="CL19" s="1" t="str">
        <f aca="false">IF(ISBLANK(Values!E18),"","CM")</f>
        <v>CM</v>
      </c>
      <c r="CP19" s="36" t="str">
        <f aca="false">IF(ISBLANK(Values!E18),"",Values!$B$7)</f>
        <v>40</v>
      </c>
      <c r="CQ19" s="36" t="str">
        <f aca="false">IF(ISBLANK(Values!E18),"",Values!$B$8)</f>
        <v>25</v>
      </c>
      <c r="CR19" s="36" t="str">
        <f aca="false">IF(ISBLANK(Values!E18),"",Values!$B$9)</f>
        <v>3</v>
      </c>
      <c r="CS19" s="1" t="n">
        <f aca="false">IF(ISBLANK(Values!E18),"",Values!$B$11)</f>
        <v>200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sortage of stock a full refund is issued.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61.99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v>
      </c>
      <c r="B20" s="37" t="str">
        <f aca="false">IF(ISBLANK(Values!E19),"",Values!F19)</f>
        <v>Lenovo T540 BL - SE/FI</v>
      </c>
      <c r="C20" s="32" t="str">
        <f aca="false">IF(ISBLANK(Values!E19),"","TellusRem")</f>
        <v>TellusRem</v>
      </c>
      <c r="D20" s="30" t="n">
        <f aca="false">IF(ISBLANK(Values!E19),"",Values!E19)</f>
        <v>5714401540168</v>
      </c>
      <c r="E20" s="31" t="str">
        <f aca="false">IF(ISBLANK(Values!E19),"","EAN")</f>
        <v>EAN</v>
      </c>
      <c r="F20" s="28" t="str">
        <f aca="false">IF(ISBLANK(Values!E19),"",IF(Values!J19,Values!H19 &amp;" "&amp;  Values!$B$1 &amp; " " &amp;Values!$B$3,Values!G19 &amp;" "&amp;  Values!$B$2 &amp; " " &amp;Values!$B$3))</f>
        <v>Swedish – Finnish Original Backlit Keyboard for Lenovo Thinkpad E531 T540 T540P T550 L540 W540 W550S W550 W541</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T540 BL - SE/FI</v>
      </c>
      <c r="K20" s="28" t="n">
        <f aca="false">IF(ISBLANK(Values!E19),"",IF(Values!J19, Values!$B$4, Values!$B$5))</f>
        <v>61.99</v>
      </c>
      <c r="L20" s="39" t="n">
        <f aca="false">IF(ISBLANK(Values!E19),"",Values!$B$18)</f>
        <v>5</v>
      </c>
      <c r="M20" s="28" t="str">
        <f aca="false">IF(ISBLANK(Values!E19),"",Values!$M19)</f>
        <v>https://download.lenovo.com/Images/Parts/04Y2491/04Y2491_A.jpg</v>
      </c>
      <c r="N20" s="28" t="str">
        <f aca="false">IF(ISBLANK(Values!F19),"",Values!$N19)</f>
        <v>https://download.lenovo.com/Images/Parts/04Y2491/04Y2491_B.jpg</v>
      </c>
      <c r="O20" s="1" t="str">
        <f aca="false">IF(ISBLANK(Values!F19),"",Values!$O19)</f>
        <v>https://download.lenovo.com/Images/Parts/04Y2491/04Y2491_details.jpg</v>
      </c>
      <c r="W20" s="32" t="str">
        <f aca="false">IF(ISBLANK(Values!E19),"","Child")</f>
        <v>Child</v>
      </c>
      <c r="X20" s="32" t="str">
        <f aca="false">IF(ISBLANK(Values!E19),"",Values!$B$13)</f>
        <v>Lenovo T540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Keyboard distributed by Tellus Remarketing, European leading company on laptop keyboards. Keyboard have been cleaned, packed and tested in our production line in Denmark. For any compatibility questions contact us through Amazon website.</v>
      </c>
      <c r="AI20" s="40" t="str">
        <f aca="false">IF(ISBLANK(Values!E19),"",IF(Values!I19,Values!$B$23,Values!$B$33))</f>
        <v>👉 SATISFIED CUSTOMERS WORLDWIDE: more than 10.000 satisfied customers worldwide. Keyboard restored in Europe</v>
      </c>
      <c r="AJ20" s="41" t="str">
        <f aca="false">IF(ISBLANK(Values!E19),"","👉 "&amp;Values!H19&amp; " "&amp;Values!$B$24 &amp;" "&amp;Values!$B$3)</f>
        <v>👉 Swedish – Finnish COMPATIBLE Lenovo E531 T540 T540P T550 L540 W540 W550S W550 W541</v>
      </c>
      <c r="AK20" s="1" t="str">
        <f aca="false">IF(ISBLANK(Values!E19),"",Values!$B$25)</f>
        <v>COMMUNICATION AND TECH SUPPORT 24h: we will help you in every situation</v>
      </c>
      <c r="AL20" s="1" t="str">
        <f aca="false">IF(ISBLANK(Values!E19),"",Values!$B$26)</f>
        <v>A+ QUALITY: All keyboards has been tested; comes with a 6 month full warranty for any defects.</v>
      </c>
      <c r="AM20" s="1" t="str">
        <f aca="false">IF(ISBLANK(Values!E19),"",Values!$B$27)</f>
        <v>♻️BUY REFURBISHED:  buy green! Reduce more than 80% carbon dioxide compared to a new keyboard!</v>
      </c>
      <c r="AT20" s="28" t="str">
        <f aca="false">IF(ISBLANK(Values!E19),"",Values!H19)</f>
        <v>Swedish – Finnish</v>
      </c>
      <c r="AV20" s="1"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200</v>
      </c>
      <c r="CH20" s="1" t="str">
        <f aca="false">IF(ISBLANK(Values!E19),"","GR")</f>
        <v>GR</v>
      </c>
      <c r="CI20" s="1" t="str">
        <f aca="false">IF(ISBLANK(Values!E19),"",Values!$B$7)</f>
        <v>40</v>
      </c>
      <c r="CJ20" s="1" t="str">
        <f aca="false">IF(ISBLANK(Values!E19),"",Values!$B$8)</f>
        <v>25</v>
      </c>
      <c r="CK20" s="1" t="str">
        <f aca="false">IF(ISBLANK(Values!E19),"",Values!$B$9)</f>
        <v>3</v>
      </c>
      <c r="CL20" s="1" t="str">
        <f aca="false">IF(ISBLANK(Values!E19),"","CM")</f>
        <v>CM</v>
      </c>
      <c r="CP20" s="36" t="str">
        <f aca="false">IF(ISBLANK(Values!E19),"",Values!$B$7)</f>
        <v>40</v>
      </c>
      <c r="CQ20" s="36" t="str">
        <f aca="false">IF(ISBLANK(Values!E19),"",Values!$B$8)</f>
        <v>25</v>
      </c>
      <c r="CR20" s="36" t="str">
        <f aca="false">IF(ISBLANK(Values!E19),"",Values!$B$9)</f>
        <v>3</v>
      </c>
      <c r="CS20" s="1" t="n">
        <f aca="false">IF(ISBLANK(Values!E19),"",Values!$B$11)</f>
        <v>200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sortage of stock a full refund is issued.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61.99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v>
      </c>
      <c r="B21" s="37" t="str">
        <f aca="false">IF(ISBLANK(Values!E20),"",Values!F20)</f>
        <v>Lenovo T540 BL - CH</v>
      </c>
      <c r="C21" s="32" t="str">
        <f aca="false">IF(ISBLANK(Values!E20),"","TellusRem")</f>
        <v>TellusRem</v>
      </c>
      <c r="D21" s="30" t="n">
        <f aca="false">IF(ISBLANK(Values!E20),"",Values!E20)</f>
        <v>5714401540175</v>
      </c>
      <c r="E21" s="31" t="str">
        <f aca="false">IF(ISBLANK(Values!E20),"","EAN")</f>
        <v>EAN</v>
      </c>
      <c r="F21" s="28" t="str">
        <f aca="false">IF(ISBLANK(Values!E20),"",IF(Values!J20,Values!H20 &amp;" "&amp;  Values!$B$1 &amp; " " &amp;Values!$B$3,Values!G20 &amp;" "&amp;  Values!$B$2 &amp; " " &amp;Values!$B$3))</f>
        <v>Swiss Original Backlit Keyboard for Lenovo Thinkpad E531 T540 T540P T550 L540 W540 W550S W550 W541</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T540 BL - CH</v>
      </c>
      <c r="K21" s="28" t="n">
        <f aca="false">IF(ISBLANK(Values!E20),"",IF(Values!J20, Values!$B$4, Values!$B$5))</f>
        <v>61.99</v>
      </c>
      <c r="L21" s="39" t="n">
        <f aca="false">IF(ISBLANK(Values!E20),"",Values!$B$18)</f>
        <v>5</v>
      </c>
      <c r="M21" s="28" t="str">
        <f aca="false">IF(ISBLANK(Values!E20),"",Values!$M20)</f>
        <v>https://download.lenovo.com/Images/Parts/04Y2414/04Y2414_A.jpg</v>
      </c>
      <c r="N21" s="28" t="str">
        <f aca="false">IF(ISBLANK(Values!F20),"",Values!$N20)</f>
        <v>https://download.lenovo.com/Images/Parts/04Y2414/04Y2414_B.jpg</v>
      </c>
      <c r="O21" s="1" t="str">
        <f aca="false">IF(ISBLANK(Values!F20),"",Values!$O20)</f>
        <v>https://download.lenovo.com/Images/Parts/04Y2414/04Y2414_details.jpg</v>
      </c>
      <c r="W21" s="32" t="str">
        <f aca="false">IF(ISBLANK(Values!E20),"","Child")</f>
        <v>Child</v>
      </c>
      <c r="X21" s="32" t="str">
        <f aca="false">IF(ISBLANK(Values!E20),"",Values!$B$13)</f>
        <v>Lenovo T540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Keyboard distributed by Tellus Remarketing, European leading company on laptop keyboards. Keyboard have been cleaned, packed and tested in our production line in Denmark. For any compatibility questions contact us through Amazon website.</v>
      </c>
      <c r="AI21" s="40" t="str">
        <f aca="false">IF(ISBLANK(Values!E20),"",IF(Values!I20,Values!$B$23,Values!$B$33))</f>
        <v>👉 SATISFIED CUSTOMERS WORLDWIDE: more than 10.000 satisfied customers worldwide. Keyboard restored in Europe</v>
      </c>
      <c r="AJ21" s="41" t="str">
        <f aca="false">IF(ISBLANK(Values!E20),"","👉 "&amp;Values!H20&amp; " "&amp;Values!$B$24 &amp;" "&amp;Values!$B$3)</f>
        <v>👉 Swiss COMPATIBLE Lenovo E531 T540 T540P T550 L540 W540 W550S W550 W541</v>
      </c>
      <c r="AK21" s="1" t="str">
        <f aca="false">IF(ISBLANK(Values!E20),"",Values!$B$25)</f>
        <v>COMMUNICATION AND TECH SUPPORT 24h: we will help you in every situation</v>
      </c>
      <c r="AL21" s="1" t="str">
        <f aca="false">IF(ISBLANK(Values!E20),"",Values!$B$26)</f>
        <v>A+ QUALITY: All keyboards has been tested; comes with a 6 month full warranty for any defects.</v>
      </c>
      <c r="AM21" s="1" t="str">
        <f aca="false">IF(ISBLANK(Values!E20),"",Values!$B$27)</f>
        <v>♻️BUY REFURBISHED:  buy green! Reduce more than 80% carbon dioxide compared to a new keyboard!</v>
      </c>
      <c r="AT21" s="28" t="str">
        <f aca="false">IF(ISBLANK(Values!E20),"",Values!H20)</f>
        <v>Swiss</v>
      </c>
      <c r="AV21" s="1"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200</v>
      </c>
      <c r="CH21" s="1" t="str">
        <f aca="false">IF(ISBLANK(Values!E20),"","GR")</f>
        <v>GR</v>
      </c>
      <c r="CI21" s="1" t="str">
        <f aca="false">IF(ISBLANK(Values!E20),"",Values!$B$7)</f>
        <v>40</v>
      </c>
      <c r="CJ21" s="1" t="str">
        <f aca="false">IF(ISBLANK(Values!E20),"",Values!$B$8)</f>
        <v>25</v>
      </c>
      <c r="CK21" s="1" t="str">
        <f aca="false">IF(ISBLANK(Values!E20),"",Values!$B$9)</f>
        <v>3</v>
      </c>
      <c r="CL21" s="1" t="str">
        <f aca="false">IF(ISBLANK(Values!E20),"","CM")</f>
        <v>CM</v>
      </c>
      <c r="CP21" s="36" t="str">
        <f aca="false">IF(ISBLANK(Values!E20),"",Values!$B$7)</f>
        <v>40</v>
      </c>
      <c r="CQ21" s="36" t="str">
        <f aca="false">IF(ISBLANK(Values!E20),"",Values!$B$8)</f>
        <v>25</v>
      </c>
      <c r="CR21" s="36" t="str">
        <f aca="false">IF(ISBLANK(Values!E20),"",Values!$B$9)</f>
        <v>3</v>
      </c>
      <c r="CS21" s="1" t="n">
        <f aca="false">IF(ISBLANK(Values!E20),"",Values!$B$11)</f>
        <v>200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sortage of stock a full refund is issued.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61.99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v>
      </c>
      <c r="B22" s="37" t="str">
        <f aca="false">IF(ISBLANK(Values!E21),"",Values!F21)</f>
        <v>Lenovo T540 BL - US INT</v>
      </c>
      <c r="C22" s="32" t="str">
        <f aca="false">IF(ISBLANK(Values!E21),"","TellusRem")</f>
        <v>TellusRem</v>
      </c>
      <c r="D22" s="30" t="n">
        <f aca="false">IF(ISBLANK(Values!E21),"",Values!E21)</f>
        <v>5714401540182</v>
      </c>
      <c r="E22" s="31" t="str">
        <f aca="false">IF(ISBLANK(Values!E21),"","EAN")</f>
        <v>EAN</v>
      </c>
      <c r="F22" s="28" t="str">
        <f aca="false">IF(ISBLANK(Values!E21),"",IF(Values!J21,Values!H21 &amp;" "&amp;  Values!$B$1 &amp; " " &amp;Values!$B$3,Values!G21 &amp;" "&amp;  Values!$B$2 &amp; " " &amp;Values!$B$3))</f>
        <v>US International Original Backlit Keyboard for Lenovo Thinkpad E531 T540 T540P T550 L540 W540 W550S W550 W541</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T540 BL - US INT</v>
      </c>
      <c r="K22" s="28" t="n">
        <f aca="false">IF(ISBLANK(Values!E21),"",IF(Values!J21, Values!$B$4, Values!$B$5))</f>
        <v>61.99</v>
      </c>
      <c r="L22" s="39" t="n">
        <f aca="false">IF(ISBLANK(Values!E21),"",Values!$B$18)</f>
        <v>5</v>
      </c>
      <c r="M22" s="28" t="str">
        <f aca="false">IF(ISBLANK(Values!E21),"",Values!$M21)</f>
        <v>https://download.lenovo.com/Images/Parts/04Y2417/04Y2417_A.jpg</v>
      </c>
      <c r="N22" s="28" t="str">
        <f aca="false">IF(ISBLANK(Values!F21),"",Values!$N21)</f>
        <v>https://download.lenovo.com/Images/Parts/04Y2417/04Y2417_B.jpg</v>
      </c>
      <c r="O22" s="1" t="str">
        <f aca="false">IF(ISBLANK(Values!F21),"",Values!$O21)</f>
        <v>https://download.lenovo.com/Images/Parts/04Y2417/04Y2417_details.jpg</v>
      </c>
      <c r="W22" s="32" t="str">
        <f aca="false">IF(ISBLANK(Values!E21),"","Child")</f>
        <v>Child</v>
      </c>
      <c r="X22" s="32" t="str">
        <f aca="false">IF(ISBLANK(Values!E21),"",Values!$B$13)</f>
        <v>Lenovo T540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Keyboard distributed by Tellus Remarketing, European leading company on laptop keyboards. Keyboard have been cleaned, packed and tested in our production line in Denmark. For any compatibility questions contact us through Amazon website.</v>
      </c>
      <c r="AI22" s="40" t="str">
        <f aca="false">IF(ISBLANK(Values!E21),"",IF(Values!I21,Values!$B$23,Values!$B$33))</f>
        <v>👉 SATISFIED CUSTOMERS WORLDWIDE: more than 10.000 satisfied customers worldwide. Keyboard restored in Europe</v>
      </c>
      <c r="AJ22" s="41" t="str">
        <f aca="false">IF(ISBLANK(Values!E21),"","👉 "&amp;Values!H21&amp; " "&amp;Values!$B$24 &amp;" "&amp;Values!$B$3)</f>
        <v>👉 US International COMPATIBLE Lenovo E531 T540 T540P T550 L540 W540 W550S W550 W541</v>
      </c>
      <c r="AK22" s="1" t="str">
        <f aca="false">IF(ISBLANK(Values!E21),"",Values!$B$25)</f>
        <v>COMMUNICATION AND TECH SUPPORT 24h: we will help you in every situation</v>
      </c>
      <c r="AL22" s="1" t="str">
        <f aca="false">IF(ISBLANK(Values!E21),"",Values!$B$26)</f>
        <v>A+ QUALITY: All keyboards has been tested; comes with a 6 month full warranty for any defects.</v>
      </c>
      <c r="AM22" s="1" t="str">
        <f aca="false">IF(ISBLANK(Values!E21),"",Values!$B$27)</f>
        <v>♻️BUY REFURBISHED:  buy green! Reduce more than 80% carbon dioxide compared to a new keyboard!</v>
      </c>
      <c r="AT22" s="28" t="str">
        <f aca="false">IF(ISBLANK(Values!E21),"",Values!H21)</f>
        <v>US International</v>
      </c>
      <c r="AV22" s="1"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200</v>
      </c>
      <c r="CH22" s="1" t="str">
        <f aca="false">IF(ISBLANK(Values!E21),"","GR")</f>
        <v>GR</v>
      </c>
      <c r="CI22" s="1" t="str">
        <f aca="false">IF(ISBLANK(Values!E21),"",Values!$B$7)</f>
        <v>40</v>
      </c>
      <c r="CJ22" s="1" t="str">
        <f aca="false">IF(ISBLANK(Values!E21),"",Values!$B$8)</f>
        <v>25</v>
      </c>
      <c r="CK22" s="1" t="str">
        <f aca="false">IF(ISBLANK(Values!E21),"",Values!$B$9)</f>
        <v>3</v>
      </c>
      <c r="CL22" s="1" t="str">
        <f aca="false">IF(ISBLANK(Values!E21),"","CM")</f>
        <v>CM</v>
      </c>
      <c r="CP22" s="36" t="str">
        <f aca="false">IF(ISBLANK(Values!E21),"",Values!$B$7)</f>
        <v>40</v>
      </c>
      <c r="CQ22" s="36" t="str">
        <f aca="false">IF(ISBLANK(Values!E21),"",Values!$B$8)</f>
        <v>25</v>
      </c>
      <c r="CR22" s="36" t="str">
        <f aca="false">IF(ISBLANK(Values!E21),"",Values!$B$9)</f>
        <v>3</v>
      </c>
      <c r="CS22" s="1" t="n">
        <f aca="false">IF(ISBLANK(Values!E21),"",Values!$B$11)</f>
        <v>200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sortage of stock a full refund is issued.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61.99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v>
      </c>
      <c r="B23" s="37" t="str">
        <f aca="false">IF(ISBLANK(Values!E22),"",Values!F22)</f>
        <v>Lenovo T540 BL - RUS</v>
      </c>
      <c r="C23" s="32" t="str">
        <f aca="false">IF(ISBLANK(Values!E22),"","TellusRem")</f>
        <v>TellusRem</v>
      </c>
      <c r="D23" s="30" t="n">
        <f aca="false">IF(ISBLANK(Values!E22),"",Values!E22)</f>
        <v>5714401540199</v>
      </c>
      <c r="E23" s="31" t="str">
        <f aca="false">IF(ISBLANK(Values!E22),"","EAN")</f>
        <v>EAN</v>
      </c>
      <c r="F23" s="28" t="str">
        <f aca="false">IF(ISBLANK(Values!E22),"",IF(Values!J22,Values!H22 &amp;" "&amp;  Values!$B$1 &amp; " " &amp;Values!$B$3,Values!G22 &amp;" "&amp;  Values!$B$2 &amp; " " &amp;Values!$B$3))</f>
        <v>Russian Original Backlit Keyboard for Lenovo Thinkpad E531 T540 T540P T550 L540 W540 W550S W550 W541</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T540 BL - RUS</v>
      </c>
      <c r="K23" s="28" t="n">
        <f aca="false">IF(ISBLANK(Values!E22),"",IF(Values!J22, Values!$B$4, Values!$B$5))</f>
        <v>61.99</v>
      </c>
      <c r="L23" s="39" t="n">
        <f aca="false">IF(ISBLANK(Values!E22),"",Values!$B$18)</f>
        <v>5</v>
      </c>
      <c r="M23" s="28" t="str">
        <f aca="false">IF(ISBLANK(Values!E22),"",Values!$M22)</f>
        <v>https://download.lenovo.com/Images/Parts/04Y2488/04Y2488_A.jpg</v>
      </c>
      <c r="N23" s="28" t="str">
        <f aca="false">IF(ISBLANK(Values!F22),"",Values!$N22)</f>
        <v>https://download.lenovo.com/Images/Parts/04Y2488/04Y2488_B.jpg</v>
      </c>
      <c r="O23" s="1" t="str">
        <f aca="false">IF(ISBLANK(Values!F22),"",Values!$O22)</f>
        <v>https://download.lenovo.com/Images/Parts/04Y2488/04Y2488_details.jpg</v>
      </c>
      <c r="P23" s="1"/>
      <c r="Q23" s="1"/>
      <c r="R23" s="1"/>
      <c r="S23" s="1"/>
      <c r="T23" s="1"/>
      <c r="U23" s="1"/>
      <c r="V23" s="1"/>
      <c r="W23" s="32" t="str">
        <f aca="false">IF(ISBLANK(Values!E22),"","Child")</f>
        <v>Child</v>
      </c>
      <c r="X23" s="32" t="str">
        <f aca="false">IF(ISBLANK(Values!E22),"",Values!$B$13)</f>
        <v>Lenovo T540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Keyboard distributed by Tellus Remarketing, European leading company on laptop keyboards. Keyboard have been cleaned, packed and tested in our production line in Denmark. For any compatibility questions contact us through Amazon website.</v>
      </c>
      <c r="AC23" s="1"/>
      <c r="AD23" s="1"/>
      <c r="AE23" s="1"/>
      <c r="AF23" s="1"/>
      <c r="AG23" s="1"/>
      <c r="AH23" s="1"/>
      <c r="AI23" s="40" t="str">
        <f aca="false">IF(ISBLANK(Values!E22),"",IF(Values!I22,Values!$B$23,Values!$B$33))</f>
        <v>👉 SATISFIED CUSTOMERS WORLDWIDE: more than 10.000 satisfied customers worldwide. Keyboard restored in Europe</v>
      </c>
      <c r="AJ23" s="41" t="str">
        <f aca="false">IF(ISBLANK(Values!E22),"","👉 "&amp;Values!H22&amp; " "&amp;Values!$B$24 &amp;" "&amp;Values!$B$3)</f>
        <v>👉 Russian COMPATIBLE Lenovo E531 T540 T540P T550 L540 W540 W550S W550 W541</v>
      </c>
      <c r="AK23" s="1" t="str">
        <f aca="false">IF(ISBLANK(Values!E22),"",Values!$B$25)</f>
        <v>COMMUNICATION AND TECH SUPPORT 24h: we will help you in every situation</v>
      </c>
      <c r="AL23" s="1" t="str">
        <f aca="false">IF(ISBLANK(Values!E22),"",Values!$B$26)</f>
        <v>A+ QUALITY: All keyboards has been tested; comes with a 6 month full warranty for any defects.</v>
      </c>
      <c r="AM23" s="1" t="str">
        <f aca="false">IF(ISBLANK(Values!E22),"",Values!$B$27)</f>
        <v>♻️BUY REFURBISHED:  buy green! Reduce more than 80% carbon dioxide compared to a new keyboard!</v>
      </c>
      <c r="AN23" s="1"/>
      <c r="AO23" s="1"/>
      <c r="AP23" s="1"/>
      <c r="AQ23" s="1"/>
      <c r="AR23" s="1"/>
      <c r="AS23" s="1"/>
      <c r="AT23" s="28" t="str">
        <f aca="false">IF(ISBLANK(Values!E22),"",Values!H22)</f>
        <v>Russian</v>
      </c>
      <c r="AU23" s="1"/>
      <c r="AV23" s="1"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200</v>
      </c>
      <c r="CH23" s="1" t="str">
        <f aca="false">IF(ISBLANK(Values!E22),"","GR")</f>
        <v>GR</v>
      </c>
      <c r="CI23" s="1" t="str">
        <f aca="false">IF(ISBLANK(Values!E22),"",Values!$B$7)</f>
        <v>40</v>
      </c>
      <c r="CJ23" s="1" t="str">
        <f aca="false">IF(ISBLANK(Values!E22),"",Values!$B$8)</f>
        <v>25</v>
      </c>
      <c r="CK23" s="1" t="str">
        <f aca="false">IF(ISBLANK(Values!E22),"",Values!$B$9)</f>
        <v>3</v>
      </c>
      <c r="CL23" s="1" t="str">
        <f aca="false">IF(ISBLANK(Values!E22),"","CM")</f>
        <v>CM</v>
      </c>
      <c r="CM23" s="1"/>
      <c r="CN23" s="1"/>
      <c r="CO23" s="1"/>
      <c r="CP23" s="36" t="str">
        <f aca="false">IF(ISBLANK(Values!E22),"",Values!$B$7)</f>
        <v>40</v>
      </c>
      <c r="CQ23" s="36" t="str">
        <f aca="false">IF(ISBLANK(Values!E22),"",Values!$B$8)</f>
        <v>25</v>
      </c>
      <c r="CR23" s="36" t="str">
        <f aca="false">IF(ISBLANK(Values!E22),"",Values!$B$9)</f>
        <v>3</v>
      </c>
      <c r="CS23" s="1" t="n">
        <f aca="false">IF(ISBLANK(Values!E22),"",Values!$B$11)</f>
        <v>200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sortage of stock a full refund is issued.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61.99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28.35" hidden="false" customHeight="false" outlineLevel="0" collapsed="false">
      <c r="A24" s="27" t="str">
        <f aca="false">IF(ISBLANK(Values!E23),"",IF(Values!$B$37="EU","computercomponent","computer"))</f>
        <v>computer</v>
      </c>
      <c r="B24" s="37" t="str">
        <f aca="false">IF(ISBLANK(Values!E23),"",Values!F23)</f>
        <v>Lenovo T540 BL - US</v>
      </c>
      <c r="C24" s="32" t="str">
        <f aca="false">IF(ISBLANK(Values!E23),"","TellusRem")</f>
        <v>TellusRem</v>
      </c>
      <c r="D24" s="30" t="n">
        <f aca="false">IF(ISBLANK(Values!E23),"",Values!E23)</f>
        <v>5714401540205</v>
      </c>
      <c r="E24" s="31" t="str">
        <f aca="false">IF(ISBLANK(Values!E23),"","EAN")</f>
        <v>EAN</v>
      </c>
      <c r="F24" s="28" t="str">
        <f aca="false">IF(ISBLANK(Values!E23),"",IF(Values!J23,Values!H23 &amp;" "&amp;  Values!$B$1 &amp; " " &amp;Values!$B$3,Values!G23 &amp;" "&amp;  Values!$B$2 &amp; " " &amp;Values!$B$3))</f>
        <v>US Original Backlit Keyboard for Lenovo Thinkpad E531 T540 T540P T550 L540 W540 W550S W550 W541</v>
      </c>
      <c r="G24" s="32" t="s">
        <v>350</v>
      </c>
      <c r="H24" s="27" t="str">
        <f aca="false">IF(ISBLANK(Values!E23),"",Values!$B$16)</f>
        <v>laptop-computer-replacement-parts</v>
      </c>
      <c r="I24" s="27" t="str">
        <f aca="false">IF(ISBLANK(Values!E23),"","4730574031")</f>
        <v>4730574031</v>
      </c>
      <c r="J24" s="38" t="str">
        <f aca="false">IF(ISBLANK(Values!E23),"",Values!F23 )</f>
        <v>Lenovo T540 BL - US</v>
      </c>
      <c r="K24" s="28" t="n">
        <f aca="false">IF(ISBLANK(Values!E23),"",IF(Values!J23, Values!$B$4, Values!$B$5))</f>
        <v>61.99</v>
      </c>
      <c r="L24" s="39" t="n">
        <f aca="false">IF(ISBLANK(Values!E23),"",Values!$B$18)</f>
        <v>5</v>
      </c>
      <c r="M24" s="28" t="str">
        <f aca="false">IF(ISBLANK(Values!E23),"",Values!$M23)</f>
        <v>https://download.lenovo.com/Images/Parts/04Y2387/04Y2387_A.jpg</v>
      </c>
      <c r="N24" s="28" t="str">
        <f aca="false">IF(ISBLANK(Values!F23),"",Values!$N23)</f>
        <v>https://download.lenovo.com/Images/Parts/04Y2387/04Y2387_B.jpg</v>
      </c>
      <c r="O24" s="1" t="str">
        <f aca="false">IF(ISBLANK(Values!F23),"",Values!$O23)</f>
        <v>https://download.lenovo.com/Images/Parts/04Y2387/04Y2387_details.jpg</v>
      </c>
      <c r="P24" s="1"/>
      <c r="Q24" s="1"/>
      <c r="R24" s="1"/>
      <c r="S24" s="1"/>
      <c r="T24" s="1"/>
      <c r="U24" s="1"/>
      <c r="V24" s="1"/>
      <c r="W24" s="32" t="str">
        <f aca="false">IF(ISBLANK(Values!E23),"","Child")</f>
        <v>Child</v>
      </c>
      <c r="X24" s="32" t="str">
        <f aca="false">IF(ISBLANK(Values!E23),"",Values!$B$13)</f>
        <v>Lenovo T540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Keyboard distributed by Tellus Remarketing, European leading company on laptop keyboards. Keyboard have been cleaned, packed and tested in our production line in Denmark. For any compatibility questions contact us through Amazon website.</v>
      </c>
      <c r="AC24" s="1"/>
      <c r="AD24" s="1"/>
      <c r="AE24" s="1"/>
      <c r="AF24" s="1"/>
      <c r="AG24" s="1"/>
      <c r="AH24" s="1"/>
      <c r="AI24" s="40" t="str">
        <f aca="false">IF(ISBLANK(Values!E23),"",IF(Values!I23,Values!$B$23,Values!$B$33))</f>
        <v>👉 SATISFIED CUSTOMERS WORLDWIDE: more than 10.000 satisfied customers worldwide. Keyboard restored in Europe</v>
      </c>
      <c r="AJ24" s="41" t="str">
        <f aca="false">IF(ISBLANK(Values!E23),"","👉 "&amp;Values!H23&amp; " "&amp;Values!$B$24 &amp;" "&amp;Values!$B$3)</f>
        <v>👉 US COMPATIBLE Lenovo E531 T540 T540P T550 L540 W540 W550S W550 W541</v>
      </c>
      <c r="AK24" s="1" t="str">
        <f aca="false">IF(ISBLANK(Values!E23),"",Values!$B$25)</f>
        <v>COMMUNICATION AND TECH SUPPORT 24h: we will help you in every situation</v>
      </c>
      <c r="AL24" s="1" t="str">
        <f aca="false">IF(ISBLANK(Values!E23),"",Values!$B$26)</f>
        <v>A+ QUALITY: All keyboards has been tested; comes with a 6 month full warranty for any defects.</v>
      </c>
      <c r="AM24" s="1" t="str">
        <f aca="false">IF(ISBLANK(Values!E23),"",Values!$B$27)</f>
        <v>♻️BUY REFURBISHED:  buy green! Reduce more than 80% carbon dioxide compared to a new keyboard!</v>
      </c>
      <c r="AN24" s="1"/>
      <c r="AO24" s="1"/>
      <c r="AP24" s="1"/>
      <c r="AQ24" s="1"/>
      <c r="AR24" s="1"/>
      <c r="AS24" s="1"/>
      <c r="AT24" s="28" t="str">
        <f aca="false">IF(ISBLANK(Values!E23),"",Values!H23)</f>
        <v>US</v>
      </c>
      <c r="AU24" s="1"/>
      <c r="AV24" s="1"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200</v>
      </c>
      <c r="CH24" s="1" t="str">
        <f aca="false">IF(ISBLANK(Values!E23),"","GR")</f>
        <v>GR</v>
      </c>
      <c r="CI24" s="1" t="str">
        <f aca="false">IF(ISBLANK(Values!E23),"",Values!$B$7)</f>
        <v>40</v>
      </c>
      <c r="CJ24" s="1" t="str">
        <f aca="false">IF(ISBLANK(Values!E23),"",Values!$B$8)</f>
        <v>25</v>
      </c>
      <c r="CK24" s="1" t="str">
        <f aca="false">IF(ISBLANK(Values!E23),"",Values!$B$9)</f>
        <v>3</v>
      </c>
      <c r="CL24" s="1" t="str">
        <f aca="false">IF(ISBLANK(Values!E23),"","CM")</f>
        <v>CM</v>
      </c>
      <c r="CM24" s="1"/>
      <c r="CN24" s="1"/>
      <c r="CO24" s="1"/>
      <c r="CP24" s="36" t="str">
        <f aca="false">IF(ISBLANK(Values!E23),"",Values!$B$7)</f>
        <v>40</v>
      </c>
      <c r="CQ24" s="36" t="str">
        <f aca="false">IF(ISBLANK(Values!E23),"",Values!$B$8)</f>
        <v>25</v>
      </c>
      <c r="CR24" s="36" t="str">
        <f aca="false">IF(ISBLANK(Values!E23),"",Values!$B$9)</f>
        <v>3</v>
      </c>
      <c r="CS24" s="1" t="n">
        <f aca="false">IF(ISBLANK(Values!E23),"",Values!$B$11)</f>
        <v>200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sortage of stock a full refund is issued.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61.99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28.35" hidden="false" customHeight="false" outlineLevel="0" collapsed="false">
      <c r="A25" s="27" t="str">
        <f aca="false">IF(ISBLANK(Values!E24),"",IF(Values!$B$37="EU","computercomponent","computer"))</f>
        <v>computer</v>
      </c>
      <c r="B25" s="37" t="str">
        <f aca="false">IF(ISBLANK(Values!E24),"",Values!F24)</f>
        <v>Lenovo T540 Regular - DE</v>
      </c>
      <c r="C25" s="32" t="str">
        <f aca="false">IF(ISBLANK(Values!E24),"","TellusRem")</f>
        <v>TellusRem</v>
      </c>
      <c r="D25" s="30" t="n">
        <f aca="false">IF(ISBLANK(Values!E24),"",Values!E24)</f>
        <v>5714401541011</v>
      </c>
      <c r="E25" s="31" t="str">
        <f aca="false">IF(ISBLANK(Values!E24),"","EAN")</f>
        <v>EAN</v>
      </c>
      <c r="F25" s="28" t="str">
        <f aca="false">IF(ISBLANK(Values!E24),"",IF(Values!J24,Values!H24 &amp;" "&amp;  Values!$B$1 &amp; " " &amp;Values!$B$3,Values!G24 &amp;" "&amp;  Values!$B$2 &amp; " " &amp;Values!$B$3))</f>
        <v>German Original NON-Backlit Keyboard for Lenovo ThinkPad Compatible E531 T540 T540P T550 L540 W540 W550S W550 W541</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T540 Regular - DE</v>
      </c>
      <c r="K25" s="28" t="n">
        <f aca="false">IF(ISBLANK(Values!E24),"",IF(Values!J24, Values!$B$4, Values!$B$5))</f>
        <v>44.99</v>
      </c>
      <c r="L25" s="39" t="n">
        <f aca="false">IF(ISBLANK(Values!E24),"",Values!$B$18)</f>
        <v>5</v>
      </c>
      <c r="M25" s="28" t="str">
        <f aca="false">IF(ISBLANK(Values!E24),"",Values!$M24)</f>
        <v>https://download.lenovo.com/Images/Parts/04Y2360/04Y2360_A.jpg</v>
      </c>
      <c r="N25" s="28" t="str">
        <f aca="false">IF(ISBLANK(Values!F24),"",Values!$N24)</f>
        <v>https://download.lenovo.com/Images/Parts/04Y2360/04Y2360_B.jpg</v>
      </c>
      <c r="O25" s="1" t="str">
        <f aca="false">IF(ISBLANK(Values!F24),"",Values!$O24)</f>
        <v>https://download.lenovo.com/Images/Parts/04Y2360/04Y2360_details.jpg</v>
      </c>
      <c r="P25" s="1"/>
      <c r="Q25" s="1"/>
      <c r="R25" s="1"/>
      <c r="S25" s="1"/>
      <c r="T25" s="1"/>
      <c r="U25" s="1"/>
      <c r="V25" s="1"/>
      <c r="W25" s="32" t="str">
        <f aca="false">IF(ISBLANK(Values!E24),"","Child")</f>
        <v>Child</v>
      </c>
      <c r="X25" s="32" t="str">
        <f aca="false">IF(ISBLANK(Values!E24),"",Values!$B$13)</f>
        <v>Lenovo T540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Keyboard distributed by Tellus Remarketing, European leading company on laptop keyboards. Keyboard have been cleaned, packed and tested in our production line in Denmark. For any compatibility questions contact us through Amazon website.</v>
      </c>
      <c r="AC25" s="1"/>
      <c r="AD25" s="1"/>
      <c r="AE25" s="1"/>
      <c r="AF25" s="1"/>
      <c r="AG25" s="1"/>
      <c r="AH25" s="1"/>
      <c r="AI25" s="40" t="str">
        <f aca="false">IF(ISBLANK(Values!E24),"",IF(Values!I24,Values!$B$23,Values!$B$33))</f>
        <v>👉 SATISFIED CUSTOMERS WORLDWIDE: more than 10.000 satisfied customers worldwide. Keyboard restored in Europe</v>
      </c>
      <c r="AJ25" s="41" t="str">
        <f aca="false">IF(ISBLANK(Values!E24),"","👉 "&amp;Values!H24&amp; " "&amp;Values!$B$24 &amp;" "&amp;Values!$B$3)</f>
        <v>👉 German COMPATIBLE Lenovo E531 T540 T540P T550 L540 W540 W550S W550 W541</v>
      </c>
      <c r="AK25" s="1" t="str">
        <f aca="false">IF(ISBLANK(Values!E24),"",Values!$B$25)</f>
        <v>COMMUNICATION AND TECH SUPPORT 24h: we will help you in every situation</v>
      </c>
      <c r="AL25" s="1" t="str">
        <f aca="false">IF(ISBLANK(Values!E24),"",Values!$B$26)</f>
        <v>A+ QUALITY: All keyboards has been tested; comes with a 6 month full warranty for any defects.</v>
      </c>
      <c r="AM25" s="1" t="str">
        <f aca="false">IF(ISBLANK(Values!E24),"",Values!$B$27)</f>
        <v>♻️BUY REFURBISHED:  buy green! Reduce more than 80% carbon dioxide compared to a new keyboard!</v>
      </c>
      <c r="AN25" s="1"/>
      <c r="AO25" s="1"/>
      <c r="AP25" s="1"/>
      <c r="AQ25" s="1"/>
      <c r="AR25" s="1"/>
      <c r="AS25" s="1"/>
      <c r="AT25" s="28" t="str">
        <f aca="false">IF(ISBLANK(Values!E24),"",Values!H24)</f>
        <v>German</v>
      </c>
      <c r="AU25" s="1"/>
      <c r="AV25" s="1"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200</v>
      </c>
      <c r="CH25" s="1" t="str">
        <f aca="false">IF(ISBLANK(Values!E24),"","GR")</f>
        <v>GR</v>
      </c>
      <c r="CI25" s="1" t="str">
        <f aca="false">IF(ISBLANK(Values!E24),"",Values!$B$7)</f>
        <v>40</v>
      </c>
      <c r="CJ25" s="1" t="str">
        <f aca="false">IF(ISBLANK(Values!E24),"",Values!$B$8)</f>
        <v>25</v>
      </c>
      <c r="CK25" s="1" t="str">
        <f aca="false">IF(ISBLANK(Values!E24),"",Values!$B$9)</f>
        <v>3</v>
      </c>
      <c r="CL25" s="1" t="str">
        <f aca="false">IF(ISBLANK(Values!E24),"","CM")</f>
        <v>CM</v>
      </c>
      <c r="CM25" s="1"/>
      <c r="CN25" s="1"/>
      <c r="CO25" s="1"/>
      <c r="CP25" s="36" t="str">
        <f aca="false">IF(ISBLANK(Values!E24),"",Values!$B$7)</f>
        <v>40</v>
      </c>
      <c r="CQ25" s="36" t="str">
        <f aca="false">IF(ISBLANK(Values!E24),"",Values!$B$8)</f>
        <v>25</v>
      </c>
      <c r="CR25" s="36" t="str">
        <f aca="false">IF(ISBLANK(Values!E24),"",Values!$B$9)</f>
        <v>3</v>
      </c>
      <c r="CS25" s="1" t="n">
        <f aca="false">IF(ISBLANK(Values!E24),"",Values!$B$11)</f>
        <v>200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sortage of stock a full refund is issued.</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28.35" hidden="false" customHeight="false" outlineLevel="0" collapsed="false">
      <c r="A26" s="27" t="str">
        <f aca="false">IF(ISBLANK(Values!E25),"",IF(Values!$B$37="EU","computercomponent","computer"))</f>
        <v>computer</v>
      </c>
      <c r="B26" s="37" t="str">
        <f aca="false">IF(ISBLANK(Values!E25),"",Values!F25)</f>
        <v>Lenovo T540 Regular - FR</v>
      </c>
      <c r="C26" s="32" t="str">
        <f aca="false">IF(ISBLANK(Values!E25),"","TellusRem")</f>
        <v>TellusRem</v>
      </c>
      <c r="D26" s="30" t="n">
        <f aca="false">IF(ISBLANK(Values!E25),"",Values!E25)</f>
        <v>5714401541226</v>
      </c>
      <c r="E26" s="31" t="str">
        <f aca="false">IF(ISBLANK(Values!E25),"","EAN")</f>
        <v>EAN</v>
      </c>
      <c r="F26" s="28" t="str">
        <f aca="false">IF(ISBLANK(Values!E25),"",IF(Values!J25,Values!H25 &amp;" "&amp;  Values!$B$1 &amp; " " &amp;Values!$B$3,Values!G25 &amp;" "&amp;  Values!$B$2 &amp; " " &amp;Values!$B$3))</f>
        <v>French Original NON-Backlit Keyboard for Lenovo ThinkPad Compatible E531 T540 T540P T550 L540 W540 W550S W550 W541</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T540 Regular - FR</v>
      </c>
      <c r="K26" s="28" t="n">
        <f aca="false">IF(ISBLANK(Values!E25),"",IF(Values!J25, Values!$B$4, Values!$B$5))</f>
        <v>44.99</v>
      </c>
      <c r="L26" s="39" t="n">
        <f aca="false">IF(ISBLANK(Values!E25),"",Values!$B$18)</f>
        <v>5</v>
      </c>
      <c r="M26" s="28" t="str">
        <f aca="false">IF(ISBLANK(Values!E25),"",Values!$M25)</f>
        <v>https://download.lenovo.com/Images/Parts/04Y2437/04Y2437_A.jpg</v>
      </c>
      <c r="N26" s="28" t="str">
        <f aca="false">IF(ISBLANK(Values!F25),"",Values!$N25)</f>
        <v>https://download.lenovo.com/Images/Parts/04Y2437/04Y2437_B.jpg</v>
      </c>
      <c r="O26" s="1" t="str">
        <f aca="false">IF(ISBLANK(Values!F25),"",Values!$O25)</f>
        <v>https://download.lenovo.com/Images/Parts/04Y2437/04Y2437_details.jpg</v>
      </c>
      <c r="P26" s="1"/>
      <c r="Q26" s="1"/>
      <c r="R26" s="1"/>
      <c r="S26" s="1"/>
      <c r="T26" s="1"/>
      <c r="U26" s="1"/>
      <c r="V26" s="1"/>
      <c r="W26" s="32" t="str">
        <f aca="false">IF(ISBLANK(Values!E25),"","Child")</f>
        <v>Child</v>
      </c>
      <c r="X26" s="32" t="str">
        <f aca="false">IF(ISBLANK(Values!E25),"",Values!$B$13)</f>
        <v>Lenovo T540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Keyboard distributed by Tellus Remarketing, European leading company on laptop keyboards. Keyboard have been cleaned, packed and tested in our production line in Denmark. For any compatibility questions contact us through Amazon website.</v>
      </c>
      <c r="AC26" s="1"/>
      <c r="AD26" s="1"/>
      <c r="AE26" s="1"/>
      <c r="AF26" s="1"/>
      <c r="AG26" s="1"/>
      <c r="AH26" s="1"/>
      <c r="AI26" s="40" t="str">
        <f aca="false">IF(ISBLANK(Values!E25),"",IF(Values!I25,Values!$B$23,Values!$B$33))</f>
        <v>👉 SATISFIED CUSTOMERS WORLDWIDE: more than 10.000 satisfied customers worldwide. Keyboard restored in Europe</v>
      </c>
      <c r="AJ26" s="41" t="str">
        <f aca="false">IF(ISBLANK(Values!E25),"","👉 "&amp;Values!H25&amp; " "&amp;Values!$B$24 &amp;" "&amp;Values!$B$3)</f>
        <v>👉 French COMPATIBLE Lenovo E531 T540 T540P T550 L540 W540 W550S W550 W541</v>
      </c>
      <c r="AK26" s="1" t="str">
        <f aca="false">IF(ISBLANK(Values!E25),"",Values!$B$25)</f>
        <v>COMMUNICATION AND TECH SUPPORT 24h: we will help you in every situation</v>
      </c>
      <c r="AL26" s="1" t="str">
        <f aca="false">IF(ISBLANK(Values!E25),"",Values!$B$26)</f>
        <v>A+ QUALITY: All keyboards has been tested; comes with a 6 month full warranty for any defects.</v>
      </c>
      <c r="AM26" s="1" t="str">
        <f aca="false">IF(ISBLANK(Values!E25),"",Values!$B$27)</f>
        <v>♻️BUY REFURBISHED:  buy green! Reduce more than 80% carbon dioxide compared to a new keyboard!</v>
      </c>
      <c r="AN26" s="1"/>
      <c r="AO26" s="1"/>
      <c r="AP26" s="1"/>
      <c r="AQ26" s="1"/>
      <c r="AR26" s="1"/>
      <c r="AS26" s="1"/>
      <c r="AT26" s="28" t="str">
        <f aca="false">IF(ISBLANK(Values!E25),"",Values!H25)</f>
        <v>French</v>
      </c>
      <c r="AU26" s="1"/>
      <c r="AV26" s="1"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200</v>
      </c>
      <c r="CH26" s="1" t="str">
        <f aca="false">IF(ISBLANK(Values!E25),"","GR")</f>
        <v>GR</v>
      </c>
      <c r="CI26" s="1" t="str">
        <f aca="false">IF(ISBLANK(Values!E25),"",Values!$B$7)</f>
        <v>40</v>
      </c>
      <c r="CJ26" s="1" t="str">
        <f aca="false">IF(ISBLANK(Values!E25),"",Values!$B$8)</f>
        <v>25</v>
      </c>
      <c r="CK26" s="1" t="str">
        <f aca="false">IF(ISBLANK(Values!E25),"",Values!$B$9)</f>
        <v>3</v>
      </c>
      <c r="CL26" s="1" t="str">
        <f aca="false">IF(ISBLANK(Values!E25),"","CM")</f>
        <v>CM</v>
      </c>
      <c r="CM26" s="1"/>
      <c r="CN26" s="1"/>
      <c r="CO26" s="1"/>
      <c r="CP26" s="36" t="str">
        <f aca="false">IF(ISBLANK(Values!E25),"",Values!$B$7)</f>
        <v>40</v>
      </c>
      <c r="CQ26" s="36" t="str">
        <f aca="false">IF(ISBLANK(Values!E25),"",Values!$B$8)</f>
        <v>25</v>
      </c>
      <c r="CR26" s="36" t="str">
        <f aca="false">IF(ISBLANK(Values!E25),"",Values!$B$9)</f>
        <v>3</v>
      </c>
      <c r="CS26" s="1" t="n">
        <f aca="false">IF(ISBLANK(Values!E25),"",Values!$B$11)</f>
        <v>200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sortage of stock a full refund is issued.</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28.35" hidden="false" customHeight="false" outlineLevel="0" collapsed="false">
      <c r="A27" s="27" t="str">
        <f aca="false">IF(ISBLANK(Values!E26),"",IF(Values!$B$37="EU","computercomponent","computer"))</f>
        <v>computer</v>
      </c>
      <c r="B27" s="37" t="str">
        <f aca="false">IF(ISBLANK(Values!E26),"",Values!F26)</f>
        <v>Lenovo T540 Regular - IT</v>
      </c>
      <c r="C27" s="32" t="str">
        <f aca="false">IF(ISBLANK(Values!E26),"","TellusRem")</f>
        <v>TellusRem</v>
      </c>
      <c r="D27" s="30" t="n">
        <f aca="false">IF(ISBLANK(Values!E26),"",Values!E26)</f>
        <v>5714401541431</v>
      </c>
      <c r="E27" s="31" t="str">
        <f aca="false">IF(ISBLANK(Values!E26),"","EAN")</f>
        <v>EAN</v>
      </c>
      <c r="F27" s="28" t="str">
        <f aca="false">IF(ISBLANK(Values!E26),"",IF(Values!J26,Values!H26 &amp;" "&amp;  Values!$B$1 &amp; " " &amp;Values!$B$3,Values!G26 &amp;" "&amp;  Values!$B$2 &amp; " " &amp;Values!$B$3))</f>
        <v>Italian Original NON-Backlit Keyboard for Lenovo ThinkPad Compatible E531 T540 T540P T550 L540 W540 W550S W550 W541</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T540 Regular - IT</v>
      </c>
      <c r="K27" s="28" t="n">
        <f aca="false">IF(ISBLANK(Values!E26),"",IF(Values!J26, Values!$B$4, Values!$B$5))</f>
        <v>44.99</v>
      </c>
      <c r="L27" s="39" t="n">
        <f aca="false">IF(ISBLANK(Values!E26),"",Values!$B$18)</f>
        <v>5</v>
      </c>
      <c r="M27" s="28" t="str">
        <f aca="false">IF(ISBLANK(Values!E26),"",Values!$M26)</f>
        <v>https://download.lenovo.com/Images/Parts/04Y2365/04Y2365_A.jpg</v>
      </c>
      <c r="N27" s="28" t="str">
        <f aca="false">IF(ISBLANK(Values!F26),"",Values!$N26)</f>
        <v>https://download.lenovo.com/Images/Parts/04Y2365/04Y2365_B.jpg</v>
      </c>
      <c r="O27" s="1" t="str">
        <f aca="false">IF(ISBLANK(Values!F26),"",Values!$O26)</f>
        <v>https://download.lenovo.com/Images/Parts/04Y2365/04Y2365_details.jpg</v>
      </c>
      <c r="P27" s="1"/>
      <c r="Q27" s="1"/>
      <c r="R27" s="1"/>
      <c r="S27" s="1"/>
      <c r="T27" s="1"/>
      <c r="U27" s="1"/>
      <c r="V27" s="1"/>
      <c r="W27" s="32" t="str">
        <f aca="false">IF(ISBLANK(Values!E26),"","Child")</f>
        <v>Child</v>
      </c>
      <c r="X27" s="32" t="str">
        <f aca="false">IF(ISBLANK(Values!E26),"",Values!$B$13)</f>
        <v>Lenovo T540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Keyboard distributed by Tellus Remarketing, European leading company on laptop keyboards. Keyboard have been cleaned, packed and tested in our production line in Denmark. For any compatibility questions contact us through Amazon website.</v>
      </c>
      <c r="AC27" s="1"/>
      <c r="AD27" s="1"/>
      <c r="AE27" s="1"/>
      <c r="AF27" s="1"/>
      <c r="AG27" s="1"/>
      <c r="AH27" s="1"/>
      <c r="AI27" s="40" t="str">
        <f aca="false">IF(ISBLANK(Values!E26),"",IF(Values!I26,Values!$B$23,Values!$B$33))</f>
        <v>👉 SATISFIED CUSTOMERS WORLDWIDE: more than 10.000 satisfied customers worldwide. Keyboard restored in Europe</v>
      </c>
      <c r="AJ27" s="41" t="str">
        <f aca="false">IF(ISBLANK(Values!E26),"","👉 "&amp;Values!H26&amp; " "&amp;Values!$B$24 &amp;" "&amp;Values!$B$3)</f>
        <v>👉 Italian COMPATIBLE Lenovo E531 T540 T540P T550 L540 W540 W550S W550 W541</v>
      </c>
      <c r="AK27" s="1" t="str">
        <f aca="false">IF(ISBLANK(Values!E26),"",Values!$B$25)</f>
        <v>COMMUNICATION AND TECH SUPPORT 24h: we will help you in every situation</v>
      </c>
      <c r="AL27" s="1" t="str">
        <f aca="false">IF(ISBLANK(Values!E26),"",Values!$B$26)</f>
        <v>A+ QUALITY: All keyboards has been tested; comes with a 6 month full warranty for any defects.</v>
      </c>
      <c r="AM27" s="1" t="str">
        <f aca="false">IF(ISBLANK(Values!E26),"",Values!$B$27)</f>
        <v>♻️BUY REFURBISHED:  buy green! Reduce more than 80% carbon dioxide compared to a new keyboard!</v>
      </c>
      <c r="AN27" s="1"/>
      <c r="AO27" s="1"/>
      <c r="AP27" s="1"/>
      <c r="AQ27" s="1"/>
      <c r="AR27" s="1"/>
      <c r="AS27" s="1"/>
      <c r="AT27" s="28" t="str">
        <f aca="false">IF(ISBLANK(Values!E26),"",Values!H26)</f>
        <v>Italian</v>
      </c>
      <c r="AU27" s="1"/>
      <c r="AV27" s="1"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200</v>
      </c>
      <c r="CH27" s="1" t="str">
        <f aca="false">IF(ISBLANK(Values!E26),"","GR")</f>
        <v>GR</v>
      </c>
      <c r="CI27" s="1" t="str">
        <f aca="false">IF(ISBLANK(Values!E26),"",Values!$B$7)</f>
        <v>40</v>
      </c>
      <c r="CJ27" s="1" t="str">
        <f aca="false">IF(ISBLANK(Values!E26),"",Values!$B$8)</f>
        <v>25</v>
      </c>
      <c r="CK27" s="1" t="str">
        <f aca="false">IF(ISBLANK(Values!E26),"",Values!$B$9)</f>
        <v>3</v>
      </c>
      <c r="CL27" s="1" t="str">
        <f aca="false">IF(ISBLANK(Values!E26),"","CM")</f>
        <v>CM</v>
      </c>
      <c r="CM27" s="1"/>
      <c r="CN27" s="1"/>
      <c r="CO27" s="1"/>
      <c r="CP27" s="36" t="str">
        <f aca="false">IF(ISBLANK(Values!E26),"",Values!$B$7)</f>
        <v>40</v>
      </c>
      <c r="CQ27" s="36" t="str">
        <f aca="false">IF(ISBLANK(Values!E26),"",Values!$B$8)</f>
        <v>25</v>
      </c>
      <c r="CR27" s="36" t="str">
        <f aca="false">IF(ISBLANK(Values!E26),"",Values!$B$9)</f>
        <v>3</v>
      </c>
      <c r="CS27" s="1" t="n">
        <f aca="false">IF(ISBLANK(Values!E26),"",Values!$B$11)</f>
        <v>200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sortage of stock a full refund is issued.</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28.35" hidden="false" customHeight="false" outlineLevel="0" collapsed="false">
      <c r="A28" s="27" t="str">
        <f aca="false">IF(ISBLANK(Values!E27),"",IF(Values!$B$37="EU","computercomponent","computer"))</f>
        <v>computer</v>
      </c>
      <c r="B28" s="37" t="str">
        <f aca="false">IF(ISBLANK(Values!E27),"",Values!F27)</f>
        <v>Lenovo T540 Regular - ES</v>
      </c>
      <c r="C28" s="32" t="str">
        <f aca="false">IF(ISBLANK(Values!E27),"","TellusRem")</f>
        <v>TellusRem</v>
      </c>
      <c r="D28" s="30" t="n">
        <f aca="false">IF(ISBLANK(Values!E27),"",Values!E27)</f>
        <v>5714401541646</v>
      </c>
      <c r="E28" s="31" t="str">
        <f aca="false">IF(ISBLANK(Values!E27),"","EAN")</f>
        <v>EAN</v>
      </c>
      <c r="F28" s="28" t="str">
        <f aca="false">IF(ISBLANK(Values!E27),"",IF(Values!J27,Values!H27 &amp;" "&amp;  Values!$B$1 &amp; " " &amp;Values!$B$3,Values!G27 &amp;" "&amp;  Values!$B$2 &amp; " " &amp;Values!$B$3))</f>
        <v>Spanish Original NON-Backlit Keyboard for Lenovo ThinkPad Compatible E531 T540 T540P T550 L540 W540 W550S W550 W541</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T540 Regular - ES</v>
      </c>
      <c r="K28" s="28" t="n">
        <f aca="false">IF(ISBLANK(Values!E27),"",IF(Values!J27, Values!$B$4, Values!$B$5))</f>
        <v>44.99</v>
      </c>
      <c r="L28" s="39" t="n">
        <f aca="false">IF(ISBLANK(Values!E27),"",Values!$B$18)</f>
        <v>5</v>
      </c>
      <c r="M28" s="28" t="str">
        <f aca="false">IF(ISBLANK(Values!E27),"",Values!$M27)</f>
        <v>https://download.lenovo.com/Images/Parts/04Y2358/04Y2358_A.jpg</v>
      </c>
      <c r="N28" s="28" t="str">
        <f aca="false">IF(ISBLANK(Values!F27),"",Values!$N27)</f>
        <v>https://download.lenovo.com/Images/Parts/04Y2358/04Y2358_B.jpg</v>
      </c>
      <c r="O28" s="1" t="str">
        <f aca="false">IF(ISBLANK(Values!F27),"",Values!$O27)</f>
        <v>https://download.lenovo.com/Images/Parts/04Y2358/04Y2358_details.jpg</v>
      </c>
      <c r="P28" s="1"/>
      <c r="Q28" s="1"/>
      <c r="R28" s="1"/>
      <c r="S28" s="1"/>
      <c r="T28" s="1"/>
      <c r="U28" s="1"/>
      <c r="V28" s="1"/>
      <c r="W28" s="32" t="str">
        <f aca="false">IF(ISBLANK(Values!E27),"","Child")</f>
        <v>Child</v>
      </c>
      <c r="X28" s="32" t="str">
        <f aca="false">IF(ISBLANK(Values!E27),"",Values!$B$13)</f>
        <v>Lenovo T540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Keyboard distributed by Tellus Remarketing, European leading company on laptop keyboards. Keyboard have been cleaned, packed and tested in our production line in Denmark. For any compatibility questions contact us through Amazon website.</v>
      </c>
      <c r="AC28" s="1"/>
      <c r="AD28" s="1"/>
      <c r="AE28" s="1"/>
      <c r="AF28" s="1"/>
      <c r="AG28" s="1"/>
      <c r="AH28" s="1"/>
      <c r="AI28" s="40" t="str">
        <f aca="false">IF(ISBLANK(Values!E27),"",IF(Values!I27,Values!$B$23,Values!$B$33))</f>
        <v>👉 SATISFIED CUSTOMERS WORLDWIDE: more than 10.000 satisfied customers worldwide. Keyboard restored in Europe</v>
      </c>
      <c r="AJ28" s="41" t="str">
        <f aca="false">IF(ISBLANK(Values!E27),"","👉 "&amp;Values!H27&amp; " "&amp;Values!$B$24 &amp;" "&amp;Values!$B$3)</f>
        <v>👉 Spanish COMPATIBLE Lenovo E531 T540 T540P T550 L540 W540 W550S W550 W541</v>
      </c>
      <c r="AK28" s="1" t="str">
        <f aca="false">IF(ISBLANK(Values!E27),"",Values!$B$25)</f>
        <v>COMMUNICATION AND TECH SUPPORT 24h: we will help you in every situation</v>
      </c>
      <c r="AL28" s="1" t="str">
        <f aca="false">IF(ISBLANK(Values!E27),"",Values!$B$26)</f>
        <v>A+ QUALITY: All keyboards has been tested; comes with a 6 month full warranty for any defects.</v>
      </c>
      <c r="AM28" s="1" t="str">
        <f aca="false">IF(ISBLANK(Values!E27),"",Values!$B$27)</f>
        <v>♻️BUY REFURBISHED:  buy green! Reduce more than 80% carbon dioxide compared to a new keyboard!</v>
      </c>
      <c r="AN28" s="1"/>
      <c r="AO28" s="1"/>
      <c r="AP28" s="1"/>
      <c r="AQ28" s="1"/>
      <c r="AR28" s="1"/>
      <c r="AS28" s="1"/>
      <c r="AT28" s="28" t="str">
        <f aca="false">IF(ISBLANK(Values!E27),"",Values!H27)</f>
        <v>Spanish</v>
      </c>
      <c r="AU28" s="1"/>
      <c r="AV28" s="1"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200</v>
      </c>
      <c r="CH28" s="1" t="str">
        <f aca="false">IF(ISBLANK(Values!E27),"","GR")</f>
        <v>GR</v>
      </c>
      <c r="CI28" s="1" t="str">
        <f aca="false">IF(ISBLANK(Values!E27),"",Values!$B$7)</f>
        <v>40</v>
      </c>
      <c r="CJ28" s="1" t="str">
        <f aca="false">IF(ISBLANK(Values!E27),"",Values!$B$8)</f>
        <v>25</v>
      </c>
      <c r="CK28" s="1" t="str">
        <f aca="false">IF(ISBLANK(Values!E27),"",Values!$B$9)</f>
        <v>3</v>
      </c>
      <c r="CL28" s="1" t="str">
        <f aca="false">IF(ISBLANK(Values!E27),"","CM")</f>
        <v>CM</v>
      </c>
      <c r="CM28" s="1"/>
      <c r="CN28" s="1"/>
      <c r="CO28" s="1"/>
      <c r="CP28" s="36" t="str">
        <f aca="false">IF(ISBLANK(Values!E27),"",Values!$B$7)</f>
        <v>40</v>
      </c>
      <c r="CQ28" s="36" t="str">
        <f aca="false">IF(ISBLANK(Values!E27),"",Values!$B$8)</f>
        <v>25</v>
      </c>
      <c r="CR28" s="36" t="str">
        <f aca="false">IF(ISBLANK(Values!E27),"",Values!$B$9)</f>
        <v>3</v>
      </c>
      <c r="CS28" s="1" t="n">
        <f aca="false">IF(ISBLANK(Values!E27),"",Values!$B$11)</f>
        <v>200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sortage of stock a full refund is issued.</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28.35" hidden="false" customHeight="false" outlineLevel="0" collapsed="false">
      <c r="A29" s="27" t="str">
        <f aca="false">IF(ISBLANK(Values!E28),"",IF(Values!$B$37="EU","computercomponent","computer"))</f>
        <v>computer</v>
      </c>
      <c r="B29" s="37" t="str">
        <f aca="false">IF(ISBLANK(Values!E28),"",Values!F28)</f>
        <v>Lenovo T540 Regular - UK</v>
      </c>
      <c r="C29" s="32" t="str">
        <f aca="false">IF(ISBLANK(Values!E28),"","TellusRem")</f>
        <v>TellusRem</v>
      </c>
      <c r="D29" s="30" t="n">
        <f aca="false">IF(ISBLANK(Values!E28),"",Values!E28)</f>
        <v>5714401541851</v>
      </c>
      <c r="E29" s="31" t="str">
        <f aca="false">IF(ISBLANK(Values!E28),"","EAN")</f>
        <v>EAN</v>
      </c>
      <c r="F29" s="28" t="str">
        <f aca="false">IF(ISBLANK(Values!E28),"",IF(Values!J28,Values!H28 &amp;" "&amp;  Values!$B$1 &amp; " " &amp;Values!$B$3,Values!G28 &amp;" "&amp;  Values!$B$2 &amp; " " &amp;Values!$B$3))</f>
        <v>UK Original NON-Backlit Keyboard for Lenovo ThinkPad Compatible E531 T540 T540P T550 L540 W540 W550S W550 W541</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T540 Regular - UK</v>
      </c>
      <c r="K29" s="28" t="n">
        <f aca="false">IF(ISBLANK(Values!E28),"",IF(Values!J28, Values!$B$4, Values!$B$5))</f>
        <v>44.99</v>
      </c>
      <c r="L29" s="39" t="n">
        <f aca="false">IF(ISBLANK(Values!E28),"",Values!$B$18)</f>
        <v>5</v>
      </c>
      <c r="M29" s="28" t="str">
        <f aca="false">IF(ISBLANK(Values!E28),"",Values!$M28)</f>
        <v>https://download.lenovo.com/Images/Parts/04Y2377/04Y2377_A.jpg</v>
      </c>
      <c r="N29" s="28" t="str">
        <f aca="false">IF(ISBLANK(Values!F28),"",Values!$N28)</f>
        <v>https://download.lenovo.com/Images/Parts/04Y2377/04Y2377_B.jpg</v>
      </c>
      <c r="O29" s="1" t="str">
        <f aca="false">IF(ISBLANK(Values!F28),"",Values!$O28)</f>
        <v>https://download.lenovo.com/Images/Parts/04Y2377/04Y2377_details.jpg</v>
      </c>
      <c r="P29" s="1"/>
      <c r="Q29" s="1"/>
      <c r="R29" s="1"/>
      <c r="S29" s="1"/>
      <c r="T29" s="1"/>
      <c r="U29" s="1"/>
      <c r="V29" s="1"/>
      <c r="W29" s="32" t="str">
        <f aca="false">IF(ISBLANK(Values!E28),"","Child")</f>
        <v>Child</v>
      </c>
      <c r="X29" s="32" t="str">
        <f aca="false">IF(ISBLANK(Values!E28),"",Values!$B$13)</f>
        <v>Lenovo T540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Keyboard distributed by Tellus Remarketing, European leading company on laptop keyboards. Keyboard have been cleaned, packed and tested in our production line in Denmark. For any compatibility questions contact us through Amazon website.</v>
      </c>
      <c r="AC29" s="1"/>
      <c r="AD29" s="1"/>
      <c r="AE29" s="1"/>
      <c r="AF29" s="1"/>
      <c r="AG29" s="1"/>
      <c r="AH29" s="1"/>
      <c r="AI29" s="40" t="str">
        <f aca="false">IF(ISBLANK(Values!E28),"",IF(Values!I28,Values!$B$23,Values!$B$33))</f>
        <v>👉 SATISFIED CUSTOMERS WORLDWIDE: more than 10.000 satisfied customers worldwide. Keyboard restored in Europe</v>
      </c>
      <c r="AJ29" s="41" t="str">
        <f aca="false">IF(ISBLANK(Values!E28),"","👉 "&amp;Values!H28&amp; " "&amp;Values!$B$24 &amp;" "&amp;Values!$B$3)</f>
        <v>👉 UK COMPATIBLE Lenovo E531 T540 T540P T550 L540 W540 W550S W550 W541</v>
      </c>
      <c r="AK29" s="1" t="str">
        <f aca="false">IF(ISBLANK(Values!E28),"",Values!$B$25)</f>
        <v>COMMUNICATION AND TECH SUPPORT 24h: we will help you in every situation</v>
      </c>
      <c r="AL29" s="1" t="str">
        <f aca="false">IF(ISBLANK(Values!E28),"",Values!$B$26)</f>
        <v>A+ QUALITY: All keyboards has been tested; comes with a 6 month full warranty for any defects.</v>
      </c>
      <c r="AM29" s="1" t="str">
        <f aca="false">IF(ISBLANK(Values!E28),"",Values!$B$27)</f>
        <v>♻️BUY REFURBISHED:  buy green! Reduce more than 80% carbon dioxide compared to a new keyboard!</v>
      </c>
      <c r="AN29" s="1"/>
      <c r="AO29" s="1"/>
      <c r="AP29" s="1"/>
      <c r="AQ29" s="1"/>
      <c r="AR29" s="1"/>
      <c r="AS29" s="1"/>
      <c r="AT29" s="28" t="str">
        <f aca="false">IF(ISBLANK(Values!E28),"",Values!H28)</f>
        <v>UK</v>
      </c>
      <c r="AU29" s="1"/>
      <c r="AV29" s="1"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200</v>
      </c>
      <c r="CH29" s="1" t="str">
        <f aca="false">IF(ISBLANK(Values!E28),"","GR")</f>
        <v>GR</v>
      </c>
      <c r="CI29" s="1" t="str">
        <f aca="false">IF(ISBLANK(Values!E28),"",Values!$B$7)</f>
        <v>40</v>
      </c>
      <c r="CJ29" s="1" t="str">
        <f aca="false">IF(ISBLANK(Values!E28),"",Values!$B$8)</f>
        <v>25</v>
      </c>
      <c r="CK29" s="1" t="str">
        <f aca="false">IF(ISBLANK(Values!E28),"",Values!$B$9)</f>
        <v>3</v>
      </c>
      <c r="CL29" s="1" t="str">
        <f aca="false">IF(ISBLANK(Values!E28),"","CM")</f>
        <v>CM</v>
      </c>
      <c r="CM29" s="1"/>
      <c r="CN29" s="1"/>
      <c r="CO29" s="1"/>
      <c r="CP29" s="36" t="str">
        <f aca="false">IF(ISBLANK(Values!E28),"",Values!$B$7)</f>
        <v>40</v>
      </c>
      <c r="CQ29" s="36" t="str">
        <f aca="false">IF(ISBLANK(Values!E28),"",Values!$B$8)</f>
        <v>25</v>
      </c>
      <c r="CR29" s="36" t="str">
        <f aca="false">IF(ISBLANK(Values!E28),"",Values!$B$9)</f>
        <v>3</v>
      </c>
      <c r="CS29" s="1" t="n">
        <f aca="false">IF(ISBLANK(Values!E28),"",Values!$B$11)</f>
        <v>200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sortage of stock a full refund is issued.</v>
      </c>
      <c r="DQ29" s="1"/>
      <c r="DR29" s="1"/>
      <c r="DS29" s="31"/>
      <c r="DT29" s="1"/>
      <c r="DU29" s="1"/>
      <c r="DV29" s="1"/>
      <c r="DW29" s="1"/>
      <c r="DX29" s="1"/>
      <c r="DY29" s="31"/>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sortage of stock a full refund is issued.</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28.35" hidden="false" customHeight="false" outlineLevel="0" collapsed="false">
      <c r="A30" s="27" t="str">
        <f aca="false">IF(ISBLANK(Values!E29),"",IF(Values!$B$37="EU","computercomponent","computer"))</f>
        <v>computer</v>
      </c>
      <c r="B30" s="37" t="str">
        <f aca="false">IF(ISBLANK(Values!E29),"",Values!F29)</f>
        <v>Lenovo T540 Regular - NOR</v>
      </c>
      <c r="C30" s="32" t="str">
        <f aca="false">IF(ISBLANK(Values!E29),"","TellusRem")</f>
        <v>TellusRem</v>
      </c>
      <c r="D30" s="30" t="n">
        <f aca="false">IF(ISBLANK(Values!E29),"",Values!E29)</f>
        <v>5714401542063</v>
      </c>
      <c r="E30" s="31" t="str">
        <f aca="false">IF(ISBLANK(Values!E29),"","EAN")</f>
        <v>EAN</v>
      </c>
      <c r="F30" s="28" t="str">
        <f aca="false">IF(ISBLANK(Values!E29),"",IF(Values!J29,Values!H29 &amp;" "&amp;  Values!$B$1 &amp; " " &amp;Values!$B$3,Values!G29 &amp;" "&amp;  Values!$B$2 &amp; " " &amp;Values!$B$3))</f>
        <v>Scandinavian – Nordic Original NON-Backlit Keyboard for Lenovo ThinkPad Compatible E531 T540 T540P T550 L540 W540 W550S W550 W541</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T540 Regular - NOR</v>
      </c>
      <c r="K30" s="28" t="n">
        <f aca="false">IF(ISBLANK(Values!E29),"",IF(Values!J29, Values!$B$4, Values!$B$5))</f>
        <v>44.99</v>
      </c>
      <c r="L30" s="39" t="n">
        <f aca="false">IF(ISBLANK(Values!E29),"",Values!$B$18)</f>
        <v>5</v>
      </c>
      <c r="M30" s="28" t="str">
        <f aca="false">IF(ISBLANK(Values!E29),"",Values!$M29)</f>
        <v/>
      </c>
      <c r="N30" s="28" t="str">
        <f aca="false">IF(ISBLANK(Values!F29),"",Values!$N29)</f>
        <v/>
      </c>
      <c r="O30" s="1" t="str">
        <f aca="false">IF(ISBLANK(Values!F29),"",Values!$O29)</f>
        <v/>
      </c>
      <c r="P30" s="1"/>
      <c r="Q30" s="1"/>
      <c r="R30" s="1"/>
      <c r="S30" s="1"/>
      <c r="T30" s="1"/>
      <c r="U30" s="1"/>
      <c r="V30" s="1"/>
      <c r="W30" s="32" t="str">
        <f aca="false">IF(ISBLANK(Values!E29),"","Child")</f>
        <v>Child</v>
      </c>
      <c r="X30" s="32" t="str">
        <f aca="false">IF(ISBLANK(Values!E29),"",Values!$B$13)</f>
        <v>Lenovo T540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Keyboard distributed by Tellus Remarketing, European leading company on laptop keyboards. Keyboard have been cleaned, packed and tested in our production line in Denmark. For any compatibility questions contact us through Amazon website.</v>
      </c>
      <c r="AC30" s="1"/>
      <c r="AD30" s="1"/>
      <c r="AE30" s="1"/>
      <c r="AF30" s="1"/>
      <c r="AG30" s="1"/>
      <c r="AH30" s="1"/>
      <c r="AI30" s="40" t="str">
        <f aca="false">IF(ISBLANK(Values!E29),"",IF(Values!I29,Values!$B$23,Values!$B$33))</f>
        <v>👉 SATISFIED CUSTOMERS WORLDWIDE: more than 10.000 satisfied customers worldwide. Keyboard restored in Europe</v>
      </c>
      <c r="AJ30" s="41" t="str">
        <f aca="false">IF(ISBLANK(Values!E29),"","👉 "&amp;Values!H29&amp; " "&amp;Values!$B$24 &amp;" "&amp;Values!$B$3)</f>
        <v>👉 Scandinavian – Nordic COMPATIBLE Lenovo E531 T540 T540P T550 L540 W540 W550S W550 W541</v>
      </c>
      <c r="AK30" s="1" t="str">
        <f aca="false">IF(ISBLANK(Values!E29),"",Values!$B$25)</f>
        <v>COMMUNICATION AND TECH SUPPORT 24h: we will help you in every situation</v>
      </c>
      <c r="AL30" s="1" t="str">
        <f aca="false">IF(ISBLANK(Values!E29),"",Values!$B$26)</f>
        <v>A+ QUALITY: All keyboards has been tested; comes with a 6 month full warranty for any defects.</v>
      </c>
      <c r="AM30" s="1" t="str">
        <f aca="false">IF(ISBLANK(Values!E29),"",Values!$B$27)</f>
        <v>♻️BUY REFURBISHED:  buy green! Reduce more than 80% carbon dioxide compared to a new keyboard!</v>
      </c>
      <c r="AN30" s="1"/>
      <c r="AO30" s="1"/>
      <c r="AP30" s="1"/>
      <c r="AQ30" s="1"/>
      <c r="AR30" s="1"/>
      <c r="AS30" s="1"/>
      <c r="AT30" s="28" t="str">
        <f aca="false">IF(ISBLANK(Values!E29),"",Values!H29)</f>
        <v>Scandinavian – Nordic</v>
      </c>
      <c r="AU30" s="1"/>
      <c r="AV30" s="1"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200</v>
      </c>
      <c r="CH30" s="1" t="str">
        <f aca="false">IF(ISBLANK(Values!E29),"","GR")</f>
        <v>GR</v>
      </c>
      <c r="CI30" s="1" t="str">
        <f aca="false">IF(ISBLANK(Values!E29),"",Values!$B$7)</f>
        <v>40</v>
      </c>
      <c r="CJ30" s="1" t="str">
        <f aca="false">IF(ISBLANK(Values!E29),"",Values!$B$8)</f>
        <v>25</v>
      </c>
      <c r="CK30" s="1" t="str">
        <f aca="false">IF(ISBLANK(Values!E29),"",Values!$B$9)</f>
        <v>3</v>
      </c>
      <c r="CL30" s="1" t="str">
        <f aca="false">IF(ISBLANK(Values!E29),"","CM")</f>
        <v>CM</v>
      </c>
      <c r="CM30" s="1"/>
      <c r="CN30" s="1"/>
      <c r="CO30" s="1"/>
      <c r="CP30" s="36" t="str">
        <f aca="false">IF(ISBLANK(Values!E29),"",Values!$B$7)</f>
        <v>40</v>
      </c>
      <c r="CQ30" s="36" t="str">
        <f aca="false">IF(ISBLANK(Values!E29),"",Values!$B$8)</f>
        <v>25</v>
      </c>
      <c r="CR30" s="36" t="str">
        <f aca="false">IF(ISBLANK(Values!E29),"",Values!$B$9)</f>
        <v>3</v>
      </c>
      <c r="CS30" s="1" t="n">
        <f aca="false">IF(ISBLANK(Values!E29),"",Values!$B$11)</f>
        <v>200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sortage of stock a full refund is issued.</v>
      </c>
      <c r="DQ30" s="1"/>
      <c r="DR30" s="1"/>
      <c r="DS30" s="31"/>
      <c r="DT30" s="1"/>
      <c r="DU30" s="1"/>
      <c r="DV30" s="1"/>
      <c r="DW30" s="1"/>
      <c r="DX30" s="1"/>
      <c r="DY30" s="31"/>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sortage of stock a full refund is issued.</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28.35" hidden="false" customHeight="false" outlineLevel="0" collapsed="false">
      <c r="A31" s="27" t="str">
        <f aca="false">IF(ISBLANK(Values!E30),"",IF(Values!$B$37="EU","computercomponent","computer"))</f>
        <v>computer</v>
      </c>
      <c r="B31" s="37" t="str">
        <f aca="false">IF(ISBLANK(Values!E30),"",Values!F30)</f>
        <v>Lenovo T540 Regular - BE</v>
      </c>
      <c r="C31" s="32" t="str">
        <f aca="false">IF(ISBLANK(Values!E30),"","TellusRem")</f>
        <v>TellusRem</v>
      </c>
      <c r="D31" s="30" t="n">
        <f aca="false">IF(ISBLANK(Values!E30),"",Values!E30)</f>
        <v>5714401542278</v>
      </c>
      <c r="E31" s="31" t="str">
        <f aca="false">IF(ISBLANK(Values!E30),"","EAN")</f>
        <v>EAN</v>
      </c>
      <c r="F31" s="28" t="str">
        <f aca="false">IF(ISBLANK(Values!E30),"",IF(Values!J30,Values!H30 &amp;" "&amp;  Values!$B$1 &amp; " " &amp;Values!$B$3,Values!G30 &amp;" "&amp;  Values!$B$2 &amp; " " &amp;Values!$B$3))</f>
        <v>Belgian Original NON-Backlit Keyboard for Lenovo ThinkPad Compatible E531 T540 T540P T550 L540 W540 W550S W550 W541</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T540 Regular - BE</v>
      </c>
      <c r="K31" s="28" t="n">
        <f aca="false">IF(ISBLANK(Values!E30),"",IF(Values!J30, Values!$B$4, Values!$B$5))</f>
        <v>44.99</v>
      </c>
      <c r="L31" s="39" t="n">
        <f aca="false">IF(ISBLANK(Values!E30),"",Values!$B$18)</f>
        <v>5</v>
      </c>
      <c r="M31" s="28" t="str">
        <f aca="false">IF(ISBLANK(Values!E30),"",Values!$M30)</f>
        <v>https://download.lenovo.com/Images/Parts/04Y2354/04Y2354_A.jpg</v>
      </c>
      <c r="N31" s="28" t="str">
        <f aca="false">IF(ISBLANK(Values!F30),"",Values!$N30)</f>
        <v>https://download.lenovo.com/Images/Parts/04Y2354/04Y2354_B.jpg</v>
      </c>
      <c r="O31" s="1" t="str">
        <f aca="false">IF(ISBLANK(Values!F30),"",Values!$O30)</f>
        <v>https://download.lenovo.com/Images/Parts/04Y2354/04Y2354_details.jpg</v>
      </c>
      <c r="P31" s="1"/>
      <c r="Q31" s="1"/>
      <c r="R31" s="1"/>
      <c r="S31" s="1"/>
      <c r="T31" s="1"/>
      <c r="U31" s="1"/>
      <c r="V31" s="1"/>
      <c r="W31" s="32" t="str">
        <f aca="false">IF(ISBLANK(Values!E30),"","Child")</f>
        <v>Child</v>
      </c>
      <c r="X31" s="32" t="str">
        <f aca="false">IF(ISBLANK(Values!E30),"",Values!$B$13)</f>
        <v>Lenovo T540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Keyboard distributed by Tellus Remarketing, European leading company on laptop keyboards. Keyboard have been cleaned, packed and tested in our production line in Denmark. For any compatibility questions contact us through Amazon website.</v>
      </c>
      <c r="AC31" s="1"/>
      <c r="AD31" s="1"/>
      <c r="AE31" s="1"/>
      <c r="AF31" s="1"/>
      <c r="AG31" s="1"/>
      <c r="AH31" s="1"/>
      <c r="AI31" s="40" t="str">
        <f aca="false">IF(ISBLANK(Values!E30),"",IF(Values!I30,Values!$B$23,Values!$B$33))</f>
        <v>👉 SATISFIED CUSTOMERS WORLDWIDE: more than 10.000 satisfied customers worldwide. Keyboard restored in Europe</v>
      </c>
      <c r="AJ31" s="41" t="str">
        <f aca="false">IF(ISBLANK(Values!E30),"","👉 "&amp;Values!H30&amp; " "&amp;Values!$B$24 &amp;" "&amp;Values!$B$3)</f>
        <v>👉 Belgian COMPATIBLE Lenovo E531 T540 T540P T550 L540 W540 W550S W550 W541</v>
      </c>
      <c r="AK31" s="1" t="str">
        <f aca="false">IF(ISBLANK(Values!E30),"",Values!$B$25)</f>
        <v>COMMUNICATION AND TECH SUPPORT 24h: we will help you in every situation</v>
      </c>
      <c r="AL31" s="1" t="str">
        <f aca="false">IF(ISBLANK(Values!E30),"",Values!$B$26)</f>
        <v>A+ QUALITY: All keyboards has been tested; comes with a 6 month full warranty for any defects.</v>
      </c>
      <c r="AM31" s="1" t="str">
        <f aca="false">IF(ISBLANK(Values!E30),"",Values!$B$27)</f>
        <v>♻️BUY REFURBISHED:  buy green! Reduce more than 80% carbon dioxide compared to a new keyboard!</v>
      </c>
      <c r="AN31" s="1"/>
      <c r="AO31" s="1"/>
      <c r="AP31" s="1"/>
      <c r="AQ31" s="1"/>
      <c r="AR31" s="1"/>
      <c r="AS31" s="1"/>
      <c r="AT31" s="28" t="str">
        <f aca="false">IF(ISBLANK(Values!E30),"",Values!H30)</f>
        <v>Belgian</v>
      </c>
      <c r="AU31" s="1"/>
      <c r="AV31" s="1"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200</v>
      </c>
      <c r="CH31" s="1" t="str">
        <f aca="false">IF(ISBLANK(Values!E30),"","GR")</f>
        <v>GR</v>
      </c>
      <c r="CI31" s="1" t="str">
        <f aca="false">IF(ISBLANK(Values!E30),"",Values!$B$7)</f>
        <v>40</v>
      </c>
      <c r="CJ31" s="1" t="str">
        <f aca="false">IF(ISBLANK(Values!E30),"",Values!$B$8)</f>
        <v>25</v>
      </c>
      <c r="CK31" s="1" t="str">
        <f aca="false">IF(ISBLANK(Values!E30),"",Values!$B$9)</f>
        <v>3</v>
      </c>
      <c r="CL31" s="1" t="str">
        <f aca="false">IF(ISBLANK(Values!E30),"","CM")</f>
        <v>CM</v>
      </c>
      <c r="CM31" s="1"/>
      <c r="CN31" s="1"/>
      <c r="CO31" s="1"/>
      <c r="CP31" s="36" t="str">
        <f aca="false">IF(ISBLANK(Values!E30),"",Values!$B$7)</f>
        <v>40</v>
      </c>
      <c r="CQ31" s="36" t="str">
        <f aca="false">IF(ISBLANK(Values!E30),"",Values!$B$8)</f>
        <v>25</v>
      </c>
      <c r="CR31" s="36" t="str">
        <f aca="false">IF(ISBLANK(Values!E30),"",Values!$B$9)</f>
        <v>3</v>
      </c>
      <c r="CS31" s="1" t="n">
        <f aca="false">IF(ISBLANK(Values!E30),"",Values!$B$11)</f>
        <v>200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sortage of stock a full refund is issued.</v>
      </c>
      <c r="DQ31" s="1"/>
      <c r="DR31" s="1"/>
      <c r="DS31" s="31"/>
      <c r="DT31" s="1"/>
      <c r="DU31" s="1"/>
      <c r="DV31" s="1"/>
      <c r="DW31" s="1"/>
      <c r="DX31" s="1"/>
      <c r="DY31" s="31"/>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sortage of stock a full refund is issued.</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28.35" hidden="false" customHeight="false" outlineLevel="0" collapsed="false">
      <c r="A32" s="27" t="str">
        <f aca="false">IF(ISBLANK(Values!E31),"",IF(Values!$B$37="EU","computercomponent","computer"))</f>
        <v>computer</v>
      </c>
      <c r="B32" s="37" t="str">
        <f aca="false">IF(ISBLANK(Values!E31),"",Values!F31)</f>
        <v>Lenovo T540 Regular - BG</v>
      </c>
      <c r="C32" s="32" t="str">
        <f aca="false">IF(ISBLANK(Values!E31),"","TellusRem")</f>
        <v>TellusRem</v>
      </c>
      <c r="D32" s="30" t="n">
        <f aca="false">IF(ISBLANK(Values!E31),"",Values!E31)</f>
        <v>5714401542483</v>
      </c>
      <c r="E32" s="31" t="str">
        <f aca="false">IF(ISBLANK(Values!E31),"","EAN")</f>
        <v>EAN</v>
      </c>
      <c r="F32" s="28" t="str">
        <f aca="false">IF(ISBLANK(Values!E31),"",IF(Values!J31,Values!H31 &amp;" "&amp;  Values!$B$1 &amp; " " &amp;Values!$B$3,Values!G31 &amp;" "&amp;  Values!$B$2 &amp; " " &amp;Values!$B$3))</f>
        <v>Bulgarian Original NON-Backlit Keyboard for Lenovo ThinkPad Compatible E531 T540 T540P T550 L540 W540 W550S W550 W541</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T540 Regular - BG</v>
      </c>
      <c r="K32" s="28" t="n">
        <f aca="false">IF(ISBLANK(Values!E31),"",IF(Values!J31, Values!$B$4, Values!$B$5))</f>
        <v>44.99</v>
      </c>
      <c r="L32" s="39" t="n">
        <f aca="false">IF(ISBLANK(Values!E31),"",Values!$B$18)</f>
        <v>5</v>
      </c>
      <c r="M32" s="28" t="str">
        <f aca="false">IF(ISBLANK(Values!E31),"",Values!$M31)</f>
        <v>https://download.lenovo.com/Images/Parts/04Y2355/04Y2355_A.jpg</v>
      </c>
      <c r="N32" s="28" t="str">
        <f aca="false">IF(ISBLANK(Values!F31),"",Values!$N31)</f>
        <v>https://download.lenovo.com/Images/Parts/04Y2355/04Y2355_B.jpg</v>
      </c>
      <c r="O32" s="1" t="str">
        <f aca="false">IF(ISBLANK(Values!F31),"",Values!$O31)</f>
        <v>https://download.lenovo.com/Images/Parts/04Y2355/04Y2355_details.jpg</v>
      </c>
      <c r="P32" s="1"/>
      <c r="Q32" s="1"/>
      <c r="R32" s="1"/>
      <c r="S32" s="1"/>
      <c r="T32" s="1"/>
      <c r="U32" s="1"/>
      <c r="V32" s="1"/>
      <c r="W32" s="32" t="str">
        <f aca="false">IF(ISBLANK(Values!E31),"","Child")</f>
        <v>Child</v>
      </c>
      <c r="X32" s="32" t="str">
        <f aca="false">IF(ISBLANK(Values!E31),"",Values!$B$13)</f>
        <v>Lenovo T540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Keyboard distributed by Tellus Remarketing, European leading company on laptop keyboards. Keyboard have been cleaned, packed and tested in our production line in Denmark. For any compatibility questions contact us through Amazon website.</v>
      </c>
      <c r="AC32" s="1"/>
      <c r="AD32" s="1"/>
      <c r="AE32" s="1"/>
      <c r="AF32" s="1"/>
      <c r="AG32" s="1"/>
      <c r="AH32" s="1"/>
      <c r="AI32" s="40" t="str">
        <f aca="false">IF(ISBLANK(Values!E31),"",IF(Values!I31,Values!$B$23,Values!$B$33))</f>
        <v>👉 SATISFIED CUSTOMERS WORLDWIDE: more than 10.000 satisfied customers worldwide. Keyboard restored in Europe</v>
      </c>
      <c r="AJ32" s="41" t="str">
        <f aca="false">IF(ISBLANK(Values!E31),"","👉 "&amp;Values!H31&amp; " "&amp;Values!$B$24 &amp;" "&amp;Values!$B$3)</f>
        <v>👉 Bulgarian COMPATIBLE Lenovo E531 T540 T540P T550 L540 W540 W550S W550 W541</v>
      </c>
      <c r="AK32" s="1" t="str">
        <f aca="false">IF(ISBLANK(Values!E31),"",Values!$B$25)</f>
        <v>COMMUNICATION AND TECH SUPPORT 24h: we will help you in every situation</v>
      </c>
      <c r="AL32" s="1" t="str">
        <f aca="false">IF(ISBLANK(Values!E31),"",Values!$B$26)</f>
        <v>A+ QUALITY: All keyboards has been tested; comes with a 6 month full warranty for any defects.</v>
      </c>
      <c r="AM32" s="1" t="str">
        <f aca="false">IF(ISBLANK(Values!E31),"",Values!$B$27)</f>
        <v>♻️BUY REFURBISHED:  buy green! Reduce more than 80% carbon dioxide compared to a new keyboard!</v>
      </c>
      <c r="AN32" s="1"/>
      <c r="AO32" s="1"/>
      <c r="AP32" s="1"/>
      <c r="AQ32" s="1"/>
      <c r="AR32" s="1"/>
      <c r="AS32" s="1"/>
      <c r="AT32" s="28" t="str">
        <f aca="false">IF(ISBLANK(Values!E31),"",Values!H31)</f>
        <v>Bulgarian</v>
      </c>
      <c r="AU32" s="1"/>
      <c r="AV32" s="1"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200</v>
      </c>
      <c r="CH32" s="1" t="str">
        <f aca="false">IF(ISBLANK(Values!E31),"","GR")</f>
        <v>GR</v>
      </c>
      <c r="CI32" s="1" t="str">
        <f aca="false">IF(ISBLANK(Values!E31),"",Values!$B$7)</f>
        <v>40</v>
      </c>
      <c r="CJ32" s="1" t="str">
        <f aca="false">IF(ISBLANK(Values!E31),"",Values!$B$8)</f>
        <v>25</v>
      </c>
      <c r="CK32" s="1" t="str">
        <f aca="false">IF(ISBLANK(Values!E31),"",Values!$B$9)</f>
        <v>3</v>
      </c>
      <c r="CL32" s="1" t="str">
        <f aca="false">IF(ISBLANK(Values!E31),"","CM")</f>
        <v>CM</v>
      </c>
      <c r="CM32" s="1"/>
      <c r="CN32" s="1"/>
      <c r="CO32" s="1"/>
      <c r="CP32" s="36" t="str">
        <f aca="false">IF(ISBLANK(Values!E31),"",Values!$B$7)</f>
        <v>40</v>
      </c>
      <c r="CQ32" s="36" t="str">
        <f aca="false">IF(ISBLANK(Values!E31),"",Values!$B$8)</f>
        <v>25</v>
      </c>
      <c r="CR32" s="36" t="str">
        <f aca="false">IF(ISBLANK(Values!E31),"",Values!$B$9)</f>
        <v>3</v>
      </c>
      <c r="CS32" s="1" t="n">
        <f aca="false">IF(ISBLANK(Values!E31),"",Values!$B$11)</f>
        <v>200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sortage of stock a full refund is issued.</v>
      </c>
      <c r="DQ32" s="1"/>
      <c r="DR32" s="1"/>
      <c r="DS32" s="31"/>
      <c r="DT32" s="1"/>
      <c r="DU32" s="1"/>
      <c r="DV32" s="1"/>
      <c r="DW32" s="1"/>
      <c r="DX32" s="1"/>
      <c r="DY32" s="31"/>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sortage of stock a full refund is issued.</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28.35" hidden="false" customHeight="false" outlineLevel="0" collapsed="false">
      <c r="A33" s="27" t="str">
        <f aca="false">IF(ISBLANK(Values!E32),"",IF(Values!$B$37="EU","computercomponent","computer"))</f>
        <v>computer</v>
      </c>
      <c r="B33" s="37" t="str">
        <f aca="false">IF(ISBLANK(Values!E32),"",Values!F32)</f>
        <v>Lenovo T540 Regular - CZ</v>
      </c>
      <c r="C33" s="32" t="str">
        <f aca="false">IF(ISBLANK(Values!E32),"","TellusRem")</f>
        <v>TellusRem</v>
      </c>
      <c r="D33" s="30" t="n">
        <f aca="false">IF(ISBLANK(Values!E32),"",Values!E32)</f>
        <v>5714401542698</v>
      </c>
      <c r="E33" s="31" t="str">
        <f aca="false">IF(ISBLANK(Values!E32),"","EAN")</f>
        <v>EAN</v>
      </c>
      <c r="F33" s="28" t="str">
        <f aca="false">IF(ISBLANK(Values!E32),"",IF(Values!J32,Values!H32 &amp;" "&amp;  Values!$B$1 &amp; " " &amp;Values!$B$3,Values!G32 &amp;" "&amp;  Values!$B$2 &amp; " " &amp;Values!$B$3))</f>
        <v>Czech Original NON-Backlit Keyboard for Lenovo ThinkPad Compatible E531 T540 T540P T550 L540 W540 W550S W550 W541</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T540 Regular - CZ</v>
      </c>
      <c r="K33" s="28" t="n">
        <f aca="false">IF(ISBLANK(Values!E32),"",IF(Values!J32, Values!$B$4, Values!$B$5))</f>
        <v>44.99</v>
      </c>
      <c r="L33" s="39" t="n">
        <f aca="false">IF(ISBLANK(Values!E32),"",Values!$B$18)</f>
        <v>5</v>
      </c>
      <c r="M33" s="28" t="str">
        <f aca="false">IF(ISBLANK(Values!E32),"",Values!$M32)</f>
        <v>https://download.lenovo.com/Images/Parts/04Y2356/04Y2356_A.jpg</v>
      </c>
      <c r="N33" s="28" t="str">
        <f aca="false">IF(ISBLANK(Values!F32),"",Values!$N32)</f>
        <v>https://download.lenovo.com/Images/Parts/04Y2356/04Y2356_B.jpg</v>
      </c>
      <c r="O33" s="1" t="str">
        <f aca="false">IF(ISBLANK(Values!F32),"",Values!$O32)</f>
        <v>https://download.lenovo.com/Images/Parts/04Y2356/04Y2356_details.jpg</v>
      </c>
      <c r="P33" s="1"/>
      <c r="Q33" s="1"/>
      <c r="R33" s="1"/>
      <c r="S33" s="1"/>
      <c r="T33" s="1"/>
      <c r="U33" s="1"/>
      <c r="V33" s="1"/>
      <c r="W33" s="32" t="str">
        <f aca="false">IF(ISBLANK(Values!E32),"","Child")</f>
        <v>Child</v>
      </c>
      <c r="X33" s="32" t="str">
        <f aca="false">IF(ISBLANK(Values!E32),"",Values!$B$13)</f>
        <v>Lenovo T540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Keyboard distributed by Tellus Remarketing, European leading company on laptop keyboards. Keyboard have been cleaned, packed and tested in our production line in Denmark. For any compatibility questions contact us through Amazon website.</v>
      </c>
      <c r="AC33" s="1"/>
      <c r="AD33" s="1"/>
      <c r="AE33" s="1"/>
      <c r="AF33" s="1"/>
      <c r="AG33" s="1"/>
      <c r="AH33" s="1"/>
      <c r="AI33" s="40" t="str">
        <f aca="false">IF(ISBLANK(Values!E32),"",IF(Values!I32,Values!$B$23,Values!$B$33))</f>
        <v>👉 SATISFIED CUSTOMERS WORLDWIDE: more than 10.000 satisfied customers worldwide. Keyboard restored in Europe</v>
      </c>
      <c r="AJ33" s="41" t="str">
        <f aca="false">IF(ISBLANK(Values!E32),"","👉 "&amp;Values!H32&amp; " "&amp;Values!$B$24 &amp;" "&amp;Values!$B$3)</f>
        <v>👉 Czech COMPATIBLE Lenovo E531 T540 T540P T550 L540 W540 W550S W550 W541</v>
      </c>
      <c r="AK33" s="1" t="str">
        <f aca="false">IF(ISBLANK(Values!E32),"",Values!$B$25)</f>
        <v>COMMUNICATION AND TECH SUPPORT 24h: we will help you in every situation</v>
      </c>
      <c r="AL33" s="1" t="str">
        <f aca="false">IF(ISBLANK(Values!E32),"",Values!$B$26)</f>
        <v>A+ QUALITY: All keyboards has been tested; comes with a 6 month full warranty for any defects.</v>
      </c>
      <c r="AM33" s="1" t="str">
        <f aca="false">IF(ISBLANK(Values!E32),"",Values!$B$27)</f>
        <v>♻️BUY REFURBISHED:  buy green! Reduce more than 80% carbon dioxide compared to a new keyboard!</v>
      </c>
      <c r="AN33" s="1"/>
      <c r="AO33" s="1"/>
      <c r="AP33" s="1"/>
      <c r="AQ33" s="1"/>
      <c r="AR33" s="1"/>
      <c r="AS33" s="1"/>
      <c r="AT33" s="28" t="str">
        <f aca="false">IF(ISBLANK(Values!E32),"",Values!H32)</f>
        <v>Czech</v>
      </c>
      <c r="AU33" s="1"/>
      <c r="AV33" s="1"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200</v>
      </c>
      <c r="CH33" s="1" t="str">
        <f aca="false">IF(ISBLANK(Values!E32),"","GR")</f>
        <v>GR</v>
      </c>
      <c r="CI33" s="1" t="str">
        <f aca="false">IF(ISBLANK(Values!E32),"",Values!$B$7)</f>
        <v>40</v>
      </c>
      <c r="CJ33" s="1" t="str">
        <f aca="false">IF(ISBLANK(Values!E32),"",Values!$B$8)</f>
        <v>25</v>
      </c>
      <c r="CK33" s="1" t="str">
        <f aca="false">IF(ISBLANK(Values!E32),"",Values!$B$9)</f>
        <v>3</v>
      </c>
      <c r="CL33" s="1" t="str">
        <f aca="false">IF(ISBLANK(Values!E32),"","CM")</f>
        <v>CM</v>
      </c>
      <c r="CM33" s="1"/>
      <c r="CN33" s="1"/>
      <c r="CO33" s="1"/>
      <c r="CP33" s="36" t="str">
        <f aca="false">IF(ISBLANK(Values!E32),"",Values!$B$7)</f>
        <v>40</v>
      </c>
      <c r="CQ33" s="36" t="str">
        <f aca="false">IF(ISBLANK(Values!E32),"",Values!$B$8)</f>
        <v>25</v>
      </c>
      <c r="CR33" s="36" t="str">
        <f aca="false">IF(ISBLANK(Values!E32),"",Values!$B$9)</f>
        <v>3</v>
      </c>
      <c r="CS33" s="1" t="n">
        <f aca="false">IF(ISBLANK(Values!E32),"",Values!$B$11)</f>
        <v>200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sortage of stock a full refund is issued.</v>
      </c>
      <c r="DQ33" s="1"/>
      <c r="DR33" s="1"/>
      <c r="DS33" s="31"/>
      <c r="DT33" s="1"/>
      <c r="DU33" s="1"/>
      <c r="DV33" s="1"/>
      <c r="DW33" s="1"/>
      <c r="DX33" s="1"/>
      <c r="DY33" s="31"/>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sortage of stock a full refund is issued.</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28.35" hidden="false" customHeight="false" outlineLevel="0" collapsed="false">
      <c r="A34" s="27" t="str">
        <f aca="false">IF(ISBLANK(Values!E33),"",IF(Values!$B$37="EU","computercomponent","computer"))</f>
        <v>computer</v>
      </c>
      <c r="B34" s="37" t="str">
        <f aca="false">IF(ISBLANK(Values!E33),"",Values!F33)</f>
        <v>Lenovo T540 Regular - DK</v>
      </c>
      <c r="C34" s="32" t="str">
        <f aca="false">IF(ISBLANK(Values!E33),"","TellusRem")</f>
        <v>TellusRem</v>
      </c>
      <c r="D34" s="30" t="n">
        <f aca="false">IF(ISBLANK(Values!E33),"",Values!E33)</f>
        <v>5714401542902</v>
      </c>
      <c r="E34" s="31" t="str">
        <f aca="false">IF(ISBLANK(Values!E33),"","EAN")</f>
        <v>EAN</v>
      </c>
      <c r="F34" s="28" t="str">
        <f aca="false">IF(ISBLANK(Values!E33),"",IF(Values!J33,Values!H33 &amp;" "&amp;  Values!$B$1 &amp; " " &amp;Values!$B$3,Values!G33 &amp;" "&amp;  Values!$B$2 &amp; " " &amp;Values!$B$3))</f>
        <v>Danish Original NON-Backlit Keyboard for Lenovo ThinkPad Compatible E531 T540 T540P T550 L540 W540 W550S W550 W541</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T540 Regular - DK</v>
      </c>
      <c r="K34" s="28" t="n">
        <f aca="false">IF(ISBLANK(Values!E33),"",IF(Values!J33, Values!$B$4, Values!$B$5))</f>
        <v>44.99</v>
      </c>
      <c r="L34" s="39" t="n">
        <f aca="false">IF(ISBLANK(Values!E33),"",Values!$B$18)</f>
        <v>5</v>
      </c>
      <c r="M34" s="28" t="str">
        <f aca="false">IF(ISBLANK(Values!E33),"",Values!$M33)</f>
        <v>https://download.lenovo.com/Images/Parts/04Y2357/04Y2357_A.jpg</v>
      </c>
      <c r="N34" s="28" t="str">
        <f aca="false">IF(ISBLANK(Values!F33),"",Values!$N33)</f>
        <v>https://download.lenovo.com/Images/Parts/04Y2357/04Y2357_B.jpg</v>
      </c>
      <c r="O34" s="1" t="str">
        <f aca="false">IF(ISBLANK(Values!F33),"",Values!$O33)</f>
        <v>https://download.lenovo.com/Images/Parts/04Y2357/04Y2357_details.jpg</v>
      </c>
      <c r="P34" s="1"/>
      <c r="Q34" s="1"/>
      <c r="R34" s="1"/>
      <c r="S34" s="1"/>
      <c r="T34" s="1"/>
      <c r="U34" s="1"/>
      <c r="V34" s="1"/>
      <c r="W34" s="32" t="str">
        <f aca="false">IF(ISBLANK(Values!E33),"","Child")</f>
        <v>Child</v>
      </c>
      <c r="X34" s="32" t="str">
        <f aca="false">IF(ISBLANK(Values!E33),"",Values!$B$13)</f>
        <v>Lenovo T540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Keyboard distributed by Tellus Remarketing, European leading company on laptop keyboards. Keyboard have been cleaned, packed and tested in our production line in Denmark. For any compatibility questions contact us through Amazon website.</v>
      </c>
      <c r="AC34" s="1"/>
      <c r="AD34" s="1"/>
      <c r="AE34" s="1"/>
      <c r="AF34" s="1"/>
      <c r="AG34" s="1"/>
      <c r="AH34" s="1"/>
      <c r="AI34" s="40" t="str">
        <f aca="false">IF(ISBLANK(Values!E33),"",IF(Values!I33,Values!$B$23,Values!$B$33))</f>
        <v>👉 SATISFIED CUSTOMERS WORLDWIDE: more than 10.000 satisfied customers worldwide. Keyboard restored in Europe</v>
      </c>
      <c r="AJ34" s="41" t="str">
        <f aca="false">IF(ISBLANK(Values!E33),"","👉 "&amp;Values!H33&amp; " "&amp;Values!$B$24 &amp;" "&amp;Values!$B$3)</f>
        <v>👉 Danish COMPATIBLE Lenovo E531 T540 T540P T550 L540 W540 W550S W550 W541</v>
      </c>
      <c r="AK34" s="1" t="str">
        <f aca="false">IF(ISBLANK(Values!E33),"",Values!$B$25)</f>
        <v>COMMUNICATION AND TECH SUPPORT 24h: we will help you in every situation</v>
      </c>
      <c r="AL34" s="1" t="str">
        <f aca="false">IF(ISBLANK(Values!E33),"",Values!$B$26)</f>
        <v>A+ QUALITY: All keyboards has been tested; comes with a 6 month full warranty for any defects.</v>
      </c>
      <c r="AM34" s="1" t="str">
        <f aca="false">IF(ISBLANK(Values!E33),"",Values!$B$27)</f>
        <v>♻️BUY REFURBISHED:  buy green! Reduce more than 80% carbon dioxide compared to a new keyboard!</v>
      </c>
      <c r="AN34" s="1"/>
      <c r="AO34" s="1"/>
      <c r="AP34" s="1"/>
      <c r="AQ34" s="1"/>
      <c r="AR34" s="1"/>
      <c r="AS34" s="1"/>
      <c r="AT34" s="28" t="str">
        <f aca="false">IF(ISBLANK(Values!E33),"",Values!H33)</f>
        <v>Danish</v>
      </c>
      <c r="AU34" s="1"/>
      <c r="AV34" s="1"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200</v>
      </c>
      <c r="CH34" s="1" t="str">
        <f aca="false">IF(ISBLANK(Values!E33),"","GR")</f>
        <v>GR</v>
      </c>
      <c r="CI34" s="1" t="str">
        <f aca="false">IF(ISBLANK(Values!E33),"",Values!$B$7)</f>
        <v>40</v>
      </c>
      <c r="CJ34" s="1" t="str">
        <f aca="false">IF(ISBLANK(Values!E33),"",Values!$B$8)</f>
        <v>25</v>
      </c>
      <c r="CK34" s="1" t="str">
        <f aca="false">IF(ISBLANK(Values!E33),"",Values!$B$9)</f>
        <v>3</v>
      </c>
      <c r="CL34" s="1" t="str">
        <f aca="false">IF(ISBLANK(Values!E33),"","CM")</f>
        <v>CM</v>
      </c>
      <c r="CM34" s="1"/>
      <c r="CN34" s="1"/>
      <c r="CO34" s="1"/>
      <c r="CP34" s="36" t="str">
        <f aca="false">IF(ISBLANK(Values!E33),"",Values!$B$7)</f>
        <v>40</v>
      </c>
      <c r="CQ34" s="36" t="str">
        <f aca="false">IF(ISBLANK(Values!E33),"",Values!$B$8)</f>
        <v>25</v>
      </c>
      <c r="CR34" s="36" t="str">
        <f aca="false">IF(ISBLANK(Values!E33),"",Values!$B$9)</f>
        <v>3</v>
      </c>
      <c r="CS34" s="1" t="n">
        <f aca="false">IF(ISBLANK(Values!E33),"",Values!$B$11)</f>
        <v>200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sortage of stock a full refund is issued.</v>
      </c>
      <c r="DQ34" s="1"/>
      <c r="DR34" s="1"/>
      <c r="DS34" s="31"/>
      <c r="DT34" s="1"/>
      <c r="DU34" s="1"/>
      <c r="DV34" s="1"/>
      <c r="DW34" s="1"/>
      <c r="DX34" s="1"/>
      <c r="DY34" s="31"/>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sortage of stock a full refund is issued.</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28.35" hidden="false" customHeight="false" outlineLevel="0" collapsed="false">
      <c r="A35" s="27" t="str">
        <f aca="false">IF(ISBLANK(Values!E34),"",IF(Values!$B$37="EU","computercomponent","computer"))</f>
        <v>computer</v>
      </c>
      <c r="B35" s="37" t="str">
        <f aca="false">IF(ISBLANK(Values!E34),"",Values!F34)</f>
        <v>Lenovo T540 Regular - HU</v>
      </c>
      <c r="C35" s="32" t="str">
        <f aca="false">IF(ISBLANK(Values!E34),"","TellusRem")</f>
        <v>TellusRem</v>
      </c>
      <c r="D35" s="30" t="n">
        <f aca="false">IF(ISBLANK(Values!E34),"",Values!E34)</f>
        <v>5714401543114</v>
      </c>
      <c r="E35" s="31" t="str">
        <f aca="false">IF(ISBLANK(Values!E34),"","EAN")</f>
        <v>EAN</v>
      </c>
      <c r="F35" s="28" t="str">
        <f aca="false">IF(ISBLANK(Values!E34),"",IF(Values!J34,Values!H34 &amp;" "&amp;  Values!$B$1 &amp; " " &amp;Values!$B$3,Values!G34 &amp;" "&amp;  Values!$B$2 &amp; " " &amp;Values!$B$3))</f>
        <v>Hungarian Original NON-Backlit Keyboard for Lenovo ThinkPad Compatible E531 T540 T540P T550 L540 W540 W550S W550 W541</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T540 Regular - HU</v>
      </c>
      <c r="K35" s="28" t="n">
        <f aca="false">IF(ISBLANK(Values!E34),"",IF(Values!J34, Values!$B$4, Values!$B$5))</f>
        <v>44.99</v>
      </c>
      <c r="L35" s="39" t="n">
        <f aca="false">IF(ISBLANK(Values!E34),"",Values!$B$18)</f>
        <v>5</v>
      </c>
      <c r="M35" s="28" t="str">
        <f aca="false">IF(ISBLANK(Values!E34),"",Values!$M34)</f>
        <v>https://download.lenovo.com/Images/Parts/04Y2363/04Y2363_A.jpg</v>
      </c>
      <c r="N35" s="28" t="str">
        <f aca="false">IF(ISBLANK(Values!F34),"",Values!$N34)</f>
        <v>https://download.lenovo.com/Images/Parts/04Y2363/04Y2363_B.jpg</v>
      </c>
      <c r="O35" s="1" t="str">
        <f aca="false">IF(ISBLANK(Values!F34),"",Values!$O34)</f>
        <v>https://download.lenovo.com/Images/Parts/04Y2363/04Y2363_details.jpg</v>
      </c>
      <c r="P35" s="1"/>
      <c r="Q35" s="1"/>
      <c r="R35" s="1"/>
      <c r="S35" s="1"/>
      <c r="T35" s="1"/>
      <c r="U35" s="1"/>
      <c r="V35" s="1"/>
      <c r="W35" s="32" t="str">
        <f aca="false">IF(ISBLANK(Values!E34),"","Child")</f>
        <v>Child</v>
      </c>
      <c r="X35" s="32" t="str">
        <f aca="false">IF(ISBLANK(Values!E34),"",Values!$B$13)</f>
        <v>Lenovo T540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Keyboard distributed by Tellus Remarketing, European leading company on laptop keyboards. Keyboard have been cleaned, packed and tested in our production line in Denmark. For any compatibility questions contact us through Amazon website.</v>
      </c>
      <c r="AC35" s="1"/>
      <c r="AD35" s="1"/>
      <c r="AE35" s="1"/>
      <c r="AF35" s="1"/>
      <c r="AG35" s="1"/>
      <c r="AH35" s="1"/>
      <c r="AI35" s="40" t="str">
        <f aca="false">IF(ISBLANK(Values!E34),"",IF(Values!I34,Values!$B$23,Values!$B$33))</f>
        <v>👉 SATISFIED CUSTOMERS WORLDWIDE: more than 10.000 satisfied customers worldwide. Keyboard restored in Europe</v>
      </c>
      <c r="AJ35" s="41" t="str">
        <f aca="false">IF(ISBLANK(Values!E34),"","👉 "&amp;Values!H34&amp; " "&amp;Values!$B$24 &amp;" "&amp;Values!$B$3)</f>
        <v>👉 Hungarian COMPATIBLE Lenovo E531 T540 T540P T550 L540 W540 W550S W550 W541</v>
      </c>
      <c r="AK35" s="1" t="str">
        <f aca="false">IF(ISBLANK(Values!E34),"",Values!$B$25)</f>
        <v>COMMUNICATION AND TECH SUPPORT 24h: we will help you in every situation</v>
      </c>
      <c r="AL35" s="1" t="str">
        <f aca="false">IF(ISBLANK(Values!E34),"",Values!$B$26)</f>
        <v>A+ QUALITY: All keyboards has been tested; comes with a 6 month full warranty for any defects.</v>
      </c>
      <c r="AM35" s="1" t="str">
        <f aca="false">IF(ISBLANK(Values!E34),"",Values!$B$27)</f>
        <v>♻️BUY REFURBISHED:  buy green! Reduce more than 80% carbon dioxide compared to a new keyboard!</v>
      </c>
      <c r="AN35" s="1"/>
      <c r="AO35" s="1"/>
      <c r="AP35" s="1"/>
      <c r="AQ35" s="1"/>
      <c r="AR35" s="1"/>
      <c r="AS35" s="1"/>
      <c r="AT35" s="28" t="str">
        <f aca="false">IF(ISBLANK(Values!E34),"",Values!H34)</f>
        <v>Hungarian</v>
      </c>
      <c r="AU35" s="1"/>
      <c r="AV35" s="1"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200</v>
      </c>
      <c r="CH35" s="1" t="str">
        <f aca="false">IF(ISBLANK(Values!E34),"","GR")</f>
        <v>GR</v>
      </c>
      <c r="CI35" s="1" t="str">
        <f aca="false">IF(ISBLANK(Values!E34),"",Values!$B$7)</f>
        <v>40</v>
      </c>
      <c r="CJ35" s="1" t="str">
        <f aca="false">IF(ISBLANK(Values!E34),"",Values!$B$8)</f>
        <v>25</v>
      </c>
      <c r="CK35" s="1" t="str">
        <f aca="false">IF(ISBLANK(Values!E34),"",Values!$B$9)</f>
        <v>3</v>
      </c>
      <c r="CL35" s="1" t="str">
        <f aca="false">IF(ISBLANK(Values!E34),"","CM")</f>
        <v>CM</v>
      </c>
      <c r="CM35" s="1"/>
      <c r="CN35" s="1"/>
      <c r="CO35" s="1"/>
      <c r="CP35" s="36" t="str">
        <f aca="false">IF(ISBLANK(Values!E34),"",Values!$B$7)</f>
        <v>40</v>
      </c>
      <c r="CQ35" s="36" t="str">
        <f aca="false">IF(ISBLANK(Values!E34),"",Values!$B$8)</f>
        <v>25</v>
      </c>
      <c r="CR35" s="36" t="str">
        <f aca="false">IF(ISBLANK(Values!E34),"",Values!$B$9)</f>
        <v>3</v>
      </c>
      <c r="CS35" s="1" t="n">
        <f aca="false">IF(ISBLANK(Values!E34),"",Values!$B$11)</f>
        <v>200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sortage of stock a full refund is issued.</v>
      </c>
      <c r="DQ35" s="1"/>
      <c r="DR35" s="1"/>
      <c r="DS35" s="31"/>
      <c r="DT35" s="1"/>
      <c r="DU35" s="1"/>
      <c r="DV35" s="1"/>
      <c r="DW35" s="1"/>
      <c r="DX35" s="1"/>
      <c r="DY35" s="31"/>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sortage of stock a full refund is issued.</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28.35" hidden="false" customHeight="false" outlineLevel="0" collapsed="false">
      <c r="A36" s="27" t="str">
        <f aca="false">IF(ISBLANK(Values!E35),"",IF(Values!$B$37="EU","computercomponent","computer"))</f>
        <v>computer</v>
      </c>
      <c r="B36" s="37" t="str">
        <f aca="false">IF(ISBLANK(Values!E35),"",Values!F35)</f>
        <v>Lenovo T540 Regular - NL</v>
      </c>
      <c r="C36" s="32" t="str">
        <f aca="false">IF(ISBLANK(Values!E35),"","TellusRem")</f>
        <v>TellusRem</v>
      </c>
      <c r="D36" s="30" t="n">
        <f aca="false">IF(ISBLANK(Values!E35),"",Values!E35)</f>
        <v>5714401543329</v>
      </c>
      <c r="E36" s="31" t="str">
        <f aca="false">IF(ISBLANK(Values!E35),"","EAN")</f>
        <v>EAN</v>
      </c>
      <c r="F36" s="28" t="str">
        <f aca="false">IF(ISBLANK(Values!E35),"",IF(Values!J35,Values!H35 &amp;" "&amp;  Values!$B$1 &amp; " " &amp;Values!$B$3,Values!G35 &amp;" "&amp;  Values!$B$2 &amp; " " &amp;Values!$B$3))</f>
        <v>Dutch Original NON-Backlit Keyboard for Lenovo ThinkPad Compatible E531 T540 T540P T550 L540 W540 W550S W550 W541</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T540 Regular - NL</v>
      </c>
      <c r="K36" s="28" t="n">
        <f aca="false">IF(ISBLANK(Values!E35),"",IF(Values!J35, Values!$B$4, Values!$B$5))</f>
        <v>44.99</v>
      </c>
      <c r="L36" s="39" t="n">
        <f aca="false">IF(ISBLANK(Values!E35),"",Values!$B$18)</f>
        <v>5</v>
      </c>
      <c r="M36" s="28" t="str">
        <f aca="false">IF(ISBLANK(Values!E35),"",Values!$M35)</f>
        <v>https://download.lenovo.com/Images/Parts/04Y2445/04Y2445_A.jpg</v>
      </c>
      <c r="N36" s="28" t="str">
        <f aca="false">IF(ISBLANK(Values!F35),"",Values!$N35)</f>
        <v>https://download.lenovo.com/Images/Parts/04Y2445/04Y2445_B.jpg</v>
      </c>
      <c r="O36" s="1" t="str">
        <f aca="false">IF(ISBLANK(Values!F35),"",Values!$O35)</f>
        <v>https://download.lenovo.com/Images/Parts/04Y2445/04Y2445_details.jpg</v>
      </c>
      <c r="P36" s="1"/>
      <c r="Q36" s="1"/>
      <c r="R36" s="1"/>
      <c r="S36" s="1"/>
      <c r="T36" s="1"/>
      <c r="U36" s="1"/>
      <c r="V36" s="1"/>
      <c r="W36" s="32" t="str">
        <f aca="false">IF(ISBLANK(Values!E35),"","Child")</f>
        <v>Child</v>
      </c>
      <c r="X36" s="32" t="str">
        <f aca="false">IF(ISBLANK(Values!E35),"",Values!$B$13)</f>
        <v>Lenovo T540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Keyboard distributed by Tellus Remarketing, European leading company on laptop keyboards. Keyboard have been cleaned, packed and tested in our production line in Denmark. For any compatibility questions contact us through Amazon website.</v>
      </c>
      <c r="AC36" s="1"/>
      <c r="AD36" s="1"/>
      <c r="AE36" s="1"/>
      <c r="AF36" s="1"/>
      <c r="AG36" s="1"/>
      <c r="AH36" s="1"/>
      <c r="AI36" s="40" t="str">
        <f aca="false">IF(ISBLANK(Values!E35),"",IF(Values!I35,Values!$B$23,Values!$B$33))</f>
        <v>👉 SATISFIED CUSTOMERS WORLDWIDE: more than 10.000 satisfied customers worldwide. Keyboard restored in Europe</v>
      </c>
      <c r="AJ36" s="41" t="str">
        <f aca="false">IF(ISBLANK(Values!E35),"","👉 "&amp;Values!H35&amp; " "&amp;Values!$B$24 &amp;" "&amp;Values!$B$3)</f>
        <v>👉 Dutch COMPATIBLE Lenovo E531 T540 T540P T550 L540 W540 W550S W550 W541</v>
      </c>
      <c r="AK36" s="1" t="str">
        <f aca="false">IF(ISBLANK(Values!E35),"",Values!$B$25)</f>
        <v>COMMUNICATION AND TECH SUPPORT 24h: we will help you in every situation</v>
      </c>
      <c r="AL36" s="1" t="str">
        <f aca="false">IF(ISBLANK(Values!E35),"",Values!$B$26)</f>
        <v>A+ QUALITY: All keyboards has been tested; comes with a 6 month full warranty for any defects.</v>
      </c>
      <c r="AM36" s="1" t="str">
        <f aca="false">IF(ISBLANK(Values!E35),"",Values!$B$27)</f>
        <v>♻️BUY REFURBISHED:  buy green! Reduce more than 80% carbon dioxide compared to a new keyboard!</v>
      </c>
      <c r="AN36" s="1"/>
      <c r="AO36" s="1"/>
      <c r="AP36" s="1"/>
      <c r="AQ36" s="1"/>
      <c r="AR36" s="1"/>
      <c r="AS36" s="1"/>
      <c r="AT36" s="28" t="str">
        <f aca="false">IF(ISBLANK(Values!E35),"",Values!H35)</f>
        <v>Dutch</v>
      </c>
      <c r="AU36" s="1"/>
      <c r="AV36" s="1"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200</v>
      </c>
      <c r="CH36" s="1" t="str">
        <f aca="false">IF(ISBLANK(Values!E35),"","GR")</f>
        <v>GR</v>
      </c>
      <c r="CI36" s="1" t="str">
        <f aca="false">IF(ISBLANK(Values!E35),"",Values!$B$7)</f>
        <v>40</v>
      </c>
      <c r="CJ36" s="1" t="str">
        <f aca="false">IF(ISBLANK(Values!E35),"",Values!$B$8)</f>
        <v>25</v>
      </c>
      <c r="CK36" s="1" t="str">
        <f aca="false">IF(ISBLANK(Values!E35),"",Values!$B$9)</f>
        <v>3</v>
      </c>
      <c r="CL36" s="1" t="str">
        <f aca="false">IF(ISBLANK(Values!E35),"","CM")</f>
        <v>CM</v>
      </c>
      <c r="CM36" s="1"/>
      <c r="CN36" s="1"/>
      <c r="CO36" s="1"/>
      <c r="CP36" s="36" t="str">
        <f aca="false">IF(ISBLANK(Values!E35),"",Values!$B$7)</f>
        <v>40</v>
      </c>
      <c r="CQ36" s="36" t="str">
        <f aca="false">IF(ISBLANK(Values!E35),"",Values!$B$8)</f>
        <v>25</v>
      </c>
      <c r="CR36" s="36" t="str">
        <f aca="false">IF(ISBLANK(Values!E35),"",Values!$B$9)</f>
        <v>3</v>
      </c>
      <c r="CS36" s="1" t="n">
        <f aca="false">IF(ISBLANK(Values!E35),"",Values!$B$11)</f>
        <v>200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sortage of stock a full refund is issued.</v>
      </c>
      <c r="DQ36" s="1"/>
      <c r="DR36" s="1"/>
      <c r="DS36" s="31"/>
      <c r="DT36" s="1"/>
      <c r="DU36" s="1"/>
      <c r="DV36" s="1"/>
      <c r="DW36" s="1"/>
      <c r="DX36" s="1"/>
      <c r="DY36" s="31"/>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sortage of stock a full refund is issued.</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28.35" hidden="false" customHeight="false" outlineLevel="0" collapsed="false">
      <c r="A37" s="27" t="str">
        <f aca="false">IF(ISBLANK(Values!E36),"",IF(Values!$B$37="EU","computercomponent","computer"))</f>
        <v>computer</v>
      </c>
      <c r="B37" s="37" t="str">
        <f aca="false">IF(ISBLANK(Values!E36),"",Values!F36)</f>
        <v>Lenovo T540 Regular - NO</v>
      </c>
      <c r="C37" s="32" t="str">
        <f aca="false">IF(ISBLANK(Values!E36),"","TellusRem")</f>
        <v>TellusRem</v>
      </c>
      <c r="D37" s="30" t="n">
        <f aca="false">IF(ISBLANK(Values!E36),"",Values!E36)</f>
        <v>5714401543534</v>
      </c>
      <c r="E37" s="31" t="str">
        <f aca="false">IF(ISBLANK(Values!E36),"","EAN")</f>
        <v>EAN</v>
      </c>
      <c r="F37" s="28" t="str">
        <f aca="false">IF(ISBLANK(Values!E36),"",IF(Values!J36,Values!H36 &amp;" "&amp;  Values!$B$1 &amp; " " &amp;Values!$B$3,Values!G36 &amp;" "&amp;  Values!$B$2 &amp; " " &amp;Values!$B$3))</f>
        <v>Norwegian Original NON-Backlit Keyboard for Lenovo ThinkPad Compatible E531 T540 T540P T550 L540 W540 W550S W550 W541</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T540 Regular - NO</v>
      </c>
      <c r="K37" s="28" t="n">
        <f aca="false">IF(ISBLANK(Values!E36),"",IF(Values!J36, Values!$B$4, Values!$B$5))</f>
        <v>44.99</v>
      </c>
      <c r="L37" s="39" t="n">
        <f aca="false">IF(ISBLANK(Values!E36),"",Values!$B$18)</f>
        <v>5</v>
      </c>
      <c r="M37" s="28" t="str">
        <f aca="false">IF(ISBLANK(Values!E36),"",Values!$M36)</f>
        <v>https://download.lenovo.com/Images/Parts/04Y2446/04Y2446_A.jpg</v>
      </c>
      <c r="N37" s="28" t="str">
        <f aca="false">IF(ISBLANK(Values!F36),"",Values!$N36)</f>
        <v>https://download.lenovo.com/Images/Parts/04Y2446/04Y2446_B.jpg</v>
      </c>
      <c r="O37" s="1" t="str">
        <f aca="false">IF(ISBLANK(Values!F36),"",Values!$O36)</f>
        <v>https://download.lenovo.com/Images/Parts/04Y2446/04Y2446_details.jpg</v>
      </c>
      <c r="P37" s="1"/>
      <c r="Q37" s="1"/>
      <c r="R37" s="1"/>
      <c r="S37" s="1"/>
      <c r="T37" s="1"/>
      <c r="U37" s="1"/>
      <c r="V37" s="1"/>
      <c r="W37" s="32" t="str">
        <f aca="false">IF(ISBLANK(Values!E36),"","Child")</f>
        <v>Child</v>
      </c>
      <c r="X37" s="32" t="str">
        <f aca="false">IF(ISBLANK(Values!E36),"",Values!$B$13)</f>
        <v>Lenovo T540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Keyboard distributed by Tellus Remarketing, European leading company on laptop keyboards. Keyboard have been cleaned, packed and tested in our production line in Denmark. For any compatibility questions contact us through Amazon website.</v>
      </c>
      <c r="AC37" s="1"/>
      <c r="AD37" s="1"/>
      <c r="AE37" s="1"/>
      <c r="AF37" s="1"/>
      <c r="AG37" s="1"/>
      <c r="AH37" s="1"/>
      <c r="AI37" s="40" t="str">
        <f aca="false">IF(ISBLANK(Values!E36),"",IF(Values!I36,Values!$B$23,Values!$B$33))</f>
        <v>👉 SATISFIED CUSTOMERS WORLDWIDE: more than 10.000 satisfied customers worldwide. Keyboard restored in Europe</v>
      </c>
      <c r="AJ37" s="41" t="str">
        <f aca="false">IF(ISBLANK(Values!E36),"","👉 "&amp;Values!H36&amp; " "&amp;Values!$B$24 &amp;" "&amp;Values!$B$3)</f>
        <v>👉 Norwegian COMPATIBLE Lenovo E531 T540 T540P T550 L540 W540 W550S W550 W541</v>
      </c>
      <c r="AK37" s="1" t="str">
        <f aca="false">IF(ISBLANK(Values!E36),"",Values!$B$25)</f>
        <v>COMMUNICATION AND TECH SUPPORT 24h: we will help you in every situation</v>
      </c>
      <c r="AL37" s="1" t="str">
        <f aca="false">IF(ISBLANK(Values!E36),"",Values!$B$26)</f>
        <v>A+ QUALITY: All keyboards has been tested; comes with a 6 month full warranty for any defects.</v>
      </c>
      <c r="AM37" s="1" t="str">
        <f aca="false">IF(ISBLANK(Values!E36),"",Values!$B$27)</f>
        <v>♻️BUY REFURBISHED:  buy green! Reduce more than 80% carbon dioxide compared to a new keyboard!</v>
      </c>
      <c r="AN37" s="1"/>
      <c r="AO37" s="1"/>
      <c r="AP37" s="1"/>
      <c r="AQ37" s="1"/>
      <c r="AR37" s="1"/>
      <c r="AS37" s="1"/>
      <c r="AT37" s="28" t="str">
        <f aca="false">IF(ISBLANK(Values!E36),"",Values!H36)</f>
        <v>Norwegian</v>
      </c>
      <c r="AU37" s="1"/>
      <c r="AV37" s="1"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200</v>
      </c>
      <c r="CH37" s="1" t="str">
        <f aca="false">IF(ISBLANK(Values!E36),"","GR")</f>
        <v>GR</v>
      </c>
      <c r="CI37" s="1" t="str">
        <f aca="false">IF(ISBLANK(Values!E36),"",Values!$B$7)</f>
        <v>40</v>
      </c>
      <c r="CJ37" s="1" t="str">
        <f aca="false">IF(ISBLANK(Values!E36),"",Values!$B$8)</f>
        <v>25</v>
      </c>
      <c r="CK37" s="1" t="str">
        <f aca="false">IF(ISBLANK(Values!E36),"",Values!$B$9)</f>
        <v>3</v>
      </c>
      <c r="CL37" s="1" t="str">
        <f aca="false">IF(ISBLANK(Values!E36),"","CM")</f>
        <v>CM</v>
      </c>
      <c r="CM37" s="1"/>
      <c r="CN37" s="1"/>
      <c r="CO37" s="1"/>
      <c r="CP37" s="36" t="str">
        <f aca="false">IF(ISBLANK(Values!E36),"",Values!$B$7)</f>
        <v>40</v>
      </c>
      <c r="CQ37" s="36" t="str">
        <f aca="false">IF(ISBLANK(Values!E36),"",Values!$B$8)</f>
        <v>25</v>
      </c>
      <c r="CR37" s="36" t="str">
        <f aca="false">IF(ISBLANK(Values!E36),"",Values!$B$9)</f>
        <v>3</v>
      </c>
      <c r="CS37" s="1" t="n">
        <f aca="false">IF(ISBLANK(Values!E36),"",Values!$B$11)</f>
        <v>200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sortage of stock a full refund is issued.</v>
      </c>
      <c r="DQ37" s="1"/>
      <c r="DR37" s="1"/>
      <c r="DS37" s="31"/>
      <c r="DT37" s="1"/>
      <c r="DU37" s="1"/>
      <c r="DV37" s="1"/>
      <c r="DW37" s="1"/>
      <c r="DX37" s="1"/>
      <c r="DY37" s="31"/>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sortage of stock a full refund is issued.</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28.35" hidden="false" customHeight="false" outlineLevel="0" collapsed="false">
      <c r="A38" s="27" t="str">
        <f aca="false">IF(ISBLANK(Values!E37),"",IF(Values!$B$37="EU","computercomponent","computer"))</f>
        <v>computer</v>
      </c>
      <c r="B38" s="37" t="str">
        <f aca="false">IF(ISBLANK(Values!E37),"",Values!F37)</f>
        <v>Lenovo T540 Regular - PL</v>
      </c>
      <c r="C38" s="32" t="str">
        <f aca="false">IF(ISBLANK(Values!E37),"","TellusRem")</f>
        <v>TellusRem</v>
      </c>
      <c r="D38" s="30" t="n">
        <f aca="false">IF(ISBLANK(Values!E37),"",Values!E37)</f>
        <v>5714401543749</v>
      </c>
      <c r="E38" s="31" t="str">
        <f aca="false">IF(ISBLANK(Values!E37),"","EAN")</f>
        <v>EAN</v>
      </c>
      <c r="F38" s="28" t="str">
        <f aca="false">IF(ISBLANK(Values!E37),"",IF(Values!J37,Values!H37 &amp;" "&amp;  Values!$B$1 &amp; " " &amp;Values!$B$3,Values!G37 &amp;" "&amp;  Values!$B$2 &amp; " " &amp;Values!$B$3))</f>
        <v>Polish Original NON-Backlit Keyboard for Lenovo ThinkPad Compatible E531 T540 T540P T550 L540 W540 W550S W550 W541</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T540 Regular - PL</v>
      </c>
      <c r="K38" s="28" t="n">
        <f aca="false">IF(ISBLANK(Values!E37),"",IF(Values!J37, Values!$B$4, Values!$B$5))</f>
        <v>44.99</v>
      </c>
      <c r="L38" s="39" t="n">
        <f aca="false">IF(ISBLANK(Values!E37),"",Values!$B$18)</f>
        <v>5</v>
      </c>
      <c r="M38" s="28" t="str">
        <f aca="false">IF(ISBLANK(Values!E37),"",Values!$M37)</f>
        <v>https://download.lenovo.com/Images/Parts/04Y2369/04Y2369_A.jpg</v>
      </c>
      <c r="N38" s="28" t="str">
        <f aca="false">IF(ISBLANK(Values!F37),"",Values!$N37)</f>
        <v>https://download.lenovo.com/Images/Parts/04Y2369/04Y2369_B.jpg</v>
      </c>
      <c r="O38" s="1" t="str">
        <f aca="false">IF(ISBLANK(Values!F37),"",Values!$O37)</f>
        <v>https://download.lenovo.com/Images/Parts/04Y2369/04Y2369_details.jpg</v>
      </c>
      <c r="P38" s="1"/>
      <c r="Q38" s="1"/>
      <c r="R38" s="1"/>
      <c r="S38" s="1"/>
      <c r="T38" s="1"/>
      <c r="U38" s="1"/>
      <c r="V38" s="1"/>
      <c r="W38" s="32" t="str">
        <f aca="false">IF(ISBLANK(Values!E37),"","Child")</f>
        <v>Child</v>
      </c>
      <c r="X38" s="32" t="str">
        <f aca="false">IF(ISBLANK(Values!E37),"",Values!$B$13)</f>
        <v>Lenovo T540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Keyboard distributed by Tellus Remarketing, European leading company on laptop keyboards. Keyboard have been cleaned, packed and tested in our production line in Denmark. For any compatibility questions contact us through Amazon website.</v>
      </c>
      <c r="AC38" s="1"/>
      <c r="AD38" s="1"/>
      <c r="AE38" s="1"/>
      <c r="AF38" s="1"/>
      <c r="AG38" s="1"/>
      <c r="AH38" s="1"/>
      <c r="AI38" s="40" t="str">
        <f aca="false">IF(ISBLANK(Values!E37),"",IF(Values!I37,Values!$B$23,Values!$B$33))</f>
        <v>👉 SATISFIED CUSTOMERS WORLDWIDE: more than 10.000 satisfied customers worldwide. Keyboard restored in Europe</v>
      </c>
      <c r="AJ38" s="41" t="str">
        <f aca="false">IF(ISBLANK(Values!E37),"","👉 "&amp;Values!H37&amp; " "&amp;Values!$B$24 &amp;" "&amp;Values!$B$3)</f>
        <v>👉 Polish COMPATIBLE Lenovo E531 T540 T540P T550 L540 W540 W550S W550 W541</v>
      </c>
      <c r="AK38" s="1" t="str">
        <f aca="false">IF(ISBLANK(Values!E37),"",Values!$B$25)</f>
        <v>COMMUNICATION AND TECH SUPPORT 24h: we will help you in every situation</v>
      </c>
      <c r="AL38" s="1" t="str">
        <f aca="false">IF(ISBLANK(Values!E37),"",Values!$B$26)</f>
        <v>A+ QUALITY: All keyboards has been tested; comes with a 6 month full warranty for any defects.</v>
      </c>
      <c r="AM38" s="1" t="str">
        <f aca="false">IF(ISBLANK(Values!E37),"",Values!$B$27)</f>
        <v>♻️BUY REFURBISHED:  buy green! Reduce more than 80% carbon dioxide compared to a new keyboard!</v>
      </c>
      <c r="AN38" s="1"/>
      <c r="AO38" s="1"/>
      <c r="AP38" s="1"/>
      <c r="AQ38" s="1"/>
      <c r="AR38" s="1"/>
      <c r="AS38" s="1"/>
      <c r="AT38" s="28" t="str">
        <f aca="false">IF(ISBLANK(Values!E37),"",Values!H37)</f>
        <v>Polish</v>
      </c>
      <c r="AU38" s="1"/>
      <c r="AV38" s="1"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200</v>
      </c>
      <c r="CH38" s="1" t="str">
        <f aca="false">IF(ISBLANK(Values!E37),"","GR")</f>
        <v>GR</v>
      </c>
      <c r="CI38" s="1" t="str">
        <f aca="false">IF(ISBLANK(Values!E37),"",Values!$B$7)</f>
        <v>40</v>
      </c>
      <c r="CJ38" s="1" t="str">
        <f aca="false">IF(ISBLANK(Values!E37),"",Values!$B$8)</f>
        <v>25</v>
      </c>
      <c r="CK38" s="1" t="str">
        <f aca="false">IF(ISBLANK(Values!E37),"",Values!$B$9)</f>
        <v>3</v>
      </c>
      <c r="CL38" s="1" t="str">
        <f aca="false">IF(ISBLANK(Values!E37),"","CM")</f>
        <v>CM</v>
      </c>
      <c r="CM38" s="1"/>
      <c r="CN38" s="1"/>
      <c r="CO38" s="1"/>
      <c r="CP38" s="36" t="str">
        <f aca="false">IF(ISBLANK(Values!E37),"",Values!$B$7)</f>
        <v>40</v>
      </c>
      <c r="CQ38" s="36" t="str">
        <f aca="false">IF(ISBLANK(Values!E37),"",Values!$B$8)</f>
        <v>25</v>
      </c>
      <c r="CR38" s="36" t="str">
        <f aca="false">IF(ISBLANK(Values!E37),"",Values!$B$9)</f>
        <v>3</v>
      </c>
      <c r="CS38" s="1" t="n">
        <f aca="false">IF(ISBLANK(Values!E37),"",Values!$B$11)</f>
        <v>200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sortage of stock a full refund is issued.</v>
      </c>
      <c r="DQ38" s="1"/>
      <c r="DR38" s="1"/>
      <c r="DS38" s="31"/>
      <c r="DT38" s="1"/>
      <c r="DU38" s="1"/>
      <c r="DV38" s="1"/>
      <c r="DW38" s="1"/>
      <c r="DX38" s="1"/>
      <c r="DY38" s="31"/>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sortage of stock a full refund is issued.</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28.35" hidden="false" customHeight="false" outlineLevel="0" collapsed="false">
      <c r="A39" s="27" t="str">
        <f aca="false">IF(ISBLANK(Values!E38),"",IF(Values!$B$37="EU","computercomponent","computer"))</f>
        <v>computer</v>
      </c>
      <c r="B39" s="37" t="str">
        <f aca="false">IF(ISBLANK(Values!E38),"",Values!F38)</f>
        <v>Lenovo T540 Regular - PT</v>
      </c>
      <c r="C39" s="32" t="str">
        <f aca="false">IF(ISBLANK(Values!E38),"","TellusRem")</f>
        <v>TellusRem</v>
      </c>
      <c r="D39" s="30" t="n">
        <f aca="false">IF(ISBLANK(Values!E38),"",Values!E38)</f>
        <v>5714401543954</v>
      </c>
      <c r="E39" s="31" t="str">
        <f aca="false">IF(ISBLANK(Values!E38),"","EAN")</f>
        <v>EAN</v>
      </c>
      <c r="F39" s="28" t="str">
        <f aca="false">IF(ISBLANK(Values!E38),"",IF(Values!J38,Values!H38 &amp;" "&amp;  Values!$B$1 &amp; " " &amp;Values!$B$3,Values!G38 &amp;" "&amp;  Values!$B$2 &amp; " " &amp;Values!$B$3))</f>
        <v>Portuguese Original NON-Backlit Keyboard for Lenovo ThinkPad Compatible E531 T540 T540P T550 L540 W540 W550S W550 W541</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T540 Regular - PT</v>
      </c>
      <c r="K39" s="28" t="n">
        <f aca="false">IF(ISBLANK(Values!E38),"",IF(Values!J38, Values!$B$4, Values!$B$5))</f>
        <v>44.99</v>
      </c>
      <c r="L39" s="39" t="n">
        <f aca="false">IF(ISBLANK(Values!E38),"",Values!$B$18)</f>
        <v>5</v>
      </c>
      <c r="M39" s="28" t="str">
        <f aca="false">IF(ISBLANK(Values!E38),"",Values!$M38)</f>
        <v>https://download.lenovo.com/Images/Parts/04Y2409/04Y2409_A.jpg</v>
      </c>
      <c r="N39" s="28" t="str">
        <f aca="false">IF(ISBLANK(Values!F38),"",Values!$N38)</f>
        <v>https://download.lenovo.com/Images/Parts/04Y2409/04Y2409_B.jpg</v>
      </c>
      <c r="O39" s="1" t="str">
        <f aca="false">IF(ISBLANK(Values!F38),"",Values!$O38)</f>
        <v>https://download.lenovo.com/Images/Parts/04Y2409/04Y2409_details.jpg</v>
      </c>
      <c r="P39" s="1"/>
      <c r="Q39" s="1"/>
      <c r="R39" s="1"/>
      <c r="S39" s="1"/>
      <c r="T39" s="1"/>
      <c r="U39" s="1"/>
      <c r="V39" s="1"/>
      <c r="W39" s="32" t="str">
        <f aca="false">IF(ISBLANK(Values!E38),"","Child")</f>
        <v>Child</v>
      </c>
      <c r="X39" s="32" t="str">
        <f aca="false">IF(ISBLANK(Values!E38),"",Values!$B$13)</f>
        <v>Lenovo T540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Keyboard distributed by Tellus Remarketing, European leading company on laptop keyboards. Keyboard have been cleaned, packed and tested in our production line in Denmark. For any compatibility questions contact us through Amazon website.</v>
      </c>
      <c r="AC39" s="1"/>
      <c r="AD39" s="1"/>
      <c r="AE39" s="1"/>
      <c r="AF39" s="1"/>
      <c r="AG39" s="1"/>
      <c r="AH39" s="1"/>
      <c r="AI39" s="40" t="str">
        <f aca="false">IF(ISBLANK(Values!E38),"",IF(Values!I38,Values!$B$23,Values!$B$33))</f>
        <v>👉 SATISFIED CUSTOMERS WORLDWIDE: more than 10.000 satisfied customers worldwide. Keyboard restored in Europe</v>
      </c>
      <c r="AJ39" s="41" t="str">
        <f aca="false">IF(ISBLANK(Values!E38),"","👉 "&amp;Values!H38&amp; " "&amp;Values!$B$24 &amp;" "&amp;Values!$B$3)</f>
        <v>👉 Portuguese COMPATIBLE Lenovo E531 T540 T540P T550 L540 W540 W550S W550 W541</v>
      </c>
      <c r="AK39" s="1" t="str">
        <f aca="false">IF(ISBLANK(Values!E38),"",Values!$B$25)</f>
        <v>COMMUNICATION AND TECH SUPPORT 24h: we will help you in every situation</v>
      </c>
      <c r="AL39" s="1" t="str">
        <f aca="false">IF(ISBLANK(Values!E38),"",Values!$B$26)</f>
        <v>A+ QUALITY: All keyboards has been tested; comes with a 6 month full warranty for any defects.</v>
      </c>
      <c r="AM39" s="1" t="str">
        <f aca="false">IF(ISBLANK(Values!E38),"",Values!$B$27)</f>
        <v>♻️BUY REFURBISHED:  buy green! Reduce more than 80% carbon dioxide compared to a new keyboard!</v>
      </c>
      <c r="AN39" s="1"/>
      <c r="AO39" s="1"/>
      <c r="AP39" s="1"/>
      <c r="AQ39" s="1"/>
      <c r="AR39" s="1"/>
      <c r="AS39" s="1"/>
      <c r="AT39" s="28" t="str">
        <f aca="false">IF(ISBLANK(Values!E38),"",Values!H38)</f>
        <v>Portuguese</v>
      </c>
      <c r="AU39" s="1"/>
      <c r="AV39" s="1"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200</v>
      </c>
      <c r="CH39" s="1" t="str">
        <f aca="false">IF(ISBLANK(Values!E38),"","GR")</f>
        <v>GR</v>
      </c>
      <c r="CI39" s="1" t="str">
        <f aca="false">IF(ISBLANK(Values!E38),"",Values!$B$7)</f>
        <v>40</v>
      </c>
      <c r="CJ39" s="1" t="str">
        <f aca="false">IF(ISBLANK(Values!E38),"",Values!$B$8)</f>
        <v>25</v>
      </c>
      <c r="CK39" s="1" t="str">
        <f aca="false">IF(ISBLANK(Values!E38),"",Values!$B$9)</f>
        <v>3</v>
      </c>
      <c r="CL39" s="1" t="str">
        <f aca="false">IF(ISBLANK(Values!E38),"","CM")</f>
        <v>CM</v>
      </c>
      <c r="CM39" s="1"/>
      <c r="CN39" s="1"/>
      <c r="CO39" s="1"/>
      <c r="CP39" s="36" t="str">
        <f aca="false">IF(ISBLANK(Values!E38),"",Values!$B$7)</f>
        <v>40</v>
      </c>
      <c r="CQ39" s="36" t="str">
        <f aca="false">IF(ISBLANK(Values!E38),"",Values!$B$8)</f>
        <v>25</v>
      </c>
      <c r="CR39" s="36" t="str">
        <f aca="false">IF(ISBLANK(Values!E38),"",Values!$B$9)</f>
        <v>3</v>
      </c>
      <c r="CS39" s="1" t="n">
        <f aca="false">IF(ISBLANK(Values!E38),"",Values!$B$11)</f>
        <v>200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sortage of stock a full refund is issued.</v>
      </c>
      <c r="DQ39" s="1"/>
      <c r="DR39" s="1"/>
      <c r="DS39" s="31"/>
      <c r="DT39" s="1"/>
      <c r="DU39" s="1"/>
      <c r="DV39" s="1"/>
      <c r="DW39" s="1"/>
      <c r="DX39" s="1"/>
      <c r="DY39" s="31"/>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sortage of stock a full refund is issued.</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28.35" hidden="false" customHeight="false" outlineLevel="0" collapsed="false">
      <c r="A40" s="27" t="str">
        <f aca="false">IF(ISBLANK(Values!E39),"",IF(Values!$B$37="EU","computercomponent","computer"))</f>
        <v>computer</v>
      </c>
      <c r="B40" s="37" t="str">
        <f aca="false">IF(ISBLANK(Values!E39),"",Values!F39)</f>
        <v>Lenovo T540 Regular - SE/FI</v>
      </c>
      <c r="C40" s="32" t="str">
        <f aca="false">IF(ISBLANK(Values!E39),"","TellusRem")</f>
        <v>TellusRem</v>
      </c>
      <c r="D40" s="30" t="n">
        <f aca="false">IF(ISBLANK(Values!E39),"",Values!E39)</f>
        <v>5714401544166</v>
      </c>
      <c r="E40" s="31" t="str">
        <f aca="false">IF(ISBLANK(Values!E39),"","EAN")</f>
        <v>EAN</v>
      </c>
      <c r="F40" s="28" t="str">
        <f aca="false">IF(ISBLANK(Values!E39),"",IF(Values!J39,Values!H39 &amp;" "&amp;  Values!$B$1 &amp; " " &amp;Values!$B$3,Values!G39 &amp;" "&amp;  Values!$B$2 &amp; " " &amp;Values!$B$3))</f>
        <v>Swedish – Finnish Original NON-Backlit Keyboard for Lenovo ThinkPad Compatible E531 T540 T540P T550 L540 W540 W550S W550 W541</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T540 Regular - SE/FI</v>
      </c>
      <c r="K40" s="28" t="n">
        <f aca="false">IF(ISBLANK(Values!E39),"",IF(Values!J39, Values!$B$4, Values!$B$5))</f>
        <v>44.99</v>
      </c>
      <c r="L40" s="39" t="n">
        <f aca="false">IF(ISBLANK(Values!E39),"",Values!$B$18)</f>
        <v>5</v>
      </c>
      <c r="M40" s="28" t="str">
        <f aca="false">IF(ISBLANK(Values!E39),"",Values!$M39)</f>
        <v>https://download.lenovo.com/Images/Parts/04Y2374/04Y2374_A.jpg</v>
      </c>
      <c r="N40" s="28" t="str">
        <f aca="false">IF(ISBLANK(Values!F39),"",Values!$N39)</f>
        <v>https://download.lenovo.com/Images/Parts/04Y2374/04Y2374_B.jpg</v>
      </c>
      <c r="O40" s="1" t="str">
        <f aca="false">IF(ISBLANK(Values!F39),"",Values!$O39)</f>
        <v>https://download.lenovo.com/Images/Parts/04Y2374/04Y2374_details.jpg</v>
      </c>
      <c r="P40" s="1"/>
      <c r="Q40" s="1"/>
      <c r="R40" s="1"/>
      <c r="S40" s="1"/>
      <c r="T40" s="1"/>
      <c r="U40" s="1"/>
      <c r="V40" s="1"/>
      <c r="W40" s="32" t="str">
        <f aca="false">IF(ISBLANK(Values!E39),"","Child")</f>
        <v>Child</v>
      </c>
      <c r="X40" s="32" t="str">
        <f aca="false">IF(ISBLANK(Values!E39),"",Values!$B$13)</f>
        <v>Lenovo T540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Keyboard distributed by Tellus Remarketing, European leading company on laptop keyboards. Keyboard have been cleaned, packed and tested in our production line in Denmark. For any compatibility questions contact us through Amazon website.</v>
      </c>
      <c r="AC40" s="1"/>
      <c r="AD40" s="1"/>
      <c r="AE40" s="1"/>
      <c r="AF40" s="1"/>
      <c r="AG40" s="1"/>
      <c r="AH40" s="1"/>
      <c r="AI40" s="40" t="str">
        <f aca="false">IF(ISBLANK(Values!E39),"",IF(Values!I39,Values!$B$23,Values!$B$33))</f>
        <v>👉 SATISFIED CUSTOMERS WORLDWIDE: more than 10.000 satisfied customers worldwide. Keyboard restored in Europe</v>
      </c>
      <c r="AJ40" s="41" t="str">
        <f aca="false">IF(ISBLANK(Values!E39),"","👉 "&amp;Values!H39&amp; " "&amp;Values!$B$24 &amp;" "&amp;Values!$B$3)</f>
        <v>👉 Swedish – Finnish COMPATIBLE Lenovo E531 T540 T540P T550 L540 W540 W550S W550 W541</v>
      </c>
      <c r="AK40" s="1" t="str">
        <f aca="false">IF(ISBLANK(Values!E39),"",Values!$B$25)</f>
        <v>COMMUNICATION AND TECH SUPPORT 24h: we will help you in every situation</v>
      </c>
      <c r="AL40" s="1" t="str">
        <f aca="false">IF(ISBLANK(Values!E39),"",Values!$B$26)</f>
        <v>A+ QUALITY: All keyboards has been tested; comes with a 6 month full warranty for any defects.</v>
      </c>
      <c r="AM40" s="1" t="str">
        <f aca="false">IF(ISBLANK(Values!E39),"",Values!$B$27)</f>
        <v>♻️BUY REFURBISHED:  buy green! Reduce more than 80% carbon dioxide compared to a new keyboard!</v>
      </c>
      <c r="AN40" s="1"/>
      <c r="AO40" s="1"/>
      <c r="AP40" s="1"/>
      <c r="AQ40" s="1"/>
      <c r="AR40" s="1"/>
      <c r="AS40" s="1"/>
      <c r="AT40" s="28" t="str">
        <f aca="false">IF(ISBLANK(Values!E39),"",Values!H39)</f>
        <v>Swedish – Finnish</v>
      </c>
      <c r="AU40" s="1"/>
      <c r="AV40" s="1"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200</v>
      </c>
      <c r="CH40" s="1" t="str">
        <f aca="false">IF(ISBLANK(Values!E39),"","GR")</f>
        <v>GR</v>
      </c>
      <c r="CI40" s="1" t="str">
        <f aca="false">IF(ISBLANK(Values!E39),"",Values!$B$7)</f>
        <v>40</v>
      </c>
      <c r="CJ40" s="1" t="str">
        <f aca="false">IF(ISBLANK(Values!E39),"",Values!$B$8)</f>
        <v>25</v>
      </c>
      <c r="CK40" s="1" t="str">
        <f aca="false">IF(ISBLANK(Values!E39),"",Values!$B$9)</f>
        <v>3</v>
      </c>
      <c r="CL40" s="1" t="str">
        <f aca="false">IF(ISBLANK(Values!E39),"","CM")</f>
        <v>CM</v>
      </c>
      <c r="CM40" s="1"/>
      <c r="CN40" s="1"/>
      <c r="CO40" s="1"/>
      <c r="CP40" s="36" t="str">
        <f aca="false">IF(ISBLANK(Values!E39),"",Values!$B$7)</f>
        <v>40</v>
      </c>
      <c r="CQ40" s="36" t="str">
        <f aca="false">IF(ISBLANK(Values!E39),"",Values!$B$8)</f>
        <v>25</v>
      </c>
      <c r="CR40" s="36" t="str">
        <f aca="false">IF(ISBLANK(Values!E39),"",Values!$B$9)</f>
        <v>3</v>
      </c>
      <c r="CS40" s="1" t="n">
        <f aca="false">IF(ISBLANK(Values!E39),"",Values!$B$11)</f>
        <v>200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sortage of stock a full refund is issued.</v>
      </c>
      <c r="DQ40" s="1"/>
      <c r="DR40" s="1"/>
      <c r="DS40" s="31"/>
      <c r="DT40" s="1"/>
      <c r="DU40" s="1"/>
      <c r="DV40" s="1"/>
      <c r="DW40" s="1"/>
      <c r="DX40" s="1"/>
      <c r="DY40" s="31"/>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sortage of stock a full refund is issued.</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28.35" hidden="false" customHeight="false" outlineLevel="0" collapsed="false">
      <c r="A41" s="27" t="str">
        <f aca="false">IF(ISBLANK(Values!E40),"",IF(Values!$B$37="EU","computercomponent","computer"))</f>
        <v>computer</v>
      </c>
      <c r="B41" s="37" t="str">
        <f aca="false">IF(ISBLANK(Values!E40),"",Values!F40)</f>
        <v>Lenovo T540 Regular - CH</v>
      </c>
      <c r="C41" s="32" t="str">
        <f aca="false">IF(ISBLANK(Values!E40),"","TellusRem")</f>
        <v>TellusRem</v>
      </c>
      <c r="D41" s="30" t="n">
        <f aca="false">IF(ISBLANK(Values!E40),"",Values!E40)</f>
        <v>5714401544371</v>
      </c>
      <c r="E41" s="31" t="str">
        <f aca="false">IF(ISBLANK(Values!E40),"","EAN")</f>
        <v>EAN</v>
      </c>
      <c r="F41" s="28" t="str">
        <f aca="false">IF(ISBLANK(Values!E40),"",IF(Values!J40,Values!H40 &amp;" "&amp;  Values!$B$1 &amp; " " &amp;Values!$B$3,Values!G40 &amp;" "&amp;  Values!$B$2 &amp; " " &amp;Values!$B$3))</f>
        <v>Swiss Original NON-Backlit Keyboard for Lenovo ThinkPad Compatible E531 T540 T540P T550 L540 W540 W550S W550 W541</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T540 Regular - CH</v>
      </c>
      <c r="K41" s="28" t="n">
        <f aca="false">IF(ISBLANK(Values!E40),"",IF(Values!J40, Values!$B$4, Values!$B$5))</f>
        <v>44.99</v>
      </c>
      <c r="L41" s="39" t="n">
        <f aca="false">IF(ISBLANK(Values!E40),"",Values!$B$18)</f>
        <v>5</v>
      </c>
      <c r="M41" s="28" t="str">
        <f aca="false">IF(ISBLANK(Values!E40),"",Values!$M40)</f>
        <v>https://download.lenovo.com/Images/Parts/04Y2453/04Y2453_A.jpg</v>
      </c>
      <c r="N41" s="28" t="str">
        <f aca="false">IF(ISBLANK(Values!F40),"",Values!$N40)</f>
        <v>https://download.lenovo.com/Images/Parts/04Y2453/04Y2453_B.jpg</v>
      </c>
      <c r="O41" s="1" t="str">
        <f aca="false">IF(ISBLANK(Values!F40),"",Values!$O40)</f>
        <v>https://download.lenovo.com/Images/Parts/04Y2453/04Y2453_details.jpg</v>
      </c>
      <c r="P41" s="1"/>
      <c r="Q41" s="1"/>
      <c r="R41" s="1"/>
      <c r="S41" s="1"/>
      <c r="T41" s="1"/>
      <c r="U41" s="1"/>
      <c r="V41" s="1"/>
      <c r="W41" s="32" t="str">
        <f aca="false">IF(ISBLANK(Values!E40),"","Child")</f>
        <v>Child</v>
      </c>
      <c r="X41" s="32" t="str">
        <f aca="false">IF(ISBLANK(Values!E40),"",Values!$B$13)</f>
        <v>Lenovo T540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Keyboard distributed by Tellus Remarketing, European leading company on laptop keyboards. Keyboard have been cleaned, packed and tested in our production line in Denmark. For any compatibility questions contact us through Amazon website.</v>
      </c>
      <c r="AC41" s="1"/>
      <c r="AD41" s="1"/>
      <c r="AE41" s="1"/>
      <c r="AF41" s="1"/>
      <c r="AG41" s="1"/>
      <c r="AH41" s="1"/>
      <c r="AI41" s="40" t="str">
        <f aca="false">IF(ISBLANK(Values!E40),"",IF(Values!I40,Values!$B$23,Values!$B$33))</f>
        <v>👉 SATISFIED CUSTOMERS WORLDWIDE: more than 10.000 satisfied customers worldwide. Keyboard restored in Europe</v>
      </c>
      <c r="AJ41" s="41" t="str">
        <f aca="false">IF(ISBLANK(Values!E40),"","👉 "&amp;Values!H40&amp; " "&amp;Values!$B$24 &amp;" "&amp;Values!$B$3)</f>
        <v>👉 Swiss COMPATIBLE Lenovo E531 T540 T540P T550 L540 W540 W550S W550 W541</v>
      </c>
      <c r="AK41" s="1" t="str">
        <f aca="false">IF(ISBLANK(Values!E40),"",Values!$B$25)</f>
        <v>COMMUNICATION AND TECH SUPPORT 24h: we will help you in every situation</v>
      </c>
      <c r="AL41" s="1" t="str">
        <f aca="false">IF(ISBLANK(Values!E40),"",Values!$B$26)</f>
        <v>A+ QUALITY: All keyboards has been tested; comes with a 6 month full warranty for any defects.</v>
      </c>
      <c r="AM41" s="1" t="str">
        <f aca="false">IF(ISBLANK(Values!E40),"",Values!$B$27)</f>
        <v>♻️BUY REFURBISHED:  buy green! Reduce more than 80% carbon dioxide compared to a new keyboard!</v>
      </c>
      <c r="AN41" s="1"/>
      <c r="AO41" s="1"/>
      <c r="AP41" s="1"/>
      <c r="AQ41" s="1"/>
      <c r="AR41" s="1"/>
      <c r="AS41" s="1"/>
      <c r="AT41" s="28" t="str">
        <f aca="false">IF(ISBLANK(Values!E40),"",Values!H40)</f>
        <v>Swiss</v>
      </c>
      <c r="AU41" s="1"/>
      <c r="AV41" s="1"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200</v>
      </c>
      <c r="CH41" s="1" t="str">
        <f aca="false">IF(ISBLANK(Values!E40),"","GR")</f>
        <v>GR</v>
      </c>
      <c r="CI41" s="1" t="str">
        <f aca="false">IF(ISBLANK(Values!E40),"",Values!$B$7)</f>
        <v>40</v>
      </c>
      <c r="CJ41" s="1" t="str">
        <f aca="false">IF(ISBLANK(Values!E40),"",Values!$B$8)</f>
        <v>25</v>
      </c>
      <c r="CK41" s="1" t="str">
        <f aca="false">IF(ISBLANK(Values!E40),"",Values!$B$9)</f>
        <v>3</v>
      </c>
      <c r="CL41" s="1" t="str">
        <f aca="false">IF(ISBLANK(Values!E40),"","CM")</f>
        <v>CM</v>
      </c>
      <c r="CM41" s="1"/>
      <c r="CN41" s="1"/>
      <c r="CO41" s="1"/>
      <c r="CP41" s="36" t="str">
        <f aca="false">IF(ISBLANK(Values!E40),"",Values!$B$7)</f>
        <v>40</v>
      </c>
      <c r="CQ41" s="36" t="str">
        <f aca="false">IF(ISBLANK(Values!E40),"",Values!$B$8)</f>
        <v>25</v>
      </c>
      <c r="CR41" s="36" t="str">
        <f aca="false">IF(ISBLANK(Values!E40),"",Values!$B$9)</f>
        <v>3</v>
      </c>
      <c r="CS41" s="1" t="n">
        <f aca="false">IF(ISBLANK(Values!E40),"",Values!$B$11)</f>
        <v>200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sortage of stock a full refund is issued.</v>
      </c>
      <c r="DQ41" s="1"/>
      <c r="DR41" s="1"/>
      <c r="DS41" s="31"/>
      <c r="DT41" s="1"/>
      <c r="DU41" s="1"/>
      <c r="DV41" s="1"/>
      <c r="DW41" s="1"/>
      <c r="DX41" s="1"/>
      <c r="DY41" s="31"/>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sortage of stock a full refund is issued.</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28.35" hidden="false" customHeight="false" outlineLevel="0" collapsed="false">
      <c r="A42" s="27" t="str">
        <f aca="false">IF(ISBLANK(Values!E41),"",IF(Values!$B$37="EU","computercomponent","computer"))</f>
        <v>computer</v>
      </c>
      <c r="B42" s="37" t="str">
        <f aca="false">IF(ISBLANK(Values!E41),"",Values!F41)</f>
        <v>Lenovo T540 Regular - US INT</v>
      </c>
      <c r="C42" s="32" t="str">
        <f aca="false">IF(ISBLANK(Values!E41),"","TellusRem")</f>
        <v>TellusRem</v>
      </c>
      <c r="D42" s="30" t="n">
        <f aca="false">IF(ISBLANK(Values!E41),"",Values!E41)</f>
        <v>5714401544586</v>
      </c>
      <c r="E42" s="31" t="str">
        <f aca="false">IF(ISBLANK(Values!E41),"","EAN")</f>
        <v>EAN</v>
      </c>
      <c r="F42" s="28" t="str">
        <f aca="false">IF(ISBLANK(Values!E41),"",IF(Values!J41,Values!H41 &amp;" "&amp;  Values!$B$1 &amp; " " &amp;Values!$B$3,Values!G41 &amp;" "&amp;  Values!$B$2 &amp; " " &amp;Values!$B$3))</f>
        <v>US International Original NON-Backlit Keyboard for Lenovo ThinkPad Compatible E531 T540 T540P T550 L540 W540 W550S W550 W541</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T540 Regular - US INT</v>
      </c>
      <c r="K42" s="28" t="n">
        <f aca="false">IF(ISBLANK(Values!E41),"",IF(Values!J41, Values!$B$4, Values!$B$5))</f>
        <v>44.99</v>
      </c>
      <c r="L42" s="39" t="n">
        <f aca="false">IF(ISBLANK(Values!E41),"",Values!$B$18)</f>
        <v>5</v>
      </c>
      <c r="M42" s="28" t="str">
        <f aca="false">IF(ISBLANK(Values!E41),"",Values!$M41)</f>
        <v>https://download.lenovo.com/Images/Parts/04Y2378/04Y2378_A.jpg</v>
      </c>
      <c r="N42" s="28" t="str">
        <f aca="false">IF(ISBLANK(Values!F41),"",Values!$N41)</f>
        <v>https://download.lenovo.com/Images/Parts/04Y2378/04Y2378_B.jpg</v>
      </c>
      <c r="O42" s="1" t="str">
        <f aca="false">IF(ISBLANK(Values!F41),"",Values!$O41)</f>
        <v>https://download.lenovo.com/Images/Parts/04Y2378/04Y2378_details.jpg</v>
      </c>
      <c r="W42" s="32" t="str">
        <f aca="false">IF(ISBLANK(Values!E41),"","Child")</f>
        <v>Child</v>
      </c>
      <c r="X42" s="32" t="str">
        <f aca="false">IF(ISBLANK(Values!E41),"",Values!$B$13)</f>
        <v>Lenovo T540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Keyboard distributed by Tellus Remarketing, European leading company on laptop keyboards. Keyboard have been cleaned, packed and tested in our production line in Denmark. For any compatibility questions contact us through Amazon website.</v>
      </c>
      <c r="AI42" s="40" t="str">
        <f aca="false">IF(ISBLANK(Values!E41),"",IF(Values!I41,Values!$B$23,Values!$B$33))</f>
        <v>👉 SATISFIED CUSTOMERS WORLDWIDE: more than 10.000 satisfied customers worldwide. Keyboard restored in Europe</v>
      </c>
      <c r="AJ42" s="41" t="str">
        <f aca="false">IF(ISBLANK(Values!E41),"","👉 "&amp;Values!H41&amp; " "&amp;Values!$B$24 &amp;" "&amp;Values!$B$3)</f>
        <v>👉 US International COMPATIBLE Lenovo E531 T540 T540P T550 L540 W540 W550S W550 W541</v>
      </c>
      <c r="AK42" s="1" t="str">
        <f aca="false">IF(ISBLANK(Values!E41),"",Values!$B$25)</f>
        <v>COMMUNICATION AND TECH SUPPORT 24h: we will help you in every situation</v>
      </c>
      <c r="AL42" s="1" t="str">
        <f aca="false">IF(ISBLANK(Values!E41),"",Values!$B$26)</f>
        <v>A+ QUALITY: All keyboards has been tested; comes with a 6 month full warranty for any defects.</v>
      </c>
      <c r="AM42" s="1" t="str">
        <f aca="false">IF(ISBLANK(Values!E41),"",Values!$B$27)</f>
        <v>♻️BUY REFURBISHED:  buy green! Reduce more than 80% carbon dioxide compared to a new keyboard!</v>
      </c>
      <c r="AT42" s="28" t="str">
        <f aca="false">IF(ISBLANK(Values!E41),"",Values!H41)</f>
        <v>US International</v>
      </c>
      <c r="AV42" s="1"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200</v>
      </c>
      <c r="CH42" s="1" t="str">
        <f aca="false">IF(ISBLANK(Values!E41),"","GR")</f>
        <v>GR</v>
      </c>
      <c r="CI42" s="1" t="str">
        <f aca="false">IF(ISBLANK(Values!E41),"",Values!$B$7)</f>
        <v>40</v>
      </c>
      <c r="CJ42" s="1" t="str">
        <f aca="false">IF(ISBLANK(Values!E41),"",Values!$B$8)</f>
        <v>25</v>
      </c>
      <c r="CK42" s="1" t="str">
        <f aca="false">IF(ISBLANK(Values!E41),"",Values!$B$9)</f>
        <v>3</v>
      </c>
      <c r="CL42" s="1" t="str">
        <f aca="false">IF(ISBLANK(Values!E41),"","CM")</f>
        <v>CM</v>
      </c>
      <c r="CP42" s="36" t="str">
        <f aca="false">IF(ISBLANK(Values!E41),"",Values!$B$7)</f>
        <v>40</v>
      </c>
      <c r="CQ42" s="36" t="str">
        <f aca="false">IF(ISBLANK(Values!E41),"",Values!$B$8)</f>
        <v>25</v>
      </c>
      <c r="CR42" s="36" t="str">
        <f aca="false">IF(ISBLANK(Values!E41),"",Values!$B$9)</f>
        <v>3</v>
      </c>
      <c r="CS42" s="1" t="n">
        <f aca="false">IF(ISBLANK(Values!E41),"",Values!$B$11)</f>
        <v>200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sortage of stock a full refund is issued.</v>
      </c>
      <c r="DS42" s="31"/>
      <c r="DY42" s="31"/>
      <c r="DZ42" s="31"/>
      <c r="EA42" s="31"/>
      <c r="EB42" s="31"/>
      <c r="EC42" s="31"/>
      <c r="EI42" s="1" t="str">
        <f aca="false">IF(ISBLANK(Values!E41),"",Values!$B$31)</f>
        <v>6 month warranty after the delivery date. In case of any malfunction of the keyboard a new unit or a spare part for the keyboard of the product will be sent. In case of sortage of stock a full refund is issued.</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v>
      </c>
      <c r="B43" s="37" t="str">
        <f aca="false">IF(ISBLANK(Values!E42),"",Values!F42)</f>
        <v>Lenovo T540 Regular - RUS</v>
      </c>
      <c r="C43" s="32" t="str">
        <f aca="false">IF(ISBLANK(Values!E42),"","TellusRem")</f>
        <v>TellusRem</v>
      </c>
      <c r="D43" s="30" t="n">
        <f aca="false">IF(ISBLANK(Values!E42),"",Values!E42)</f>
        <v>5714401544791</v>
      </c>
      <c r="E43" s="31" t="str">
        <f aca="false">IF(ISBLANK(Values!E42),"","EAN")</f>
        <v>EAN</v>
      </c>
      <c r="F43" s="28" t="str">
        <f aca="false">IF(ISBLANK(Values!E42),"",IF(Values!J42,Values!H42 &amp;" "&amp;  Values!$B$1 &amp; " " &amp;Values!$B$3,Values!G42 &amp;" "&amp;  Values!$B$2 &amp; " " &amp;Values!$B$3))</f>
        <v>Russian Original NON-Backlit Keyboard for Lenovo ThinkPad Compatible E531 T540 T540P T550 L540 W540 W550S W550 W541</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T540 Regular - RUS</v>
      </c>
      <c r="K43" s="28" t="n">
        <f aca="false">IF(ISBLANK(Values!E42),"",IF(Values!J42, Values!$B$4, Values!$B$5))</f>
        <v>44.99</v>
      </c>
      <c r="L43" s="39" t="n">
        <f aca="false">IF(ISBLANK(Values!E42),"",Values!$B$18)</f>
        <v>5</v>
      </c>
      <c r="M43" s="28" t="str">
        <f aca="false">IF(ISBLANK(Values!E42),"",Values!$M42)</f>
        <v>https://download.lenovo.com/Images/Parts/04Y2371/04Y2371_A.jpg</v>
      </c>
      <c r="N43" s="28" t="str">
        <f aca="false">IF(ISBLANK(Values!F42),"",Values!$N42)</f>
        <v>https://download.lenovo.com/Images/Parts/04Y2371/04Y2371_B.jpg</v>
      </c>
      <c r="O43" s="1" t="str">
        <f aca="false">IF(ISBLANK(Values!F42),"",Values!$O42)</f>
        <v>https://download.lenovo.com/Images/Parts/04Y2371/04Y2371_details.jpg</v>
      </c>
      <c r="W43" s="32" t="str">
        <f aca="false">IF(ISBLANK(Values!E42),"","Child")</f>
        <v>Child</v>
      </c>
      <c r="X43" s="32" t="str">
        <f aca="false">IF(ISBLANK(Values!E42),"",Values!$B$13)</f>
        <v>Lenovo T540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Keyboard distributed by Tellus Remarketing, European leading company on laptop keyboards. Keyboard have been cleaned, packed and tested in our production line in Denmark. For any compatibility questions contact us through Amazon website.</v>
      </c>
      <c r="AI43" s="40" t="str">
        <f aca="false">IF(ISBLANK(Values!E42),"",IF(Values!I42,Values!$B$23,Values!$B$33))</f>
        <v>👉 SATISFIED CUSTOMERS WORLDWIDE: more than 10.000 satisfied customers worldwide. Keyboard restored in Europe</v>
      </c>
      <c r="AJ43" s="41" t="str">
        <f aca="false">IF(ISBLANK(Values!E42),"","👉 "&amp;Values!H42&amp; " "&amp;Values!$B$24 &amp;" "&amp;Values!$B$3)</f>
        <v>👉 Russian COMPATIBLE Lenovo E531 T540 T540P T550 L540 W540 W550S W550 W541</v>
      </c>
      <c r="AK43" s="1" t="str">
        <f aca="false">IF(ISBLANK(Values!E42),"",Values!$B$25)</f>
        <v>COMMUNICATION AND TECH SUPPORT 24h: we will help you in every situation</v>
      </c>
      <c r="AL43" s="1" t="str">
        <f aca="false">IF(ISBLANK(Values!E42),"",Values!$B$26)</f>
        <v>A+ QUALITY: All keyboards has been tested; comes with a 6 month full warranty for any defects.</v>
      </c>
      <c r="AM43" s="1" t="str">
        <f aca="false">IF(ISBLANK(Values!E42),"",Values!$B$27)</f>
        <v>♻️BUY REFURBISHED:  buy green! Reduce more than 80% carbon dioxide compared to a new keyboard!</v>
      </c>
      <c r="AT43" s="28" t="str">
        <f aca="false">IF(ISBLANK(Values!E42),"",Values!H42)</f>
        <v>Russian</v>
      </c>
      <c r="AV43" s="1"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200</v>
      </c>
      <c r="CH43" s="1" t="str">
        <f aca="false">IF(ISBLANK(Values!E42),"","GR")</f>
        <v>GR</v>
      </c>
      <c r="CI43" s="1" t="str">
        <f aca="false">IF(ISBLANK(Values!E42),"",Values!$B$7)</f>
        <v>40</v>
      </c>
      <c r="CJ43" s="1" t="str">
        <f aca="false">IF(ISBLANK(Values!E42),"",Values!$B$8)</f>
        <v>25</v>
      </c>
      <c r="CK43" s="1" t="str">
        <f aca="false">IF(ISBLANK(Values!E42),"",Values!$B$9)</f>
        <v>3</v>
      </c>
      <c r="CL43" s="1" t="str">
        <f aca="false">IF(ISBLANK(Values!E42),"","CM")</f>
        <v>CM</v>
      </c>
      <c r="CP43" s="36" t="str">
        <f aca="false">IF(ISBLANK(Values!E42),"",Values!$B$7)</f>
        <v>40</v>
      </c>
      <c r="CQ43" s="36" t="str">
        <f aca="false">IF(ISBLANK(Values!E42),"",Values!$B$8)</f>
        <v>25</v>
      </c>
      <c r="CR43" s="36" t="str">
        <f aca="false">IF(ISBLANK(Values!E42),"",Values!$B$9)</f>
        <v>3</v>
      </c>
      <c r="CS43" s="1" t="n">
        <f aca="false">IF(ISBLANK(Values!E42),"",Values!$B$11)</f>
        <v>200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sortage of stock a full refund is issued.</v>
      </c>
      <c r="DS43" s="31"/>
      <c r="DY43" s="31"/>
      <c r="DZ43" s="31"/>
      <c r="EA43" s="31"/>
      <c r="EB43" s="31"/>
      <c r="EC43" s="31"/>
      <c r="EI43" s="1" t="str">
        <f aca="false">IF(ISBLANK(Values!E42),"",Values!$B$31)</f>
        <v>6 month warranty after the delivery date. In case of any malfunction of the keyboard a new unit or a spare part for the keyboard of the product will be sent. In case of sortage of stock a full refund is issued.</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28.35" hidden="false" customHeight="false" outlineLevel="0" collapsed="false">
      <c r="A44" s="27" t="str">
        <f aca="false">IF(ISBLANK(Values!E43),"",IF(Values!$B$37="EU","computercomponent","computer"))</f>
        <v>computer</v>
      </c>
      <c r="B44" s="37" t="str">
        <f aca="false">IF(ISBLANK(Values!E43),"",Values!F43)</f>
        <v>Lenovo T540 Regular - US</v>
      </c>
      <c r="C44" s="32" t="str">
        <f aca="false">IF(ISBLANK(Values!E43),"","TellusRem")</f>
        <v>TellusRem</v>
      </c>
      <c r="D44" s="30" t="n">
        <f aca="false">IF(ISBLANK(Values!E43),"",Values!E43)</f>
        <v>5714401545002</v>
      </c>
      <c r="E44" s="31" t="str">
        <f aca="false">IF(ISBLANK(Values!E43),"","EAN")</f>
        <v>EAN</v>
      </c>
      <c r="F44" s="28" t="str">
        <f aca="false">IF(ISBLANK(Values!E43),"",IF(Values!J43,Values!H43 &amp;" "&amp;  Values!$B$1 &amp; " " &amp;Values!$B$3,Values!G43 &amp;" "&amp;  Values!$B$2 &amp; " " &amp;Values!$B$3))</f>
        <v>US Original NON-Backlit Keyboard for Lenovo ThinkPad Compatible E531 T540 T540P T550 L540 W540 W550S W550 W541</v>
      </c>
      <c r="G44" s="32" t="str">
        <f aca="false">IF(ISBLANK(Values!E43),"","TellusRem")</f>
        <v>TellusRem</v>
      </c>
      <c r="H44" s="27" t="str">
        <f aca="false">IF(ISBLANK(Values!E43),"",Values!$B$16)</f>
        <v>laptop-computer-replacement-parts</v>
      </c>
      <c r="I44" s="27" t="str">
        <f aca="false">IF(ISBLANK(Values!E43),"","4730574031")</f>
        <v>4730574031</v>
      </c>
      <c r="J44" s="43" t="s">
        <v>351</v>
      </c>
      <c r="K44" s="28" t="n">
        <f aca="false">IF(ISBLANK(Values!E43),"",IF(Values!J43, Values!$B$4, Values!$B$5))</f>
        <v>44.99</v>
      </c>
      <c r="L44" s="39" t="n">
        <f aca="false">IF(ISBLANK(Values!E43),"",Values!$B$18)</f>
        <v>5</v>
      </c>
      <c r="M44" s="28" t="str">
        <f aca="false">IF(ISBLANK(Values!E43),"",Values!$M43)</f>
        <v>https://download.lenovo.com/Images/Parts/04Y2426/04Y2426_A.jpg</v>
      </c>
      <c r="N44" s="28" t="str">
        <f aca="false">IF(ISBLANK(Values!F43),"",Values!$N43)</f>
        <v>https://download.lenovo.com/Images/Parts/04Y2426/04Y2426_B.jpg</v>
      </c>
      <c r="O44" s="1" t="str">
        <f aca="false">IF(ISBLANK(Values!F43),"",Values!$O43)</f>
        <v>https://download.lenovo.com/Images/Parts/04Y2426/04Y2426_details.jpg</v>
      </c>
      <c r="W44" s="32" t="str">
        <f aca="false">IF(ISBLANK(Values!E43),"","Child")</f>
        <v>Child</v>
      </c>
      <c r="X44" s="32" t="str">
        <f aca="false">IF(ISBLANK(Values!E43),"",Values!$B$13)</f>
        <v>Lenovo T540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Keyboard distributed by Tellus Remarketing, European leading company on laptop keyboards. Keyboard have been cleaned, packed and tested in our production line in Denmark. For any compatibility questions contact us through Amazon website.</v>
      </c>
      <c r="AI44" s="40" t="str">
        <f aca="false">IF(ISBLANK(Values!E43),"",IF(Values!I43,Values!$B$23,Values!$B$33))</f>
        <v>👉 SATISFIED CUSTOMERS WORLDWIDE: more than 10.000 satisfied customers worldwide. Keyboard restored in Europe</v>
      </c>
      <c r="AJ44" s="41" t="str">
        <f aca="false">IF(ISBLANK(Values!E43),"","👉 "&amp;Values!H43&amp; " "&amp;Values!$B$24 &amp;" "&amp;Values!$B$3)</f>
        <v>👉 US COMPATIBLE Lenovo E531 T540 T540P T550 L540 W540 W550S W550 W541</v>
      </c>
      <c r="AK44" s="1" t="str">
        <f aca="false">IF(ISBLANK(Values!E43),"",Values!$B$25)</f>
        <v>COMMUNICATION AND TECH SUPPORT 24h: we will help you in every situation</v>
      </c>
      <c r="AL44" s="1" t="str">
        <f aca="false">IF(ISBLANK(Values!E43),"",Values!$B$26)</f>
        <v>A+ QUALITY: All keyboards has been tested; comes with a 6 month full warranty for any defects.</v>
      </c>
      <c r="AM44" s="1" t="str">
        <f aca="false">IF(ISBLANK(Values!E43),"",Values!$B$27)</f>
        <v>♻️BUY REFURBISHED:  buy green! Reduce more than 80% carbon dioxide compared to a new keyboard!</v>
      </c>
      <c r="AT44" s="28" t="str">
        <f aca="false">IF(ISBLANK(Values!E43),"",Values!H43)</f>
        <v>US</v>
      </c>
      <c r="AV44" s="1"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200</v>
      </c>
      <c r="CH44" s="1" t="str">
        <f aca="false">IF(ISBLANK(Values!E43),"","GR")</f>
        <v>GR</v>
      </c>
      <c r="CI44" s="1" t="str">
        <f aca="false">IF(ISBLANK(Values!E43),"",Values!$B$7)</f>
        <v>40</v>
      </c>
      <c r="CJ44" s="1" t="str">
        <f aca="false">IF(ISBLANK(Values!E43),"",Values!$B$8)</f>
        <v>25</v>
      </c>
      <c r="CK44" s="1" t="str">
        <f aca="false">IF(ISBLANK(Values!E43),"",Values!$B$9)</f>
        <v>3</v>
      </c>
      <c r="CL44" s="1" t="str">
        <f aca="false">IF(ISBLANK(Values!E43),"","CM")</f>
        <v>CM</v>
      </c>
      <c r="CP44" s="36" t="str">
        <f aca="false">IF(ISBLANK(Values!E43),"",Values!$B$7)</f>
        <v>40</v>
      </c>
      <c r="CQ44" s="36" t="str">
        <f aca="false">IF(ISBLANK(Values!E43),"",Values!$B$8)</f>
        <v>25</v>
      </c>
      <c r="CR44" s="36" t="str">
        <f aca="false">IF(ISBLANK(Values!E43),"",Values!$B$9)</f>
        <v>3</v>
      </c>
      <c r="CS44" s="1" t="n">
        <f aca="false">IF(ISBLANK(Values!E43),"",Values!$B$11)</f>
        <v>200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sortage of stock a full refund is issued.</v>
      </c>
      <c r="DS44" s="31"/>
      <c r="DY44" s="31"/>
      <c r="DZ44" s="31"/>
      <c r="EA44" s="31"/>
      <c r="EB44" s="31"/>
      <c r="EC44" s="31"/>
      <c r="EI44" s="1" t="str">
        <f aca="false">IF(ISBLANK(Values!E43),"",Values!$B$31)</f>
        <v>6 month warranty after the delivery date. In case of any malfunction of the keyboard a new unit or a spare part for the keyboard of the product will be sent. In case of sortage of stock a full refund is issued.</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1" t="str">
        <f aca="false">IF(ISBLANK(Values!F44),"",Values!$O44)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28" t="str">
        <f aca="false">IF(ISBLANK(Values!E44),"",Values!H44)</f>
        <v/>
      </c>
      <c r="AV45" s="1"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1" t="str">
        <f aca="false">IF(ISBLANK(Values!F45),"",Values!$O45)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28" t="str">
        <f aca="false">IF(ISBLANK(Values!E45),"",Values!H45)</f>
        <v/>
      </c>
      <c r="AV46" s="1"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1" t="str">
        <f aca="false">IF(ISBLANK(Values!F46),"",Values!$O46)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28" t="str">
        <f aca="false">IF(ISBLANK(Values!E46),"",Values!H46)</f>
        <v/>
      </c>
      <c r="AV47" s="1"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1" t="str">
        <f aca="false">IF(ISBLANK(Values!F47),"",Values!$O47)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28" t="str">
        <f aca="false">IF(ISBLANK(Values!E47),"",Values!H47)</f>
        <v/>
      </c>
      <c r="AV48" s="1"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1" t="str">
        <f aca="false">IF(ISBLANK(Values!F48),"",Values!$O48)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28" t="str">
        <f aca="false">IF(ISBLANK(Values!E48),"",Values!H48)</f>
        <v/>
      </c>
      <c r="AV49" s="1"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1" t="str">
        <f aca="false">IF(ISBLANK(Values!F49),"",Values!$O49)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28" t="str">
        <f aca="false">IF(ISBLANK(Values!E49),"",Values!H49)</f>
        <v/>
      </c>
      <c r="AV50" s="1"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1" t="str">
        <f aca="false">IF(ISBLANK(Values!F50),"",Values!$O50)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28" t="str">
        <f aca="false">IF(ISBLANK(Values!E50),"",Values!H50)</f>
        <v/>
      </c>
      <c r="AV51" s="1"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1" t="str">
        <f aca="false">IF(ISBLANK(Values!F51),"",Values!$O51)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28" t="str">
        <f aca="false">IF(ISBLANK(Values!E51),"",Values!H51)</f>
        <v/>
      </c>
      <c r="AV52" s="1"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1" t="str">
        <f aca="false">IF(ISBLANK(Values!F52),"",Values!$O52)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28" t="str">
        <f aca="false">IF(ISBLANK(Values!E52),"",Values!H52)</f>
        <v/>
      </c>
      <c r="AV53" s="1"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1" t="str">
        <f aca="false">IF(ISBLANK(Values!F53),"",Values!$O53)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28" t="str">
        <f aca="false">IF(ISBLANK(Values!E53),"",Values!H53)</f>
        <v/>
      </c>
      <c r="AV54" s="1"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1" t="str">
        <f aca="false">IF(ISBLANK(Values!F54),"",Values!$O54)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28" t="str">
        <f aca="false">IF(ISBLANK(Values!E54),"",Values!H54)</f>
        <v/>
      </c>
      <c r="AV55" s="1"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1" t="str">
        <f aca="false">IF(ISBLANK(Values!F55),"",Values!$O55)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28" t="str">
        <f aca="false">IF(ISBLANK(Values!E55),"",Values!H55)</f>
        <v/>
      </c>
      <c r="AV56" s="1"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1" t="str">
        <f aca="false">IF(ISBLANK(Values!F56),"",Values!$O56)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28" t="str">
        <f aca="false">IF(ISBLANK(Values!E56),"",Values!H56)</f>
        <v/>
      </c>
      <c r="AV57" s="1"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1" t="str">
        <f aca="false">IF(ISBLANK(Values!F57),"",Values!$O57)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28" t="str">
        <f aca="false">IF(ISBLANK(Values!E57),"",Values!H57)</f>
        <v/>
      </c>
      <c r="AV58" s="1"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1" t="str">
        <f aca="false">IF(ISBLANK(Values!F58),"",Values!$O58)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28" t="str">
        <f aca="false">IF(ISBLANK(Values!E58),"",Values!H58)</f>
        <v/>
      </c>
      <c r="AV59" s="1"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1" t="str">
        <f aca="false">IF(ISBLANK(Values!F59),"",Values!$O59)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28" t="str">
        <f aca="false">IF(ISBLANK(Values!E59),"",Values!H59)</f>
        <v/>
      </c>
      <c r="AV60" s="1"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1" t="str">
        <f aca="false">IF(ISBLANK(Values!F60),"",Values!$O60)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28" t="str">
        <f aca="false">IF(ISBLANK(Values!E60),"",Values!H60)</f>
        <v/>
      </c>
      <c r="AV61" s="1"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1" t="str">
        <f aca="false">IF(ISBLANK(Values!F61),"",Values!$O61)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28" t="str">
        <f aca="false">IF(ISBLANK(Values!E61),"",Values!H61)</f>
        <v/>
      </c>
      <c r="AV62" s="1"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1" t="str">
        <f aca="false">IF(ISBLANK(Values!F62),"",Values!$O62)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28" t="str">
        <f aca="false">IF(ISBLANK(Values!E62),"",Values!H62)</f>
        <v/>
      </c>
      <c r="AV63" s="1"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1" t="str">
        <f aca="false">IF(ISBLANK(Values!F63),"",Values!$O63)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28" t="str">
        <f aca="false">IF(ISBLANK(Values!E63),"",Values!H63)</f>
        <v/>
      </c>
      <c r="AV64" s="1"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1" t="str">
        <f aca="false">IF(ISBLANK(Values!F64),"",Values!$O64)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28" t="str">
        <f aca="false">IF(ISBLANK(Values!E64),"",Values!H64)</f>
        <v/>
      </c>
      <c r="AV65" s="1"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1" t="str">
        <f aca="false">IF(ISBLANK(Values!F65),"",Values!$O65)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28" t="str">
        <f aca="false">IF(ISBLANK(Values!E65),"",Values!H65)</f>
        <v/>
      </c>
      <c r="AV66" s="1"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1" t="str">
        <f aca="false">IF(ISBLANK(Values!F66),"",Values!$O66)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28" t="str">
        <f aca="false">IF(ISBLANK(Values!E66),"",Values!H66)</f>
        <v/>
      </c>
      <c r="AV67" s="1"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1" t="str">
        <f aca="false">IF(ISBLANK(Values!F67),"",Values!$O67)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28" t="str">
        <f aca="false">IF(ISBLANK(Values!E67),"",Values!H67)</f>
        <v/>
      </c>
      <c r="AV68" s="1"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1" t="str">
        <f aca="false">IF(ISBLANK(Values!F68),"",Values!$O68)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28" t="str">
        <f aca="false">IF(ISBLANK(Values!E68),"",Values!H68)</f>
        <v/>
      </c>
      <c r="AV69" s="1"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1" t="str">
        <f aca="false">IF(ISBLANK(Values!F69),"",Values!$O69)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28" t="str">
        <f aca="false">IF(ISBLANK(Values!E69),"",Values!H69)</f>
        <v/>
      </c>
      <c r="AV70" s="1"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1" t="str">
        <f aca="false">IF(ISBLANK(Values!F70),"",Values!$O70)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28" t="str">
        <f aca="false">IF(ISBLANK(Values!E70),"",Values!H70)</f>
        <v/>
      </c>
      <c r="AV71" s="1"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1" t="str">
        <f aca="false">IF(ISBLANK(Values!F71),"",Values!$O71)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28" t="str">
        <f aca="false">IF(ISBLANK(Values!E71),"",Values!H71)</f>
        <v/>
      </c>
      <c r="AV72" s="1"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1" t="str">
        <f aca="false">IF(ISBLANK(Values!F72),"",Values!$O72)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28" t="str">
        <f aca="false">IF(ISBLANK(Values!E72),"",Values!H72)</f>
        <v/>
      </c>
      <c r="AV73" s="1"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1" t="str">
        <f aca="false">IF(ISBLANK(Values!F73),"",Values!$O73)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28" t="str">
        <f aca="false">IF(ISBLANK(Values!E73),"",Values!H73)</f>
        <v/>
      </c>
      <c r="AV74" s="1"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1" t="str">
        <f aca="false">IF(ISBLANK(Values!F74),"",Values!$O74)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28" t="str">
        <f aca="false">IF(ISBLANK(Values!E74),"",Values!H74)</f>
        <v/>
      </c>
      <c r="AV75" s="1"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1" t="str">
        <f aca="false">IF(ISBLANK(Values!F75),"",Values!$O75)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28" t="str">
        <f aca="false">IF(ISBLANK(Values!E75),"",Values!H75)</f>
        <v/>
      </c>
      <c r="AV76" s="1"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1" t="str">
        <f aca="false">IF(ISBLANK(Values!F76),"",Values!$O76)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28" t="str">
        <f aca="false">IF(ISBLANK(Values!E76),"",Values!H76)</f>
        <v/>
      </c>
      <c r="AV77" s="1"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1" t="str">
        <f aca="false">IF(ISBLANK(Values!F77),"",Values!$O77)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28" t="str">
        <f aca="false">IF(ISBLANK(Values!E77),"",Values!H77)</f>
        <v/>
      </c>
      <c r="AV78" s="1"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1" t="str">
        <f aca="false">IF(ISBLANK(Values!F78),"",Values!$O78)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28" t="str">
        <f aca="false">IF(ISBLANK(Values!E78),"",Values!H78)</f>
        <v/>
      </c>
      <c r="AV79" s="1"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1" t="str">
        <f aca="false">IF(ISBLANK(Values!F79),"",Values!$O79)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28" t="str">
        <f aca="false">IF(ISBLANK(Values!E79),"",Values!H79)</f>
        <v/>
      </c>
      <c r="AV80" s="1"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1" t="str">
        <f aca="false">IF(ISBLANK(Values!F80),"",Values!$O80)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28" t="str">
        <f aca="false">IF(ISBLANK(Values!E80),"",Values!H80)</f>
        <v/>
      </c>
      <c r="AV81" s="1"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1" t="str">
        <f aca="false">IF(ISBLANK(Values!F81),"",Values!$O81)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28" t="str">
        <f aca="false">IF(ISBLANK(Values!E81),"",Values!H81)</f>
        <v/>
      </c>
      <c r="AV82" s="1"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1" t="str">
        <f aca="false">IF(ISBLANK(Values!F82),"",Values!$O82)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28" t="str">
        <f aca="false">IF(ISBLANK(Values!E82),"",Values!H82)</f>
        <v/>
      </c>
      <c r="AV83" s="1"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1" t="str">
        <f aca="false">IF(ISBLANK(Values!F83),"",Values!$O83)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28" t="str">
        <f aca="false">IF(ISBLANK(Values!E83),"",Values!H83)</f>
        <v/>
      </c>
      <c r="AV84" s="1"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1" t="str">
        <f aca="false">IF(ISBLANK(Values!F84),"",Values!$O84)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28" t="str">
        <f aca="false">IF(ISBLANK(Values!E84),"",Values!H84)</f>
        <v/>
      </c>
      <c r="AV85" s="1"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1" t="str">
        <f aca="false">IF(ISBLANK(Values!F85),"",Values!$O85)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28" t="str">
        <f aca="false">IF(ISBLANK(Values!E85),"",Values!H85)</f>
        <v/>
      </c>
      <c r="AV86" s="1"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1" t="str">
        <f aca="false">IF(ISBLANK(Values!F86),"",Values!$O86)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28" t="str">
        <f aca="false">IF(ISBLANK(Values!E86),"",Values!H86)</f>
        <v/>
      </c>
      <c r="AV87" s="1"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1" t="str">
        <f aca="false">IF(ISBLANK(Values!F87),"",Values!$O87)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28" t="str">
        <f aca="false">IF(ISBLANK(Values!E87),"",Values!H87)</f>
        <v/>
      </c>
      <c r="AV88" s="1"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1" t="str">
        <f aca="false">IF(ISBLANK(Values!F88),"",Values!$O88)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28" t="str">
        <f aca="false">IF(ISBLANK(Values!E88),"",Values!H88)</f>
        <v/>
      </c>
      <c r="AV89" s="1"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1" t="str">
        <f aca="false">IF(ISBLANK(Values!F89),"",Values!$O89)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28" t="str">
        <f aca="false">IF(ISBLANK(Values!E89),"",Values!H89)</f>
        <v/>
      </c>
      <c r="AV90" s="1"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1" t="str">
        <f aca="false">IF(ISBLANK(Values!F90),"",Values!$O90)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28" t="str">
        <f aca="false">IF(ISBLANK(Values!E90),"",Values!H90)</f>
        <v/>
      </c>
      <c r="AV91" s="1"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1" t="str">
        <f aca="false">IF(ISBLANK(Values!F91),"",Values!$O91)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28" t="str">
        <f aca="false">IF(ISBLANK(Values!E91),"",Values!H91)</f>
        <v/>
      </c>
      <c r="AV92" s="1"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1" t="str">
        <f aca="false">IF(ISBLANK(Values!F92),"",Values!$O92)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1" t="str">
        <f aca="false">IF(ISBLANK(Values!F93),"",Values!$O93)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1" t="str">
        <f aca="false">IF(ISBLANK(Values!F94),"",Values!$O94)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1" t="str">
        <f aca="false">IF(ISBLANK(Values!F95),"",Values!$O95)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1" t="str">
        <f aca="false">IF(ISBLANK(Values!F96),"",Values!$O96)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1" t="str">
        <f aca="false">IF(ISBLANK(Values!F97),"",Values!$O97)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1" t="str">
        <f aca="false">IF(ISBLANK(Values!F98),"",Values!$O98)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1" t="str">
        <f aca="false">IF(ISBLANK(Values!F99),"",Values!$O99)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1" t="str">
        <f aca="false">IF(ISBLANK(Values!F100),"",Values!$O100)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1" t="str">
        <f aca="false">IF(ISBLANK(Values!F101),"",Values!$O101)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1" t="str">
        <f aca="false">IF(ISBLANK(Values!F102),"",Values!$O102)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1" t="str">
        <f aca="false">IF(ISBLANK(Values!F103),"",Values!$O103)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1" t="str">
        <f aca="false">IF(ISBLANK(Values!F104),"",Values!$O104)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1" t="str">
        <f aca="false">IF(ISBLANK(Values!F105),"",Values!$O105)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1" t="str">
        <f aca="false">IF(ISBLANK(Values!F106),"",Values!$O106)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1" t="str">
        <f aca="false">IF(ISBLANK(Values!F107),"",Values!$O107)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1" t="str">
        <f aca="false">IF(ISBLANK(Values!F108),"",Values!$O108)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1" t="str">
        <f aca="false">IF(ISBLANK(Values!F109),"",Values!$O109)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1" t="str">
        <f aca="false">IF(ISBLANK(Values!F110),"",Values!$O110)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1" t="str">
        <f aca="false">IF(ISBLANK(Values!F111),"",Values!$O111)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1" t="str">
        <f aca="false">IF(ISBLANK(Values!F112),"",Values!$O112)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1" t="str">
        <f aca="false">IF(ISBLANK(Values!F113),"",Values!$O113)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1" t="str">
        <f aca="false">IF(ISBLANK(Values!F114),"",Values!$O114)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1" t="str">
        <f aca="false">IF(ISBLANK(Values!F115),"",Values!$O115)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1" t="str">
        <f aca="false">IF(ISBLANK(Values!F116),"",Values!$O116)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1" t="str">
        <f aca="false">IF(ISBLANK(Values!F117),"",Values!$O117)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1" t="str">
        <f aca="false">IF(ISBLANK(Values!F118),"",Values!$O118)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1" t="str">
        <f aca="false">IF(ISBLANK(Values!F119),"",Values!$O119)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1" t="str">
        <f aca="false">IF(ISBLANK(Values!F120),"",Values!$O120)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1" t="str">
        <f aca="false">IF(ISBLANK(Values!F121),"",Values!$O121)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1" t="str">
        <f aca="false">IF(ISBLANK(Values!F122),"",Values!$O122)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1" t="str">
        <f aca="false">IF(ISBLANK(Values!F123),"",Values!$O123)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1" t="str">
        <f aca="false">IF(ISBLANK(Values!F124),"",Values!$O124)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1" t="str">
        <f aca="false">IF(ISBLANK(Values!F125),"",Values!$O125)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1" t="str">
        <f aca="false">IF(ISBLANK(Values!F126),"",Values!$O126)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1" t="str">
        <f aca="false">IF(ISBLANK(Values!F127),"",Values!$O127)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1" t="str">
        <f aca="false">IF(ISBLANK(Values!F128),"",Values!$O128)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1" t="str">
        <f aca="false">IF(ISBLANK(Values!F129),"",Values!$O129)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1" t="str">
        <f aca="false">IF(ISBLANK(Values!F130),"",Values!$O130)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1"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1"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1"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1"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1"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1"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1"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1"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1"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1"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1"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1"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1"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1"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1"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1"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1"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45:J1048576 J5:J43">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N5 N6:N204">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4:O1048576">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92">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5:N204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92 AX4:AZ1041 BC4:BD1041 CF4:CG1041 CI4:CK1041 CP4:CS1041 CW4:CW1041 DE4:DH1041 DJ4:DN1041 DQ4:DQ1041 DT4:DU1041 ED4:EF1041 EH4:EH1041 ET4:EU1041 EW4:FA1041 FC4:FI1041 FK4:FO4 FQ4:FZ1041 GB4:GE1041 GG4:GJ1041 C5:C1041 K5:V204 AB5:AB1041 AI5:AI1041 AK5:AS221 DP5:DP1041 FJ5:FO204 AT93: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hyperlinks>
    <hyperlink ref="J44" r:id="rId1" display="Lenovo T470 - U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1" sqref="AT5:AV92 F27"/>
    </sheetView>
  </sheetViews>
  <sheetFormatPr defaultColWidth="11.8046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352</v>
      </c>
      <c r="B1" s="45" t="str">
        <f aca="false">IF(Values!$B$36=English!$B$2,English!B10, IF(Values!$B$36=German!$B$2,German!B10, IF(Values!$B$36=Italian!$B$2,Italian!B10, IF(Values!$B$36=Spanish!$B$2, Spanish!B10, IF(Values!$B$36=French!$B$2,French!B10, IF(Values!$B$36=Dutch!$B$2,Dutch!B10, IF(Values!$B$36=English!$D$32, English!D40, 0)))))))</f>
        <v>Original Backlit Keyboard for Lenovo Thinkpad</v>
      </c>
      <c r="E1" s="46" t="s">
        <v>353</v>
      </c>
      <c r="F1" s="46"/>
      <c r="G1" s="46"/>
      <c r="H1" s="47"/>
      <c r="I1" s="47"/>
    </row>
    <row r="2" customFormat="false" ht="12.8" hidden="false" customHeight="false" outlineLevel="0" collapsed="false">
      <c r="A2" s="44" t="s">
        <v>354</v>
      </c>
      <c r="B2" s="45" t="str">
        <f aca="false">IF(Values!$B$36=English!$B$2,English!B11, IF(Values!$B$36=German!$B$2,German!B11, IF(Values!$B$36=Italian!$B$2,Italian!B11, IF(Values!$B$36=Spanish!$B$2, Spanish!B11, IF(Values!$B$36=French!$B$2,French!B11, IF(Values!$B$36=Dutch!$B$2,Dutch!B11, IF(Values!$B$36=English!$D$32, English!D41, 0)))))))</f>
        <v>Original NON-Backlit Keyboard for Lenovo ThinkPad Compatible</v>
      </c>
    </row>
    <row r="3" customFormat="false" ht="12.8" hidden="false" customHeight="false" outlineLevel="0" collapsed="false">
      <c r="A3" s="44" t="s">
        <v>355</v>
      </c>
      <c r="B3" s="48" t="s">
        <v>356</v>
      </c>
      <c r="E3" s="44" t="s">
        <v>357</v>
      </c>
      <c r="F3" s="44" t="s">
        <v>358</v>
      </c>
      <c r="G3" s="44" t="s">
        <v>359</v>
      </c>
      <c r="H3" s="44" t="s">
        <v>360</v>
      </c>
      <c r="I3" s="44" t="s">
        <v>361</v>
      </c>
      <c r="J3" s="44" t="s">
        <v>362</v>
      </c>
      <c r="K3" s="44" t="s">
        <v>363</v>
      </c>
      <c r="L3" s="44" t="s">
        <v>364</v>
      </c>
      <c r="M3" s="44" t="s">
        <v>365</v>
      </c>
      <c r="N3" s="44" t="s">
        <v>366</v>
      </c>
      <c r="O3" s="44" t="s">
        <v>367</v>
      </c>
      <c r="P3" s="44" t="s">
        <v>368</v>
      </c>
      <c r="Q3" s="44" t="s">
        <v>369</v>
      </c>
      <c r="R3" s="44" t="s">
        <v>370</v>
      </c>
      <c r="S3" s="44" t="s">
        <v>371</v>
      </c>
      <c r="T3" s="44" t="s">
        <v>372</v>
      </c>
      <c r="U3" s="44" t="s">
        <v>373</v>
      </c>
      <c r="V3" s="0" t="s">
        <v>374</v>
      </c>
    </row>
    <row r="4" customFormat="false" ht="12.8" hidden="false" customHeight="false" outlineLevel="0" collapsed="false">
      <c r="A4" s="44" t="s">
        <v>375</v>
      </c>
      <c r="B4" s="49" t="n">
        <v>61.99</v>
      </c>
      <c r="E4" s="50" t="n">
        <v>5714401540014</v>
      </c>
      <c r="F4" s="50" t="s">
        <v>376</v>
      </c>
      <c r="G4" s="51" t="s">
        <v>377</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2" t="n">
        <f aca="false">TRUE()</f>
        <v>1</v>
      </c>
      <c r="J4" s="53" t="n">
        <f aca="false">TRUE()</f>
        <v>1</v>
      </c>
      <c r="K4" s="50" t="s">
        <v>378</v>
      </c>
      <c r="L4" s="54" t="n">
        <f aca="false">FALSE()</f>
        <v>0</v>
      </c>
      <c r="M4" s="55" t="str">
        <f aca="false">IF(ISBLANK(K4),"",IF(L4, "https://raw.githubusercontent.com/PatrickVibild/TellusAmazonPictures/master/pictures/"&amp;K4&amp;"/1.jpg","https://download.lenovo.com/Images/Parts/"&amp;K4&amp;"/"&amp;K4&amp;"_A.jpg"))</f>
        <v>https://download.lenovo.com/Images/Parts/04Y2477/04Y2477_A.jpg</v>
      </c>
      <c r="N4" s="55" t="str">
        <f aca="false">IF(ISBLANK(K4),"",IF(L4, "https://raw.githubusercontent.com/PatrickVibild/TellusAmazonPictures/master/pictures/"&amp;K4&amp;"/2.jpg","https://download.lenovo.com/Images/Parts/"&amp;K4&amp;"/"&amp;K4&amp;"_B.jpg"))</f>
        <v>https://download.lenovo.com/Images/Parts/04Y2477/04Y2477_B.jpg</v>
      </c>
      <c r="O4" s="56" t="str">
        <f aca="false">IF(ISBLANK(K4),"",IF(L4, "https://raw.githubusercontent.com/PatrickVibild/TellusAmazonPictures/master/pictures/"&amp;K4&amp;"/3.jpg","https://download.lenovo.com/Images/Parts/"&amp;K4&amp;"/"&amp;K4&amp;"_details.jpg"))</f>
        <v>https://download.lenovo.com/Images/Parts/04Y2477/04Y2477_details.jpg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7" t="n">
        <f aca="false">MATCH(G4,options!$D$1:$D$20,0)</f>
        <v>1</v>
      </c>
    </row>
    <row r="5" customFormat="false" ht="12.8" hidden="false" customHeight="false" outlineLevel="0" collapsed="false">
      <c r="A5" s="44" t="s">
        <v>379</v>
      </c>
      <c r="B5" s="49" t="n">
        <v>44.99</v>
      </c>
      <c r="E5" s="50" t="n">
        <v>5714401540229</v>
      </c>
      <c r="F5" s="50" t="s">
        <v>380</v>
      </c>
      <c r="G5" s="51" t="s">
        <v>381</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2" t="n">
        <f aca="false">TRUE()</f>
        <v>1</v>
      </c>
      <c r="J5" s="53" t="n">
        <f aca="false">TRUE()</f>
        <v>1</v>
      </c>
      <c r="K5" s="50" t="s">
        <v>382</v>
      </c>
      <c r="L5" s="54" t="n">
        <f aca="false">FALSE()</f>
        <v>0</v>
      </c>
      <c r="M5" s="55" t="str">
        <f aca="false">IF(ISBLANK(K5),"",IF(L5, "https://raw.githubusercontent.com/PatrickVibild/TellusAmazonPictures/master/pictures/"&amp;K5&amp;"/1.jpg","https://download.lenovo.com/Images/Parts/"&amp;K5&amp;"/"&amp;K5&amp;"_A.jpg"))</f>
        <v>https://download.lenovo.com/Images/Parts/04Y2467/04Y2467_A.jpg</v>
      </c>
      <c r="N5" s="55" t="str">
        <f aca="false">IF(ISBLANK(K5),"",IF(L5, "https://raw.githubusercontent.com/PatrickVibild/TellusAmazonPictures/master/pictures/"&amp;K5&amp;"/2.jpg","https://download.lenovo.com/Images/Parts/"&amp;K5&amp;"/"&amp;K5&amp;"_B.jpg"))</f>
        <v>https://download.lenovo.com/Images/Parts/04Y2467/04Y2467_B.jpg</v>
      </c>
      <c r="O5" s="56" t="str">
        <f aca="false">IF(ISBLANK(K5),"",IF(L5, "https://raw.githubusercontent.com/PatrickVibild/TellusAmazonPictures/master/pictures/"&amp;K5&amp;"/3.jpg","https://download.lenovo.com/Images/Parts/"&amp;K5&amp;"/"&amp;K5&amp;"_details.jpg"))</f>
        <v>https://download.lenovo.com/Images/Parts/04Y2467/04Y2467_details.jpg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7" t="n">
        <f aca="false">MATCH(G5,options!$D$1:$D$20,0)</f>
        <v>2</v>
      </c>
    </row>
    <row r="6" customFormat="false" ht="12.8" hidden="false" customHeight="false" outlineLevel="0" collapsed="false">
      <c r="A6" s="44" t="s">
        <v>383</v>
      </c>
      <c r="B6" s="58" t="s">
        <v>384</v>
      </c>
      <c r="E6" s="50" t="n">
        <v>5714401540038</v>
      </c>
      <c r="F6" s="50" t="s">
        <v>385</v>
      </c>
      <c r="G6" s="51" t="s">
        <v>386</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2" t="n">
        <f aca="false">TRUE()</f>
        <v>1</v>
      </c>
      <c r="J6" s="53" t="n">
        <f aca="false">TRUE()</f>
        <v>1</v>
      </c>
      <c r="K6" s="50" t="s">
        <v>387</v>
      </c>
      <c r="L6" s="54" t="n">
        <f aca="false">FALSE()</f>
        <v>0</v>
      </c>
      <c r="M6" s="55" t="str">
        <f aca="false">IF(ISBLANK(K6),"",IF(L6, "https://raw.githubusercontent.com/PatrickVibild/TellusAmazonPictures/master/pictures/"&amp;K6&amp;"/1.jpg","https://download.lenovo.com/Images/Parts/"&amp;K6&amp;"/"&amp;K6&amp;"_A.jpg"))</f>
        <v>https://download.lenovo.com/Images/Parts/04Y2482/04Y2482_A.jpg</v>
      </c>
      <c r="N6" s="55" t="str">
        <f aca="false">IF(ISBLANK(K6),"",IF(L6, "https://raw.githubusercontent.com/PatrickVibild/TellusAmazonPictures/master/pictures/"&amp;K6&amp;"/2.jpg","https://download.lenovo.com/Images/Parts/"&amp;K6&amp;"/"&amp;K6&amp;"_B.jpg"))</f>
        <v>https://download.lenovo.com/Images/Parts/04Y2482/04Y2482_B.jpg</v>
      </c>
      <c r="O6" s="56" t="str">
        <f aca="false">IF(ISBLANK(K6),"",IF(L6, "https://raw.githubusercontent.com/PatrickVibild/TellusAmazonPictures/master/pictures/"&amp;K6&amp;"/3.jpg","https://download.lenovo.com/Images/Parts/"&amp;K6&amp;"/"&amp;K6&amp;"_details.jpg"))</f>
        <v>https://download.lenovo.com/Images/Parts/04Y2482/04Y2482_details.jpg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7" t="n">
        <f aca="false">MATCH(G6,options!$D$1:$D$20,0)</f>
        <v>3</v>
      </c>
      <c r="AK6" s="0" t="s">
        <v>388</v>
      </c>
    </row>
    <row r="7" customFormat="false" ht="12.8" hidden="false" customHeight="false" outlineLevel="0" collapsed="false">
      <c r="A7" s="44" t="s">
        <v>389</v>
      </c>
      <c r="B7" s="59" t="str">
        <f aca="false">IF(B6=options!C1,"30","40")</f>
        <v>40</v>
      </c>
      <c r="E7" s="50" t="n">
        <v>5714401540045</v>
      </c>
      <c r="F7" s="50" t="s">
        <v>390</v>
      </c>
      <c r="G7" s="51" t="s">
        <v>391</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2" t="n">
        <f aca="false">TRUE()</f>
        <v>1</v>
      </c>
      <c r="J7" s="53" t="n">
        <f aca="false">TRUE()</f>
        <v>1</v>
      </c>
      <c r="K7" s="50" t="s">
        <v>392</v>
      </c>
      <c r="L7" s="54" t="n">
        <f aca="false">FALSE()</f>
        <v>0</v>
      </c>
      <c r="M7" s="55" t="str">
        <f aca="false">IF(ISBLANK(K7),"",IF(L7, "https://raw.githubusercontent.com/PatrickVibild/TellusAmazonPictures/master/pictures/"&amp;K7&amp;"/1.jpg","https://download.lenovo.com/Images/Parts/"&amp;K7&amp;"/"&amp;K7&amp;"_A.jpg"))</f>
        <v>https://download.lenovo.com/Images/Parts/04Y2436/04Y2436_A.jpg</v>
      </c>
      <c r="N7" s="55" t="str">
        <f aca="false">IF(ISBLANK(K7),"",IF(L7, "https://raw.githubusercontent.com/PatrickVibild/TellusAmazonPictures/master/pictures/"&amp;K7&amp;"/2.jpg","https://download.lenovo.com/Images/Parts/"&amp;K7&amp;"/"&amp;K7&amp;"_B.jpg"))</f>
        <v>https://download.lenovo.com/Images/Parts/04Y2436/04Y2436_B.jpg</v>
      </c>
      <c r="O7" s="56" t="str">
        <f aca="false">IF(ISBLANK(K7),"",IF(L7, "https://raw.githubusercontent.com/PatrickVibild/TellusAmazonPictures/master/pictures/"&amp;K7&amp;"/3.jpg","https://download.lenovo.com/Images/Parts/"&amp;K7&amp;"/"&amp;K7&amp;"_details.jpg"))</f>
        <v>https://download.lenovo.com/Images/Parts/04Y2436/04Y2436_details.jpg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7" t="n">
        <f aca="false">MATCH(G7,options!$D$1:$D$20,0)</f>
        <v>4</v>
      </c>
    </row>
    <row r="8" customFormat="false" ht="12.8" hidden="false" customHeight="false" outlineLevel="0" collapsed="false">
      <c r="A8" s="44" t="s">
        <v>393</v>
      </c>
      <c r="B8" s="59" t="str">
        <f aca="false">IF(B6=options!C1,"22","25")</f>
        <v>25</v>
      </c>
      <c r="E8" s="50" t="n">
        <v>5714401540052</v>
      </c>
      <c r="F8" s="50" t="s">
        <v>394</v>
      </c>
      <c r="G8" s="51" t="s">
        <v>395</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2" t="n">
        <f aca="false">TRUE()</f>
        <v>1</v>
      </c>
      <c r="J8" s="53" t="n">
        <f aca="false">TRUE()</f>
        <v>1</v>
      </c>
      <c r="K8" s="50" t="s">
        <v>396</v>
      </c>
      <c r="L8" s="54" t="n">
        <f aca="false">FALSE()</f>
        <v>0</v>
      </c>
      <c r="M8" s="55" t="str">
        <f aca="false">IF(ISBLANK(K8),"",IF(L8, "https://raw.githubusercontent.com/PatrickVibild/TellusAmazonPictures/master/pictures/"&amp;K8&amp;"/1.jpg","https://download.lenovo.com/Images/Parts/"&amp;K8&amp;"/"&amp;K8&amp;"_A.jpg"))</f>
        <v>https://download.lenovo.com/Images/Parts/04Y2494/04Y2494_A.jpg</v>
      </c>
      <c r="N8" s="55" t="str">
        <f aca="false">IF(ISBLANK(K8),"",IF(L8, "https://raw.githubusercontent.com/PatrickVibild/TellusAmazonPictures/master/pictures/"&amp;K8&amp;"/2.jpg","https://download.lenovo.com/Images/Parts/"&amp;K8&amp;"/"&amp;K8&amp;"_B.jpg"))</f>
        <v>https://download.lenovo.com/Images/Parts/04Y2494/04Y2494_B.jpg</v>
      </c>
      <c r="O8" s="56" t="str">
        <f aca="false">IF(ISBLANK(K8),"",IF(L8, "https://raw.githubusercontent.com/PatrickVibild/TellusAmazonPictures/master/pictures/"&amp;K8&amp;"/3.jpg","https://download.lenovo.com/Images/Parts/"&amp;K8&amp;"/"&amp;K8&amp;"_details.jpg"))</f>
        <v>https://download.lenovo.com/Images/Parts/04Y2494/04Y2494_details.jpg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7" t="n">
        <f aca="false">MATCH(G8,options!$D$1:$D$20,0)</f>
        <v>5</v>
      </c>
    </row>
    <row r="9" customFormat="false" ht="12.8" hidden="false" customHeight="false" outlineLevel="0" collapsed="false">
      <c r="A9" s="44" t="s">
        <v>397</v>
      </c>
      <c r="B9" s="59" t="str">
        <f aca="false">IF(B6=options!C1,"5","3")</f>
        <v>3</v>
      </c>
      <c r="E9" s="50" t="n">
        <v>5714401540069</v>
      </c>
      <c r="F9" s="50" t="s">
        <v>398</v>
      </c>
      <c r="G9" s="51" t="s">
        <v>399</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2" t="n">
        <f aca="false">TRUE()</f>
        <v>1</v>
      </c>
      <c r="J9" s="53" t="n">
        <f aca="false">TRUE()</f>
        <v>1</v>
      </c>
      <c r="K9" s="60"/>
      <c r="L9" s="54" t="n">
        <f aca="false">FALSE()</f>
        <v>0</v>
      </c>
      <c r="M9" s="55" t="str">
        <f aca="false">IF(ISBLANK(K9),"",IF(L9, "https://raw.githubusercontent.com/PatrickVibild/TellusAmazonPictures/master/pictures/"&amp;K9&amp;"/1.jpg","https://download.lenovo.com/Images/Parts/"&amp;K9&amp;"/"&amp;K9&amp;"_A.jpg"))</f>
        <v/>
      </c>
      <c r="N9" s="55" t="str">
        <f aca="false">IF(ISBLANK(K9),"",IF(L9, "https://raw.githubusercontent.com/PatrickVibild/TellusAmazonPictures/master/pictures/"&amp;K9&amp;"/2.jpg","https://download.lenovo.com/Images/Parts/"&amp;K9&amp;"/"&amp;K9&amp;"_B.jpg"))</f>
        <v/>
      </c>
      <c r="O9" s="56"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7" t="n">
        <f aca="false">MATCH(G9,options!$D$1:$D$20,0)</f>
        <v>6</v>
      </c>
    </row>
    <row r="10" customFormat="false" ht="12.8" hidden="false" customHeight="false" outlineLevel="0" collapsed="false">
      <c r="A10" s="0" t="s">
        <v>400</v>
      </c>
      <c r="B10" s="61"/>
      <c r="E10" s="50" t="n">
        <v>5714401540076</v>
      </c>
      <c r="F10" s="50" t="s">
        <v>401</v>
      </c>
      <c r="G10" s="51" t="s">
        <v>402</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2" t="n">
        <f aca="false">TRUE()</f>
        <v>1</v>
      </c>
      <c r="J10" s="53" t="n">
        <f aca="false">TRUE()</f>
        <v>1</v>
      </c>
      <c r="K10" s="50" t="s">
        <v>403</v>
      </c>
      <c r="L10" s="54" t="n">
        <f aca="false">FALSE()</f>
        <v>0</v>
      </c>
      <c r="M10" s="55" t="str">
        <f aca="false">IF(ISBLANK(K10),"",IF(L10, "https://raw.githubusercontent.com/PatrickVibild/TellusAmazonPictures/master/pictures/"&amp;K10&amp;"/1.jpg","https://download.lenovo.com/Images/Parts/"&amp;K10&amp;"/"&amp;K10&amp;"_A.jpg"))</f>
        <v>https://download.lenovo.com/Images/Parts/04Y2471/04Y2471_A.jpg</v>
      </c>
      <c r="N10" s="55" t="str">
        <f aca="false">IF(ISBLANK(K10),"",IF(L10, "https://raw.githubusercontent.com/PatrickVibild/TellusAmazonPictures/master/pictures/"&amp;K10&amp;"/2.jpg","https://download.lenovo.com/Images/Parts/"&amp;K10&amp;"/"&amp;K10&amp;"_B.jpg"))</f>
        <v>https://download.lenovo.com/Images/Parts/04Y2471/04Y2471_B.jpg</v>
      </c>
      <c r="O10" s="56" t="str">
        <f aca="false">IF(ISBLANK(K10),"",IF(L10, "https://raw.githubusercontent.com/PatrickVibild/TellusAmazonPictures/master/pictures/"&amp;K10&amp;"/3.jpg","https://download.lenovo.com/Images/Parts/"&amp;K10&amp;"/"&amp;K10&amp;"_details.jpg"))</f>
        <v>https://download.lenovo.com/Images/Parts/04Y2471/04Y2471_details.jpg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7" t="n">
        <f aca="false">MATCH(G10,options!$D$1:$D$20,0)</f>
        <v>7</v>
      </c>
    </row>
    <row r="11" customFormat="false" ht="12.8" hidden="false" customHeight="false" outlineLevel="0" collapsed="false">
      <c r="A11" s="44" t="s">
        <v>404</v>
      </c>
      <c r="B11" s="62" t="n">
        <v>200</v>
      </c>
      <c r="E11" s="50" t="n">
        <v>5714401540083</v>
      </c>
      <c r="F11" s="50" t="s">
        <v>405</v>
      </c>
      <c r="G11" s="51" t="s">
        <v>406</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2" t="n">
        <f aca="false">TRUE()</f>
        <v>1</v>
      </c>
      <c r="J11" s="53" t="n">
        <f aca="false">TRUE()</f>
        <v>1</v>
      </c>
      <c r="K11" s="50" t="s">
        <v>407</v>
      </c>
      <c r="L11" s="54" t="n">
        <f aca="false">FALSE()</f>
        <v>0</v>
      </c>
      <c r="M11" s="55" t="str">
        <f aca="false">IF(ISBLANK(K11),"",IF(L11, "https://raw.githubusercontent.com/PatrickVibild/TellusAmazonPictures/master/pictures/"&amp;K11&amp;"/1.jpg","https://download.lenovo.com/Images/Parts/"&amp;K11&amp;"/"&amp;K11&amp;"_A.jpg"))</f>
        <v>https://download.lenovo.com/Images/Parts/04Y2394/04Y2394_A.jpg</v>
      </c>
      <c r="N11" s="55" t="str">
        <f aca="false">IF(ISBLANK(K11),"",IF(L11, "https://raw.githubusercontent.com/PatrickVibild/TellusAmazonPictures/master/pictures/"&amp;K11&amp;"/2.jpg","https://download.lenovo.com/Images/Parts/"&amp;K11&amp;"/"&amp;K11&amp;"_B.jpg"))</f>
        <v>https://download.lenovo.com/Images/Parts/04Y2394/04Y2394_B.jpg</v>
      </c>
      <c r="O11" s="56" t="str">
        <f aca="false">IF(ISBLANK(K11),"",IF(L11, "https://raw.githubusercontent.com/PatrickVibild/TellusAmazonPictures/master/pictures/"&amp;K11&amp;"/3.jpg","https://download.lenovo.com/Images/Parts/"&amp;K11&amp;"/"&amp;K11&amp;"_details.jpg"))</f>
        <v>https://download.lenovo.com/Images/Parts/04Y2394/04Y2394_details.jpg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7" t="n">
        <f aca="false">MATCH(G11,options!$D$1:$D$20,0)</f>
        <v>8</v>
      </c>
    </row>
    <row r="12" customFormat="false" ht="12.8" hidden="false" customHeight="false" outlineLevel="0" collapsed="false">
      <c r="B12" s="61"/>
      <c r="E12" s="50" t="n">
        <v>5714401540090</v>
      </c>
      <c r="F12" s="50" t="s">
        <v>408</v>
      </c>
      <c r="G12" s="51" t="s">
        <v>409</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2" t="n">
        <f aca="false">TRUE()</f>
        <v>1</v>
      </c>
      <c r="J12" s="53" t="n">
        <f aca="false">TRUE()</f>
        <v>1</v>
      </c>
      <c r="K12" s="50" t="s">
        <v>410</v>
      </c>
      <c r="L12" s="54" t="n">
        <f aca="false">FALSE()</f>
        <v>0</v>
      </c>
      <c r="M12" s="55" t="str">
        <f aca="false">IF(ISBLANK(K12),"",IF(L12, "https://raw.githubusercontent.com/PatrickVibild/TellusAmazonPictures/master/pictures/"&amp;K12&amp;"/1.jpg","https://download.lenovo.com/Images/Parts/"&amp;K12&amp;"/"&amp;K12&amp;"_A.jpg"))</f>
        <v>https://download.lenovo.com/Images/Parts/04Y2395/04Y2395_A.jpg</v>
      </c>
      <c r="N12" s="55" t="str">
        <f aca="false">IF(ISBLANK(K12),"",IF(L12, "https://raw.githubusercontent.com/PatrickVibild/TellusAmazonPictures/master/pictures/"&amp;K12&amp;"/2.jpg","https://download.lenovo.com/Images/Parts/"&amp;K12&amp;"/"&amp;K12&amp;"_B.jpg"))</f>
        <v>https://download.lenovo.com/Images/Parts/04Y2395/04Y2395_B.jpg</v>
      </c>
      <c r="O12" s="56" t="str">
        <f aca="false">IF(ISBLANK(K12),"",IF(L12, "https://raw.githubusercontent.com/PatrickVibild/TellusAmazonPictures/master/pictures/"&amp;K12&amp;"/3.jpg","https://download.lenovo.com/Images/Parts/"&amp;K12&amp;"/"&amp;K12&amp;"_details.jpg"))</f>
        <v>https://download.lenovo.com/Images/Parts/04Y2395/04Y2395_details.jpg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7" t="n">
        <f aca="false">MATCH(G12,options!$D$1:$D$20,0)</f>
        <v>20</v>
      </c>
    </row>
    <row r="13" customFormat="false" ht="12.8" hidden="false" customHeight="false" outlineLevel="0" collapsed="false">
      <c r="A13" s="44" t="s">
        <v>411</v>
      </c>
      <c r="B13" s="50" t="s">
        <v>412</v>
      </c>
      <c r="E13" s="50" t="n">
        <v>5714401540106</v>
      </c>
      <c r="F13" s="50" t="s">
        <v>413</v>
      </c>
      <c r="G13" s="51" t="s">
        <v>414</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2" t="n">
        <f aca="false">TRUE()</f>
        <v>1</v>
      </c>
      <c r="J13" s="53" t="n">
        <f aca="false">TRUE()</f>
        <v>1</v>
      </c>
      <c r="K13" s="50" t="s">
        <v>415</v>
      </c>
      <c r="L13" s="54" t="n">
        <f aca="false">FALSE()</f>
        <v>0</v>
      </c>
      <c r="M13" s="55" t="str">
        <f aca="false">IF(ISBLANK(K13),"",IF(L13, "https://raw.githubusercontent.com/PatrickVibild/TellusAmazonPictures/master/pictures/"&amp;K13&amp;"/1.jpg","https://download.lenovo.com/Images/Parts/"&amp;K13&amp;"/"&amp;K13&amp;"_A.jpg"))</f>
        <v>https://download.lenovo.com/Images/Parts/04Y2396/04Y2396_A.jpg</v>
      </c>
      <c r="N13" s="55" t="str">
        <f aca="false">IF(ISBLANK(K13),"",IF(L13, "https://raw.githubusercontent.com/PatrickVibild/TellusAmazonPictures/master/pictures/"&amp;K13&amp;"/2.jpg","https://download.lenovo.com/Images/Parts/"&amp;K13&amp;"/"&amp;K13&amp;"_B.jpg"))</f>
        <v>https://download.lenovo.com/Images/Parts/04Y2396/04Y2396_B.jpg</v>
      </c>
      <c r="O13" s="56" t="str">
        <f aca="false">IF(ISBLANK(K13),"",IF(L13, "https://raw.githubusercontent.com/PatrickVibild/TellusAmazonPictures/master/pictures/"&amp;K13&amp;"/3.jpg","https://download.lenovo.com/Images/Parts/"&amp;K13&amp;"/"&amp;K13&amp;"_details.jpg"))</f>
        <v>https://download.lenovo.com/Images/Parts/04Y2396/04Y2396_details.jpg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7" t="n">
        <f aca="false">MATCH(G13,options!$D$1:$D$20,0)</f>
        <v>9</v>
      </c>
    </row>
    <row r="14" customFormat="false" ht="12.8" hidden="false" customHeight="false" outlineLevel="0" collapsed="false">
      <c r="A14" s="44" t="s">
        <v>416</v>
      </c>
      <c r="B14" s="50" t="n">
        <v>5714401540991</v>
      </c>
      <c r="E14" s="50" t="n">
        <v>5714401540113</v>
      </c>
      <c r="F14" s="50" t="s">
        <v>417</v>
      </c>
      <c r="G14" s="51" t="s">
        <v>418</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2" t="n">
        <f aca="false">TRUE()</f>
        <v>1</v>
      </c>
      <c r="J14" s="53" t="n">
        <f aca="false">TRUE()</f>
        <v>1</v>
      </c>
      <c r="K14" s="50" t="s">
        <v>419</v>
      </c>
      <c r="L14" s="54" t="n">
        <f aca="false">FALSE()</f>
        <v>0</v>
      </c>
      <c r="M14" s="55" t="str">
        <f aca="false">IF(ISBLANK(K14),"",IF(L14, "https://raw.githubusercontent.com/PatrickVibild/TellusAmazonPictures/master/pictures/"&amp;K14&amp;"/1.jpg","https://download.lenovo.com/Images/Parts/"&amp;K14&amp;"/"&amp;K14&amp;"_A.jpg"))</f>
        <v>https://download.lenovo.com/Images/Parts/04Y2480/04Y2480_A.jpg</v>
      </c>
      <c r="N14" s="55" t="str">
        <f aca="false">IF(ISBLANK(K14),"",IF(L14, "https://raw.githubusercontent.com/PatrickVibild/TellusAmazonPictures/master/pictures/"&amp;K14&amp;"/2.jpg","https://download.lenovo.com/Images/Parts/"&amp;K14&amp;"/"&amp;K14&amp;"_B.jpg"))</f>
        <v>https://download.lenovo.com/Images/Parts/04Y2480/04Y2480_B.jpg</v>
      </c>
      <c r="O14" s="56" t="str">
        <f aca="false">IF(ISBLANK(K14),"",IF(L14, "https://raw.githubusercontent.com/PatrickVibild/TellusAmazonPictures/master/pictures/"&amp;K14&amp;"/3.jpg","https://download.lenovo.com/Images/Parts/"&amp;K14&amp;"/"&amp;K14&amp;"_details.jpg"))</f>
        <v>https://download.lenovo.com/Images/Parts/04Y2480/04Y2480_details.jpg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7" t="n">
        <f aca="false">MATCH(G14,options!$D$1:$D$20,0)</f>
        <v>19</v>
      </c>
    </row>
    <row r="15" customFormat="false" ht="12.8" hidden="false" customHeight="false" outlineLevel="0" collapsed="false">
      <c r="B15" s="61"/>
      <c r="E15" s="50" t="n">
        <v>5714401540120</v>
      </c>
      <c r="F15" s="50" t="s">
        <v>420</v>
      </c>
      <c r="G15" s="51" t="s">
        <v>421</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2" t="n">
        <f aca="false">TRUE()</f>
        <v>1</v>
      </c>
      <c r="J15" s="53" t="n">
        <f aca="false">TRUE()</f>
        <v>1</v>
      </c>
      <c r="K15" s="50" t="s">
        <v>422</v>
      </c>
      <c r="L15" s="54" t="n">
        <f aca="false">FALSE()</f>
        <v>0</v>
      </c>
      <c r="M15" s="55" t="str">
        <f aca="false">IF(ISBLANK(K15),"",IF(L15, "https://raw.githubusercontent.com/PatrickVibild/TellusAmazonPictures/master/pictures/"&amp;K15&amp;"/1.jpg","https://download.lenovo.com/Images/Parts/"&amp;K15&amp;"/"&amp;K15&amp;"_A.jpg"))</f>
        <v>https://download.lenovo.com/Images/Parts/04Y2484/04Y2484_A.jpg</v>
      </c>
      <c r="N15" s="55" t="str">
        <f aca="false">IF(ISBLANK(K15),"",IF(L15, "https://raw.githubusercontent.com/PatrickVibild/TellusAmazonPictures/master/pictures/"&amp;K15&amp;"/2.jpg","https://download.lenovo.com/Images/Parts/"&amp;K15&amp;"/"&amp;K15&amp;"_B.jpg"))</f>
        <v>https://download.lenovo.com/Images/Parts/04Y2484/04Y2484_B.jpg</v>
      </c>
      <c r="O15" s="56" t="str">
        <f aca="false">IF(ISBLANK(K15),"",IF(L15, "https://raw.githubusercontent.com/PatrickVibild/TellusAmazonPictures/master/pictures/"&amp;K15&amp;"/3.jpg","https://download.lenovo.com/Images/Parts/"&amp;K15&amp;"/"&amp;K15&amp;"_details.jpg"))</f>
        <v>https://download.lenovo.com/Images/Parts/04Y2484/04Y2484_details.jpg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7" t="n">
        <f aca="false">MATCH(G15,options!$D$1:$D$20,0)</f>
        <v>10</v>
      </c>
    </row>
    <row r="16" customFormat="false" ht="12.8" hidden="false" customHeight="false" outlineLevel="0" collapsed="false">
      <c r="A16" s="44" t="s">
        <v>423</v>
      </c>
      <c r="B16" s="45" t="s">
        <v>424</v>
      </c>
      <c r="E16" s="50" t="n">
        <v>5714401540137</v>
      </c>
      <c r="F16" s="50" t="s">
        <v>425</v>
      </c>
      <c r="G16" s="51" t="s">
        <v>426</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2" t="n">
        <f aca="false">TRUE()</f>
        <v>1</v>
      </c>
      <c r="J16" s="53" t="n">
        <f aca="false">TRUE()</f>
        <v>1</v>
      </c>
      <c r="K16" s="50" t="s">
        <v>427</v>
      </c>
      <c r="L16" s="54" t="n">
        <f aca="false">FALSE()</f>
        <v>0</v>
      </c>
      <c r="M16" s="55" t="str">
        <f aca="false">IF(ISBLANK(K16),"",IF(L16, "https://raw.githubusercontent.com/PatrickVibild/TellusAmazonPictures/master/pictures/"&amp;K16&amp;"/1.jpg","https://download.lenovo.com/Images/Parts/"&amp;K16&amp;"/"&amp;K16&amp;"_A.jpg"))</f>
        <v>https://download.lenovo.com/Images/Parts/04Y2407/04Y2407_A.jpg</v>
      </c>
      <c r="N16" s="55" t="str">
        <f aca="false">IF(ISBLANK(K16),"",IF(L16, "https://raw.githubusercontent.com/PatrickVibild/TellusAmazonPictures/master/pictures/"&amp;K16&amp;"/2.jpg","https://download.lenovo.com/Images/Parts/"&amp;K16&amp;"/"&amp;K16&amp;"_B.jpg"))</f>
        <v>https://download.lenovo.com/Images/Parts/04Y2407/04Y2407_B.jpg</v>
      </c>
      <c r="O16" s="56" t="str">
        <f aca="false">IF(ISBLANK(K16),"",IF(L16, "https://raw.githubusercontent.com/PatrickVibild/TellusAmazonPictures/master/pictures/"&amp;K16&amp;"/3.jpg","https://download.lenovo.com/Images/Parts/"&amp;K16&amp;"/"&amp;K16&amp;"_details.jpg"))</f>
        <v>https://download.lenovo.com/Images/Parts/04Y2407/04Y2407_details.jpg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7" t="n">
        <f aca="false">MATCH(G16,options!$D$1:$D$20,0)</f>
        <v>11</v>
      </c>
    </row>
    <row r="17" customFormat="false" ht="12.8" hidden="false" customHeight="false" outlineLevel="0" collapsed="false">
      <c r="B17" s="61"/>
      <c r="E17" s="50" t="n">
        <v>5714401540144</v>
      </c>
      <c r="F17" s="50" t="s">
        <v>428</v>
      </c>
      <c r="G17" s="51" t="s">
        <v>429</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2" t="n">
        <f aca="false">TRUE()</f>
        <v>1</v>
      </c>
      <c r="J17" s="53" t="n">
        <f aca="false">TRUE()</f>
        <v>1</v>
      </c>
      <c r="K17" s="50" t="s">
        <v>430</v>
      </c>
      <c r="L17" s="54" t="n">
        <f aca="false">FALSE()</f>
        <v>0</v>
      </c>
      <c r="M17" s="55" t="str">
        <f aca="false">IF(ISBLANK(K17),"",IF(L17, "https://raw.githubusercontent.com/PatrickVibild/TellusAmazonPictures/master/pictures/"&amp;K17&amp;"/1.jpg","https://download.lenovo.com/Images/Parts/"&amp;K17&amp;"/"&amp;K17&amp;"_A.jpg"))</f>
        <v>https://download.lenovo.com/Images/Parts/04Y2408/04Y2408_A.jpg</v>
      </c>
      <c r="N17" s="55" t="str">
        <f aca="false">IF(ISBLANK(K17),"",IF(L17, "https://raw.githubusercontent.com/PatrickVibild/TellusAmazonPictures/master/pictures/"&amp;K17&amp;"/2.jpg","https://download.lenovo.com/Images/Parts/"&amp;K17&amp;"/"&amp;K17&amp;"_B.jpg"))</f>
        <v>https://download.lenovo.com/Images/Parts/04Y2408/04Y2408_B.jpg</v>
      </c>
      <c r="O17" s="56" t="str">
        <f aca="false">IF(ISBLANK(K17),"",IF(L17, "https://raw.githubusercontent.com/PatrickVibild/TellusAmazonPictures/master/pictures/"&amp;K17&amp;"/3.jpg","https://download.lenovo.com/Images/Parts/"&amp;K17&amp;"/"&amp;K17&amp;"_details.jpg"))</f>
        <v>https://download.lenovo.com/Images/Parts/04Y2408/04Y2408_details.jpg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7" t="n">
        <f aca="false">MATCH(G17,options!$D$1:$D$20,0)</f>
        <v>12</v>
      </c>
    </row>
    <row r="18" customFormat="false" ht="12.8" hidden="false" customHeight="false" outlineLevel="0" collapsed="false">
      <c r="A18" s="44" t="s">
        <v>431</v>
      </c>
      <c r="B18" s="62" t="n">
        <v>5</v>
      </c>
      <c r="E18" s="50" t="n">
        <v>5714401540151</v>
      </c>
      <c r="F18" s="50" t="s">
        <v>432</v>
      </c>
      <c r="G18" s="51" t="s">
        <v>433</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2" t="n">
        <f aca="false">TRUE()</f>
        <v>1</v>
      </c>
      <c r="J18" s="53" t="n">
        <f aca="false">TRUE()</f>
        <v>1</v>
      </c>
      <c r="K18" s="50" t="s">
        <v>434</v>
      </c>
      <c r="L18" s="54" t="n">
        <f aca="false">FALSE()</f>
        <v>0</v>
      </c>
      <c r="M18" s="55" t="str">
        <f aca="false">IF(ISBLANK(K18),"",IF(L18, "https://raw.githubusercontent.com/PatrickVibild/TellusAmazonPictures/master/pictures/"&amp;K18&amp;"/1.jpg","https://download.lenovo.com/Images/Parts/"&amp;K18&amp;"/"&amp;K18&amp;"_A.jpg"))</f>
        <v>https://download.lenovo.com/Images/Parts/04Y2409/04Y2409_A.jpg</v>
      </c>
      <c r="N18" s="55" t="str">
        <f aca="false">IF(ISBLANK(K18),"",IF(L18, "https://raw.githubusercontent.com/PatrickVibild/TellusAmazonPictures/master/pictures/"&amp;K18&amp;"/2.jpg","https://download.lenovo.com/Images/Parts/"&amp;K18&amp;"/"&amp;K18&amp;"_B.jpg"))</f>
        <v>https://download.lenovo.com/Images/Parts/04Y2409/04Y2409_B.jpg</v>
      </c>
      <c r="O18" s="56" t="str">
        <f aca="false">IF(ISBLANK(K18),"",IF(L18, "https://raw.githubusercontent.com/PatrickVibild/TellusAmazonPictures/master/pictures/"&amp;K18&amp;"/3.jpg","https://download.lenovo.com/Images/Parts/"&amp;K18&amp;"/"&amp;K18&amp;"_details.jpg"))</f>
        <v>https://download.lenovo.com/Images/Parts/04Y2409/04Y2409_details.jpg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7" t="n">
        <f aca="false">MATCH(G18,options!$D$1:$D$20,0)</f>
        <v>13</v>
      </c>
    </row>
    <row r="19" customFormat="false" ht="12.8" hidden="false" customHeight="false" outlineLevel="0" collapsed="false">
      <c r="B19" s="61"/>
      <c r="E19" s="50" t="n">
        <v>5714401540168</v>
      </c>
      <c r="F19" s="50" t="s">
        <v>435</v>
      </c>
      <c r="G19" s="51" t="s">
        <v>436</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2" t="n">
        <f aca="false">TRUE()</f>
        <v>1</v>
      </c>
      <c r="J19" s="53" t="n">
        <f aca="false">TRUE()</f>
        <v>1</v>
      </c>
      <c r="K19" s="50" t="s">
        <v>437</v>
      </c>
      <c r="L19" s="54" t="n">
        <f aca="false">FALSE()</f>
        <v>0</v>
      </c>
      <c r="M19" s="55" t="str">
        <f aca="false">IF(ISBLANK(K19),"",IF(L19, "https://raw.githubusercontent.com/PatrickVibild/TellusAmazonPictures/master/pictures/"&amp;K19&amp;"/1.jpg","https://download.lenovo.com/Images/Parts/"&amp;K19&amp;"/"&amp;K19&amp;"_A.jpg"))</f>
        <v>https://download.lenovo.com/Images/Parts/04Y2491/04Y2491_A.jpg</v>
      </c>
      <c r="N19" s="55" t="str">
        <f aca="false">IF(ISBLANK(K19),"",IF(L19, "https://raw.githubusercontent.com/PatrickVibild/TellusAmazonPictures/master/pictures/"&amp;K19&amp;"/2.jpg","https://download.lenovo.com/Images/Parts/"&amp;K19&amp;"/"&amp;K19&amp;"_B.jpg"))</f>
        <v>https://download.lenovo.com/Images/Parts/04Y2491/04Y2491_B.jpg</v>
      </c>
      <c r="O19" s="56" t="str">
        <f aca="false">IF(ISBLANK(K19),"",IF(L19, "https://raw.githubusercontent.com/PatrickVibild/TellusAmazonPictures/master/pictures/"&amp;K19&amp;"/3.jpg","https://download.lenovo.com/Images/Parts/"&amp;K19&amp;"/"&amp;K19&amp;"_details.jpg"))</f>
        <v>https://download.lenovo.com/Images/Parts/04Y2491/04Y2491_details.jpg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7" t="n">
        <f aca="false">MATCH(G19,options!$D$1:$D$20,0)</f>
        <v>14</v>
      </c>
    </row>
    <row r="20" customFormat="false" ht="12.8" hidden="false" customHeight="false" outlineLevel="0" collapsed="false">
      <c r="A20" s="44" t="s">
        <v>438</v>
      </c>
      <c r="B20" s="63" t="s">
        <v>439</v>
      </c>
      <c r="E20" s="50" t="n">
        <v>5714401540175</v>
      </c>
      <c r="F20" s="50" t="s">
        <v>440</v>
      </c>
      <c r="G20" s="51" t="s">
        <v>441</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2" t="n">
        <f aca="false">TRUE()</f>
        <v>1</v>
      </c>
      <c r="J20" s="53" t="n">
        <f aca="false">TRUE()</f>
        <v>1</v>
      </c>
      <c r="K20" s="50" t="s">
        <v>442</v>
      </c>
      <c r="L20" s="54" t="n">
        <f aca="false">FALSE()</f>
        <v>0</v>
      </c>
      <c r="M20" s="55" t="str">
        <f aca="false">IF(ISBLANK(K20),"",IF(L20, "https://raw.githubusercontent.com/PatrickVibild/TellusAmazonPictures/master/pictures/"&amp;K20&amp;"/1.jpg","https://download.lenovo.com/Images/Parts/"&amp;K20&amp;"/"&amp;K20&amp;"_A.jpg"))</f>
        <v>https://download.lenovo.com/Images/Parts/04Y2414/04Y2414_A.jpg</v>
      </c>
      <c r="N20" s="55" t="str">
        <f aca="false">IF(ISBLANK(K20),"",IF(L20, "https://raw.githubusercontent.com/PatrickVibild/TellusAmazonPictures/master/pictures/"&amp;K20&amp;"/2.jpg","https://download.lenovo.com/Images/Parts/"&amp;K20&amp;"/"&amp;K20&amp;"_B.jpg"))</f>
        <v>https://download.lenovo.com/Images/Parts/04Y2414/04Y2414_B.jpg</v>
      </c>
      <c r="O20" s="56" t="str">
        <f aca="false">IF(ISBLANK(K20),"",IF(L20, "https://raw.githubusercontent.com/PatrickVibild/TellusAmazonPictures/master/pictures/"&amp;K20&amp;"/3.jpg","https://download.lenovo.com/Images/Parts/"&amp;K20&amp;"/"&amp;K20&amp;"_details.jpg"))</f>
        <v>https://download.lenovo.com/Images/Parts/04Y2414/04Y2414_details.jpg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7" t="n">
        <f aca="false">MATCH(G20,options!$D$1:$D$20,0)</f>
        <v>15</v>
      </c>
    </row>
    <row r="21" customFormat="false" ht="12.8" hidden="false" customHeight="false" outlineLevel="0" collapsed="false">
      <c r="B21" s="61"/>
      <c r="E21" s="50" t="n">
        <v>5714401540182</v>
      </c>
      <c r="F21" s="50" t="s">
        <v>443</v>
      </c>
      <c r="G21" s="51" t="s">
        <v>444</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2" t="n">
        <f aca="false">TRUE()</f>
        <v>1</v>
      </c>
      <c r="J21" s="53" t="n">
        <f aca="false">TRUE()</f>
        <v>1</v>
      </c>
      <c r="K21" s="50" t="s">
        <v>445</v>
      </c>
      <c r="L21" s="54" t="n">
        <f aca="false">FALSE()</f>
        <v>0</v>
      </c>
      <c r="M21" s="55" t="str">
        <f aca="false">IF(ISBLANK(K21),"",IF(L21, "https://raw.githubusercontent.com/PatrickVibild/TellusAmazonPictures/master/pictures/"&amp;K21&amp;"/1.jpg","https://download.lenovo.com/Images/Parts/"&amp;K21&amp;"/"&amp;K21&amp;"_A.jpg"))</f>
        <v>https://download.lenovo.com/Images/Parts/04Y2417/04Y2417_A.jpg</v>
      </c>
      <c r="N21" s="55" t="str">
        <f aca="false">IF(ISBLANK(K21),"",IF(L21, "https://raw.githubusercontent.com/PatrickVibild/TellusAmazonPictures/master/pictures/"&amp;K21&amp;"/2.jpg","https://download.lenovo.com/Images/Parts/"&amp;K21&amp;"/"&amp;K21&amp;"_B.jpg"))</f>
        <v>https://download.lenovo.com/Images/Parts/04Y2417/04Y2417_B.jpg</v>
      </c>
      <c r="O21" s="56" t="str">
        <f aca="false">IF(ISBLANK(K21),"",IF(L21, "https://raw.githubusercontent.com/PatrickVibild/TellusAmazonPictures/master/pictures/"&amp;K21&amp;"/3.jpg","https://download.lenovo.com/Images/Parts/"&amp;K21&amp;"/"&amp;K21&amp;"_details.jpg"))</f>
        <v>https://download.lenovo.com/Images/Parts/04Y2417/04Y2417_details.jpg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7" t="n">
        <f aca="false">MATCH(G21,options!$D$1:$D$20,0)</f>
        <v>16</v>
      </c>
    </row>
    <row r="22" customFormat="false" ht="12.8" hidden="false" customHeight="false" outlineLevel="0" collapsed="false">
      <c r="B22" s="61"/>
      <c r="E22" s="50" t="n">
        <v>5714401540199</v>
      </c>
      <c r="F22" s="50" t="s">
        <v>446</v>
      </c>
      <c r="G22" s="51" t="s">
        <v>447</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2" t="n">
        <f aca="false">TRUE()</f>
        <v>1</v>
      </c>
      <c r="J22" s="53" t="n">
        <f aca="false">TRUE()</f>
        <v>1</v>
      </c>
      <c r="K22" s="50" t="s">
        <v>448</v>
      </c>
      <c r="L22" s="54" t="n">
        <f aca="false">FALSE()</f>
        <v>0</v>
      </c>
      <c r="M22" s="55" t="str">
        <f aca="false">IF(ISBLANK(K22),"",IF(L22, "https://raw.githubusercontent.com/PatrickVibild/TellusAmazonPictures/master/pictures/"&amp;K22&amp;"/1.jpg","https://download.lenovo.com/Images/Parts/"&amp;K22&amp;"/"&amp;K22&amp;"_A.jpg"))</f>
        <v>https://download.lenovo.com/Images/Parts/04Y2488/04Y2488_A.jpg</v>
      </c>
      <c r="N22" s="55" t="str">
        <f aca="false">IF(ISBLANK(K22),"",IF(L22, "https://raw.githubusercontent.com/PatrickVibild/TellusAmazonPictures/master/pictures/"&amp;K22&amp;"/2.jpg","https://download.lenovo.com/Images/Parts/"&amp;K22&amp;"/"&amp;K22&amp;"_B.jpg"))</f>
        <v>https://download.lenovo.com/Images/Parts/04Y2488/04Y2488_B.jpg</v>
      </c>
      <c r="O22" s="56" t="str">
        <f aca="false">IF(ISBLANK(K22),"",IF(L22, "https://raw.githubusercontent.com/PatrickVibild/TellusAmazonPictures/master/pictures/"&amp;K22&amp;"/3.jpg","https://download.lenovo.com/Images/Parts/"&amp;K22&amp;"/"&amp;K22&amp;"_details.jpg"))</f>
        <v>https://download.lenovo.com/Images/Parts/04Y2488/04Y2488_details.jpg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7" t="n">
        <f aca="false">MATCH(G22,options!$D$1:$D$20,0)</f>
        <v>17</v>
      </c>
    </row>
    <row r="23" customFormat="false" ht="12.8" hidden="false" customHeight="false" outlineLevel="0" collapsed="false">
      <c r="A23" s="44" t="s">
        <v>449</v>
      </c>
      <c r="B23" s="45" t="str">
        <f aca="false">IF(Values!$B$36=English!$B$2,English!B3, IF(Values!$B$36=German!$B$2,German!B3, IF(Values!$B$36=Italian!$B$2,Italian!B3, IF(Values!$B$36=Spanish!$B$2, Spanish!B3, IF(Values!$B$36=French!$B$2, French!B3, IF(Values!$B$36=Dutch!$B$2,Dutch!B3, IF(Values!$B$36=English!$D$32, English!B14, 0)))))))</f>
        <v>👉 SATISFIED CUSTOMERS WORLDWIDE: more than 10.000 satisfied customers worldwide. Keyboard restored in Europe</v>
      </c>
      <c r="E23" s="50" t="n">
        <v>5714401540205</v>
      </c>
      <c r="F23" s="50" t="s">
        <v>450</v>
      </c>
      <c r="G23" s="51" t="s">
        <v>451</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2" t="n">
        <f aca="false">TRUE()</f>
        <v>1</v>
      </c>
      <c r="J23" s="53" t="n">
        <f aca="false">TRUE()</f>
        <v>1</v>
      </c>
      <c r="K23" s="50" t="s">
        <v>452</v>
      </c>
      <c r="L23" s="54" t="n">
        <f aca="false">FALSE()</f>
        <v>0</v>
      </c>
      <c r="M23" s="55" t="str">
        <f aca="false">IF(ISBLANK(K23),"",IF(L23, "https://raw.githubusercontent.com/PatrickVibild/TellusAmazonPictures/master/pictures/"&amp;K23&amp;"/1.jpg","https://download.lenovo.com/Images/Parts/"&amp;K23&amp;"/"&amp;K23&amp;"_A.jpg"))</f>
        <v>https://download.lenovo.com/Images/Parts/04Y2387/04Y2387_A.jpg</v>
      </c>
      <c r="N23" s="55" t="str">
        <f aca="false">IF(ISBLANK(K23),"",IF(L23, "https://raw.githubusercontent.com/PatrickVibild/TellusAmazonPictures/master/pictures/"&amp;K23&amp;"/2.jpg","https://download.lenovo.com/Images/Parts/"&amp;K23&amp;"/"&amp;K23&amp;"_B.jpg"))</f>
        <v>https://download.lenovo.com/Images/Parts/04Y2387/04Y2387_B.jpg</v>
      </c>
      <c r="O23" s="56" t="str">
        <f aca="false">IF(ISBLANK(K23),"",IF(L23, "https://raw.githubusercontent.com/PatrickVibild/TellusAmazonPictures/master/pictures/"&amp;K23&amp;"/3.jpg","https://download.lenovo.com/Images/Parts/"&amp;K23&amp;"/"&amp;K23&amp;"_details.jpg"))</f>
        <v>https://download.lenovo.com/Images/Parts/04Y2387/04Y2387_details.jpg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7" t="n">
        <f aca="false">MATCH(G23,options!$D$1:$D$20,0)</f>
        <v>18</v>
      </c>
    </row>
    <row r="24" customFormat="false" ht="12.8" hidden="false" customHeight="false" outlineLevel="0" collapsed="false">
      <c r="A24" s="44" t="s">
        <v>453</v>
      </c>
      <c r="B24" s="45" t="str">
        <f aca="false">IF(Values!$B$36=English!$B$2,English!B4, IF(Values!$B$36=German!$B$2,German!B4, IF(Values!$B$36=Italian!$B$2,Italian!B4, IF(Values!$B$36=Spanish!$B$2, Spanish!B4, IF(Values!$B$36=French!$B$2, French!B4, IF(Values!$B$36=Dutch!$B$2,Dutch!B4, IF(Values!$B$36=English!$D$32, English!D34, 0)))))))</f>
        <v>COMPATIBLE Lenovo</v>
      </c>
      <c r="E24" s="50" t="n">
        <v>5714401541011</v>
      </c>
      <c r="F24" s="50" t="s">
        <v>454</v>
      </c>
      <c r="G24" s="5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2" t="n">
        <f aca="false">TRUE()</f>
        <v>1</v>
      </c>
      <c r="J24" s="53" t="n">
        <f aca="false">FALSE()</f>
        <v>0</v>
      </c>
      <c r="K24" s="50" t="s">
        <v>455</v>
      </c>
      <c r="L24" s="54" t="n">
        <f aca="false">FALSE()</f>
        <v>0</v>
      </c>
      <c r="M24" s="55" t="str">
        <f aca="false">IF(ISBLANK(K24),"",IF(L24, "https://raw.githubusercontent.com/PatrickVibild/TellusAmazonPictures/master/pictures/"&amp;K24&amp;"/1.jpg","https://download.lenovo.com/Images/Parts/"&amp;K24&amp;"/"&amp;K24&amp;"_A.jpg"))</f>
        <v>https://download.lenovo.com/Images/Parts/04Y2360/04Y2360_A.jpg</v>
      </c>
      <c r="N24" s="55" t="str">
        <f aca="false">IF(ISBLANK(K24),"",IF(L24, "https://raw.githubusercontent.com/PatrickVibild/TellusAmazonPictures/master/pictures/"&amp;K24&amp;"/2.jpg","https://download.lenovo.com/Images/Parts/"&amp;K24&amp;"/"&amp;K24&amp;"_B.jpg"))</f>
        <v>https://download.lenovo.com/Images/Parts/04Y2360/04Y2360_B.jpg</v>
      </c>
      <c r="O24" s="56" t="str">
        <f aca="false">IF(ISBLANK(K24),"",IF(L24, "https://raw.githubusercontent.com/PatrickVibild/TellusAmazonPictures/master/pictures/"&amp;K24&amp;"/3.jpg","https://download.lenovo.com/Images/Parts/"&amp;K24&amp;"/"&amp;K24&amp;"_details.jpg"))</f>
        <v>https://download.lenovo.com/Images/Parts/04Y2360/04Y2360_details.jpg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7" t="n">
        <f aca="false">MATCH(G24,options!$D$1:$D$20,0)</f>
        <v>1</v>
      </c>
    </row>
    <row r="25" customFormat="false" ht="12.8" hidden="false" customHeight="false" outlineLevel="0" collapsed="false">
      <c r="A25" s="44" t="s">
        <v>456</v>
      </c>
      <c r="B25" s="45" t="str">
        <f aca="false">IF(Values!$B$36=English!$B$2,English!B5, IF(Values!$B$36=German!$B$2,German!B5, IF(Values!$B$36=Italian!$B$2,Italian!B5, IF(Values!$B$36=Spanish!$B$2, Spanish!B5, IF(Values!$B$36=French!$B$2, French!B5, IF(Values!$B$36=Dutch!$B$2,Dutch!B5, IF(Values!$B$36=English!$D$32, English!D35, 0)))))))</f>
        <v>COMMUNICATION AND TECH SUPPORT 24h: we will help you in every situation</v>
      </c>
      <c r="E25" s="50" t="n">
        <v>5714401541226</v>
      </c>
      <c r="F25" s="50" t="s">
        <v>457</v>
      </c>
      <c r="G25" s="51" t="s">
        <v>381</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2" t="n">
        <f aca="false">TRUE()</f>
        <v>1</v>
      </c>
      <c r="J25" s="53" t="n">
        <f aca="false">FALSE()</f>
        <v>0</v>
      </c>
      <c r="K25" s="50" t="s">
        <v>458</v>
      </c>
      <c r="L25" s="54" t="n">
        <f aca="false">FALSE()</f>
        <v>0</v>
      </c>
      <c r="M25" s="55" t="str">
        <f aca="false">IF(ISBLANK(K25),"",IF(L25, "https://raw.githubusercontent.com/PatrickVibild/TellusAmazonPictures/master/pictures/"&amp;K25&amp;"/1.jpg","https://download.lenovo.com/Images/Parts/"&amp;K25&amp;"/"&amp;K25&amp;"_A.jpg"))</f>
        <v>https://download.lenovo.com/Images/Parts/04Y2437/04Y2437_A.jpg</v>
      </c>
      <c r="N25" s="55" t="str">
        <f aca="false">IF(ISBLANK(K25),"",IF(L25, "https://raw.githubusercontent.com/PatrickVibild/TellusAmazonPictures/master/pictures/"&amp;K25&amp;"/2.jpg","https://download.lenovo.com/Images/Parts/"&amp;K25&amp;"/"&amp;K25&amp;"_B.jpg"))</f>
        <v>https://download.lenovo.com/Images/Parts/04Y2437/04Y2437_B.jpg</v>
      </c>
      <c r="O25" s="56" t="str">
        <f aca="false">IF(ISBLANK(K25),"",IF(L25, "https://raw.githubusercontent.com/PatrickVibild/TellusAmazonPictures/master/pictures/"&amp;K25&amp;"/3.jpg","https://download.lenovo.com/Images/Parts/"&amp;K25&amp;"/"&amp;K25&amp;"_details.jpg"))</f>
        <v>https://download.lenovo.com/Images/Parts/04Y2437/04Y2437_details.jpg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7" t="n">
        <f aca="false">MATCH(G25,options!$D$1:$D$20,0)</f>
        <v>2</v>
      </c>
    </row>
    <row r="26" customFormat="false" ht="12.8" hidden="false" customHeight="false" outlineLevel="0" collapsed="false">
      <c r="A26" s="44" t="s">
        <v>459</v>
      </c>
      <c r="B26" s="45" t="str">
        <f aca="false">IF(Values!$B$36=English!$B$2,English!B6, IF(Values!$B$36=German!$B$2,German!B6, IF(Values!$B$36=Italian!$B$2,Italian!B6, IF(Values!$B$36=Spanish!$B$2, Spanish!B6, IF(Values!$B$36=French!$B$2, French!B6, IF(Values!$B$36=Dutch!$B$2,Dutch!B6, IF(Values!$B$36=English!$D$32, English!D36, 0)))))))</f>
        <v>A+ QUALITY: All keyboards has been tested; comes with a 6 month full warranty for any defects.</v>
      </c>
      <c r="E26" s="50" t="n">
        <v>5714401541431</v>
      </c>
      <c r="F26" s="50" t="s">
        <v>460</v>
      </c>
      <c r="G26" s="5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2" t="n">
        <f aca="false">TRUE()</f>
        <v>1</v>
      </c>
      <c r="J26" s="53" t="n">
        <f aca="false">FALSE()</f>
        <v>0</v>
      </c>
      <c r="K26" s="50" t="s">
        <v>461</v>
      </c>
      <c r="L26" s="54" t="n">
        <f aca="false">FALSE()</f>
        <v>0</v>
      </c>
      <c r="M26" s="55" t="str">
        <f aca="false">IF(ISBLANK(K26),"",IF(L26, "https://raw.githubusercontent.com/PatrickVibild/TellusAmazonPictures/master/pictures/"&amp;K26&amp;"/1.jpg","https://download.lenovo.com/Images/Parts/"&amp;K26&amp;"/"&amp;K26&amp;"_A.jpg"))</f>
        <v>https://download.lenovo.com/Images/Parts/04Y2365/04Y2365_A.jpg</v>
      </c>
      <c r="N26" s="55" t="str">
        <f aca="false">IF(ISBLANK(K26),"",IF(L26, "https://raw.githubusercontent.com/PatrickVibild/TellusAmazonPictures/master/pictures/"&amp;K26&amp;"/2.jpg","https://download.lenovo.com/Images/Parts/"&amp;K26&amp;"/"&amp;K26&amp;"_B.jpg"))</f>
        <v>https://download.lenovo.com/Images/Parts/04Y2365/04Y2365_B.jpg</v>
      </c>
      <c r="O26" s="56" t="str">
        <f aca="false">IF(ISBLANK(K26),"",IF(L26, "https://raw.githubusercontent.com/PatrickVibild/TellusAmazonPictures/master/pictures/"&amp;K26&amp;"/3.jpg","https://download.lenovo.com/Images/Parts/"&amp;K26&amp;"/"&amp;K26&amp;"_details.jpg"))</f>
        <v>https://download.lenovo.com/Images/Parts/04Y2365/04Y2365_details.jpg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7" t="n">
        <f aca="false">MATCH(G26,options!$D$1:$D$20,0)</f>
        <v>3</v>
      </c>
    </row>
    <row r="27" customFormat="false" ht="12.8" hidden="false" customHeight="false" outlineLevel="0" collapsed="false">
      <c r="A27" s="44" t="s">
        <v>456</v>
      </c>
      <c r="B27" s="45" t="str">
        <f aca="false">IF(Values!$B$36=English!$B$2,English!B7, IF(Values!$B$36=German!$B$2,German!B7, IF(Values!$B$36=Italian!$B$2,Italian!B7, IF(Values!$B$36=Spanish!$B$2, Spanish!B7, IF(Values!$B$36=French!$B$2, French!B7, IF(Values!$B$36=Dutch!$B$2,Dutch!B7, IF(Values!$B$36=English!$D$32, English!D37, 0)))))))</f>
        <v>♻️BUY REFURBISHED:  buy green! Reduce more than 80% carbon dioxide compared to a new keyboard!</v>
      </c>
      <c r="E27" s="50" t="n">
        <v>5714401541646</v>
      </c>
      <c r="F27" s="50" t="s">
        <v>462</v>
      </c>
      <c r="G27" s="51" t="s">
        <v>391</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2" t="n">
        <f aca="false">TRUE()</f>
        <v>1</v>
      </c>
      <c r="J27" s="53" t="n">
        <f aca="false">FALSE()</f>
        <v>0</v>
      </c>
      <c r="K27" s="50" t="s">
        <v>463</v>
      </c>
      <c r="L27" s="54" t="n">
        <f aca="false">FALSE()</f>
        <v>0</v>
      </c>
      <c r="M27" s="55" t="str">
        <f aca="false">IF(ISBLANK(K27),"",IF(L27, "https://raw.githubusercontent.com/PatrickVibild/TellusAmazonPictures/master/pictures/"&amp;K27&amp;"/1.jpg","https://download.lenovo.com/Images/Parts/"&amp;K27&amp;"/"&amp;K27&amp;"_A.jpg"))</f>
        <v>https://download.lenovo.com/Images/Parts/04Y2358/04Y2358_A.jpg</v>
      </c>
      <c r="N27" s="55" t="str">
        <f aca="false">IF(ISBLANK(K27),"",IF(L27, "https://raw.githubusercontent.com/PatrickVibild/TellusAmazonPictures/master/pictures/"&amp;K27&amp;"/2.jpg","https://download.lenovo.com/Images/Parts/"&amp;K27&amp;"/"&amp;K27&amp;"_B.jpg"))</f>
        <v>https://download.lenovo.com/Images/Parts/04Y2358/04Y2358_B.jpg</v>
      </c>
      <c r="O27" s="56" t="str">
        <f aca="false">IF(ISBLANK(K27),"",IF(L27, "https://raw.githubusercontent.com/PatrickVibild/TellusAmazonPictures/master/pictures/"&amp;K27&amp;"/3.jpg","https://download.lenovo.com/Images/Parts/"&amp;K27&amp;"/"&amp;K27&amp;"_details.jpg"))</f>
        <v>https://download.lenovo.com/Images/Parts/04Y2358/04Y2358_details.jpg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7" t="n">
        <f aca="false">MATCH(G27,options!$D$1:$D$20,0)</f>
        <v>4</v>
      </c>
    </row>
    <row r="28" customFormat="false" ht="12.8" hidden="false" customHeight="false" outlineLevel="0" collapsed="false">
      <c r="B28" s="64"/>
      <c r="E28" s="50" t="n">
        <v>5714401541851</v>
      </c>
      <c r="F28" s="50" t="s">
        <v>464</v>
      </c>
      <c r="G28" s="51" t="s">
        <v>395</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2" t="n">
        <f aca="false">TRUE()</f>
        <v>1</v>
      </c>
      <c r="J28" s="53" t="n">
        <f aca="false">FALSE()</f>
        <v>0</v>
      </c>
      <c r="K28" s="50" t="s">
        <v>465</v>
      </c>
      <c r="L28" s="54" t="n">
        <f aca="false">FALSE()</f>
        <v>0</v>
      </c>
      <c r="M28" s="55" t="str">
        <f aca="false">IF(ISBLANK(K28),"",IF(L28, "https://raw.githubusercontent.com/PatrickVibild/TellusAmazonPictures/master/pictures/"&amp;K28&amp;"/1.jpg","https://download.lenovo.com/Images/Parts/"&amp;K28&amp;"/"&amp;K28&amp;"_A.jpg"))</f>
        <v>https://download.lenovo.com/Images/Parts/04Y2377/04Y2377_A.jpg</v>
      </c>
      <c r="N28" s="55" t="str">
        <f aca="false">IF(ISBLANK(K28),"",IF(L28, "https://raw.githubusercontent.com/PatrickVibild/TellusAmazonPictures/master/pictures/"&amp;K28&amp;"/2.jpg","https://download.lenovo.com/Images/Parts/"&amp;K28&amp;"/"&amp;K28&amp;"_B.jpg"))</f>
        <v>https://download.lenovo.com/Images/Parts/04Y2377/04Y2377_B.jpg</v>
      </c>
      <c r="O28" s="56" t="str">
        <f aca="false">IF(ISBLANK(K28),"",IF(L28, "https://raw.githubusercontent.com/PatrickVibild/TellusAmazonPictures/master/pictures/"&amp;K28&amp;"/3.jpg","https://download.lenovo.com/Images/Parts/"&amp;K28&amp;"/"&amp;K28&amp;"_details.jpg"))</f>
        <v>https://download.lenovo.com/Images/Parts/04Y2377/04Y2377_details.jpg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7" t="n">
        <f aca="false">MATCH(G28,options!$D$1:$D$20,0)</f>
        <v>5</v>
      </c>
    </row>
    <row r="29" customFormat="false" ht="12.8" hidden="false" customHeight="false" outlineLevel="0" collapsed="false">
      <c r="A29" s="44" t="s">
        <v>466</v>
      </c>
      <c r="B29" s="45" t="str">
        <f aca="false">IF(Values!$B$36=English!$B$2,English!B8, IF(Values!$B$36=German!$B$2,German!B9, IF(Values!$B$36=Italian!$B$2,Italian!B8, IF(Values!$B$36=Spanish!$B$2, Spanish!B8, IF(Values!$B$36=French!$B$2, French!B8, IF(Values!$B$36=Dutch!$B$2,Dutch!B8, IF(Values!$B$36=English!$D$32, English!D38, 0)))))))</f>
        <v>Keyboard distributed by Tellus Remarketing, European leading company on laptop keyboards. Keyboard have been cleaned, packed and tested in our production line in Denmark. For any compatibility questions contact us through Amazon website.</v>
      </c>
      <c r="E29" s="50" t="n">
        <v>5714401542063</v>
      </c>
      <c r="F29" s="50" t="s">
        <v>467</v>
      </c>
      <c r="G29" s="51" t="s">
        <v>399</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2" t="n">
        <f aca="false">TRUE()</f>
        <v>1</v>
      </c>
      <c r="J29" s="53" t="n">
        <f aca="false">FALSE()</f>
        <v>0</v>
      </c>
      <c r="L29" s="54" t="n">
        <f aca="false">FALSE()</f>
        <v>0</v>
      </c>
      <c r="M29" s="55" t="str">
        <f aca="false">IF(ISBLANK(K29),"",IF(L29, "https://raw.githubusercontent.com/PatrickVibild/TellusAmazonPictures/master/pictures/"&amp;K29&amp;"/1.jpg","https://download.lenovo.com/Images/Parts/"&amp;K29&amp;"/"&amp;K29&amp;"_A.jpg"))</f>
        <v/>
      </c>
      <c r="N29" s="55" t="str">
        <f aca="false">IF(ISBLANK(K29),"",IF(L29, "https://raw.githubusercontent.com/PatrickVibild/TellusAmazonPictures/master/pictures/"&amp;K29&amp;"/2.jpg","https://download.lenovo.com/Images/Parts/"&amp;K29&amp;"/"&amp;K29&amp;"_B.jpg"))</f>
        <v/>
      </c>
      <c r="O29" s="56"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7" t="n">
        <f aca="false">MATCH(G29,options!$D$1:$D$20,0)</f>
        <v>6</v>
      </c>
    </row>
    <row r="30" customFormat="false" ht="12.8" hidden="false" customHeight="false" outlineLevel="0" collapsed="false">
      <c r="B30" s="64"/>
      <c r="E30" s="50" t="n">
        <v>5714401542278</v>
      </c>
      <c r="F30" s="50" t="s">
        <v>468</v>
      </c>
      <c r="G30" s="51" t="s">
        <v>402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2" t="n">
        <f aca="false">TRUE()</f>
        <v>1</v>
      </c>
      <c r="J30" s="53" t="n">
        <f aca="false">FALSE()</f>
        <v>0</v>
      </c>
      <c r="K30" s="50" t="s">
        <v>469</v>
      </c>
      <c r="L30" s="54" t="n">
        <f aca="false">FALSE()</f>
        <v>0</v>
      </c>
      <c r="M30" s="55" t="str">
        <f aca="false">IF(ISBLANK(K30),"",IF(L30, "https://raw.githubusercontent.com/PatrickVibild/TellusAmazonPictures/master/pictures/"&amp;K30&amp;"/1.jpg","https://download.lenovo.com/Images/Parts/"&amp;K30&amp;"/"&amp;K30&amp;"_A.jpg"))</f>
        <v>https://download.lenovo.com/Images/Parts/04Y2354/04Y2354_A.jpg</v>
      </c>
      <c r="N30" s="55" t="str">
        <f aca="false">IF(ISBLANK(K30),"",IF(L30, "https://raw.githubusercontent.com/PatrickVibild/TellusAmazonPictures/master/pictures/"&amp;K30&amp;"/2.jpg","https://download.lenovo.com/Images/Parts/"&amp;K30&amp;"/"&amp;K30&amp;"_B.jpg"))</f>
        <v>https://download.lenovo.com/Images/Parts/04Y2354/04Y2354_B.jpg</v>
      </c>
      <c r="O30" s="56" t="str">
        <f aca="false">IF(ISBLANK(K30),"",IF(L30, "https://raw.githubusercontent.com/PatrickVibild/TellusAmazonPictures/master/pictures/"&amp;K30&amp;"/3.jpg","https://download.lenovo.com/Images/Parts/"&amp;K30&amp;"/"&amp;K30&amp;"_details.jpg"))</f>
        <v>https://download.lenovo.com/Images/Parts/04Y2354/04Y2354_details.jpg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7" t="n">
        <f aca="false">MATCH(G30,options!$D$1:$D$20,0)</f>
        <v>7</v>
      </c>
    </row>
    <row r="31" customFormat="false" ht="12.8" hidden="false" customHeight="false" outlineLevel="0" collapsed="false">
      <c r="A31" s="44" t="s">
        <v>470</v>
      </c>
      <c r="B31" s="45"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sortage of stock a full refund is issued.</v>
      </c>
      <c r="E31" s="50" t="n">
        <v>5714401542483</v>
      </c>
      <c r="F31" s="50" t="s">
        <v>471</v>
      </c>
      <c r="G31" s="51" t="s">
        <v>406</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2" t="n">
        <f aca="false">TRUE()</f>
        <v>1</v>
      </c>
      <c r="J31" s="53" t="n">
        <f aca="false">FALSE()</f>
        <v>0</v>
      </c>
      <c r="K31" s="50" t="s">
        <v>472</v>
      </c>
      <c r="L31" s="54" t="n">
        <f aca="false">FALSE()</f>
        <v>0</v>
      </c>
      <c r="M31" s="55" t="str">
        <f aca="false">IF(ISBLANK(K31),"",IF(L31, "https://raw.githubusercontent.com/PatrickVibild/TellusAmazonPictures/master/pictures/"&amp;K31&amp;"/1.jpg","https://download.lenovo.com/Images/Parts/"&amp;K31&amp;"/"&amp;K31&amp;"_A.jpg"))</f>
        <v>https://download.lenovo.com/Images/Parts/04Y2355/04Y2355_A.jpg</v>
      </c>
      <c r="N31" s="55" t="str">
        <f aca="false">IF(ISBLANK(K31),"",IF(L31, "https://raw.githubusercontent.com/PatrickVibild/TellusAmazonPictures/master/pictures/"&amp;K31&amp;"/2.jpg","https://download.lenovo.com/Images/Parts/"&amp;K31&amp;"/"&amp;K31&amp;"_B.jpg"))</f>
        <v>https://download.lenovo.com/Images/Parts/04Y2355/04Y2355_B.jpg</v>
      </c>
      <c r="O31" s="56" t="str">
        <f aca="false">IF(ISBLANK(K31),"",IF(L31, "https://raw.githubusercontent.com/PatrickVibild/TellusAmazonPictures/master/pictures/"&amp;K31&amp;"/3.jpg","https://download.lenovo.com/Images/Parts/"&amp;K31&amp;"/"&amp;K31&amp;"_details.jpg"))</f>
        <v>https://download.lenovo.com/Images/Parts/04Y2355/04Y2355_details.jpg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7" t="n">
        <f aca="false">MATCH(G31,options!$D$1:$D$20,0)</f>
        <v>8</v>
      </c>
    </row>
    <row r="32" customFormat="false" ht="12.8" hidden="false" customHeight="false" outlineLevel="0" collapsed="false">
      <c r="E32" s="50" t="n">
        <v>5714401542698</v>
      </c>
      <c r="F32" s="50" t="s">
        <v>473</v>
      </c>
      <c r="G32" s="51" t="s">
        <v>409</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2" t="n">
        <f aca="false">TRUE()</f>
        <v>1</v>
      </c>
      <c r="J32" s="53" t="n">
        <f aca="false">FALSE()</f>
        <v>0</v>
      </c>
      <c r="K32" s="50" t="s">
        <v>474</v>
      </c>
      <c r="L32" s="54" t="n">
        <f aca="false">FALSE()</f>
        <v>0</v>
      </c>
      <c r="M32" s="55" t="str">
        <f aca="false">IF(ISBLANK(K32),"",IF(L32, "https://raw.githubusercontent.com/PatrickVibild/TellusAmazonPictures/master/pictures/"&amp;K32&amp;"/1.jpg","https://download.lenovo.com/Images/Parts/"&amp;K32&amp;"/"&amp;K32&amp;"_A.jpg"))</f>
        <v>https://download.lenovo.com/Images/Parts/04Y2356/04Y2356_A.jpg</v>
      </c>
      <c r="N32" s="55" t="str">
        <f aca="false">IF(ISBLANK(K32),"",IF(L32, "https://raw.githubusercontent.com/PatrickVibild/TellusAmazonPictures/master/pictures/"&amp;K32&amp;"/2.jpg","https://download.lenovo.com/Images/Parts/"&amp;K32&amp;"/"&amp;K32&amp;"_B.jpg"))</f>
        <v>https://download.lenovo.com/Images/Parts/04Y2356/04Y2356_B.jpg</v>
      </c>
      <c r="O32" s="56" t="str">
        <f aca="false">IF(ISBLANK(K32),"",IF(L32, "https://raw.githubusercontent.com/PatrickVibild/TellusAmazonPictures/master/pictures/"&amp;K32&amp;"/3.jpg","https://download.lenovo.com/Images/Parts/"&amp;K32&amp;"/"&amp;K32&amp;"_details.jpg"))</f>
        <v>https://download.lenovo.com/Images/Parts/04Y2356/04Y2356_details.jpg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7" t="n">
        <f aca="false">MATCH(G32,options!$D$1:$D$20,0)</f>
        <v>20</v>
      </c>
    </row>
    <row r="33" customFormat="false" ht="12.8" hidden="false" customHeight="false" outlineLevel="0" collapsed="false">
      <c r="A33" s="44" t="s">
        <v>475</v>
      </c>
      <c r="B33" s="45" t="str">
        <f aca="false">IF(Values!$B$36=English!$B$2,English!B14, IF(Values!$B$36=German!$B$2,German!B14, IF(Values!$B$36=Italian!$B$2,Italian!B14, IF(Values!$B$36=Spanish!$B$2, Spanish!B14, IF(Values!$B$36=French!$B$2, French!B14, IF(Values!$B$36=Dutch!$B$2,Dutch!B14, IF(Values!$B$36=English!$D$32, English!B14, 0)))))))</f>
        <v>👉 SATISFIED CUSTOMERS WORLDWIDE: more than 10.000 satisfied customers worldwide.  Brand New from Open box, Replacement Lenovo keyboard.</v>
      </c>
      <c r="E33" s="50" t="n">
        <v>5714401542902</v>
      </c>
      <c r="F33" s="50" t="s">
        <v>476</v>
      </c>
      <c r="G33" s="51" t="s">
        <v>414</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2" t="n">
        <f aca="false">TRUE()</f>
        <v>1</v>
      </c>
      <c r="J33" s="53" t="n">
        <f aca="false">FALSE()</f>
        <v>0</v>
      </c>
      <c r="K33" s="50" t="s">
        <v>477</v>
      </c>
      <c r="L33" s="54" t="n">
        <f aca="false">FALSE()</f>
        <v>0</v>
      </c>
      <c r="M33" s="55" t="str">
        <f aca="false">IF(ISBLANK(K33),"",IF(L33, "https://raw.githubusercontent.com/PatrickVibild/TellusAmazonPictures/master/pictures/"&amp;K33&amp;"/1.jpg","https://download.lenovo.com/Images/Parts/"&amp;K33&amp;"/"&amp;K33&amp;"_A.jpg"))</f>
        <v>https://download.lenovo.com/Images/Parts/04Y2357/04Y2357_A.jpg</v>
      </c>
      <c r="N33" s="55" t="str">
        <f aca="false">IF(ISBLANK(K33),"",IF(L33, "https://raw.githubusercontent.com/PatrickVibild/TellusAmazonPictures/master/pictures/"&amp;K33&amp;"/2.jpg","https://download.lenovo.com/Images/Parts/"&amp;K33&amp;"/"&amp;K33&amp;"_B.jpg"))</f>
        <v>https://download.lenovo.com/Images/Parts/04Y2357/04Y2357_B.jpg</v>
      </c>
      <c r="O33" s="56" t="str">
        <f aca="false">IF(ISBLANK(K33),"",IF(L33, "https://raw.githubusercontent.com/PatrickVibild/TellusAmazonPictures/master/pictures/"&amp;K33&amp;"/3.jpg","https://download.lenovo.com/Images/Parts/"&amp;K33&amp;"/"&amp;K33&amp;"_details.jpg"))</f>
        <v>https://download.lenovo.com/Images/Parts/04Y2357/04Y2357_details.jpg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7" t="n">
        <f aca="false">MATCH(G33,options!$D$1:$D$20,0)</f>
        <v>9</v>
      </c>
    </row>
    <row r="34" customFormat="false" ht="12.8" hidden="false" customHeight="false" outlineLevel="0" collapsed="false">
      <c r="E34" s="50" t="n">
        <v>5714401543114</v>
      </c>
      <c r="F34" s="50" t="s">
        <v>478</v>
      </c>
      <c r="G34" s="51" t="s">
        <v>418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2" t="n">
        <f aca="false">TRUE()</f>
        <v>1</v>
      </c>
      <c r="J34" s="53" t="n">
        <f aca="false">FALSE()</f>
        <v>0</v>
      </c>
      <c r="K34" s="50" t="s">
        <v>479</v>
      </c>
      <c r="L34" s="54" t="n">
        <f aca="false">FALSE()</f>
        <v>0</v>
      </c>
      <c r="M34" s="55" t="str">
        <f aca="false">IF(ISBLANK(K34),"",IF(L34, "https://raw.githubusercontent.com/PatrickVibild/TellusAmazonPictures/master/pictures/"&amp;K34&amp;"/1.jpg","https://download.lenovo.com/Images/Parts/"&amp;K34&amp;"/"&amp;K34&amp;"_A.jpg"))</f>
        <v>https://download.lenovo.com/Images/Parts/04Y2363/04Y2363_A.jpg</v>
      </c>
      <c r="N34" s="55" t="str">
        <f aca="false">IF(ISBLANK(K34),"",IF(L34, "https://raw.githubusercontent.com/PatrickVibild/TellusAmazonPictures/master/pictures/"&amp;K34&amp;"/2.jpg","https://download.lenovo.com/Images/Parts/"&amp;K34&amp;"/"&amp;K34&amp;"_B.jpg"))</f>
        <v>https://download.lenovo.com/Images/Parts/04Y2363/04Y2363_B.jpg</v>
      </c>
      <c r="O34" s="56" t="str">
        <f aca="false">IF(ISBLANK(K34),"",IF(L34, "https://raw.githubusercontent.com/PatrickVibild/TellusAmazonPictures/master/pictures/"&amp;K34&amp;"/3.jpg","https://download.lenovo.com/Images/Parts/"&amp;K34&amp;"/"&amp;K34&amp;"_details.jpg"))</f>
        <v>https://download.lenovo.com/Images/Parts/04Y2363/04Y2363_details.jpg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7" t="n">
        <f aca="false">MATCH(G34,options!$D$1:$D$20,0)</f>
        <v>19</v>
      </c>
    </row>
    <row r="35" customFormat="false" ht="12.8" hidden="false" customHeight="false" outlineLevel="0" collapsed="false">
      <c r="E35" s="50" t="n">
        <v>5714401543329</v>
      </c>
      <c r="F35" s="50" t="s">
        <v>480</v>
      </c>
      <c r="G35" s="51" t="s">
        <v>421</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2" t="n">
        <f aca="false">TRUE()</f>
        <v>1</v>
      </c>
      <c r="J35" s="53" t="n">
        <f aca="false">FALSE()</f>
        <v>0</v>
      </c>
      <c r="K35" s="50" t="s">
        <v>481</v>
      </c>
      <c r="L35" s="54" t="n">
        <f aca="false">FALSE()</f>
        <v>0</v>
      </c>
      <c r="M35" s="55" t="str">
        <f aca="false">IF(ISBLANK(K35),"",IF(L35, "https://raw.githubusercontent.com/PatrickVibild/TellusAmazonPictures/master/pictures/"&amp;K35&amp;"/1.jpg","https://download.lenovo.com/Images/Parts/"&amp;K35&amp;"/"&amp;K35&amp;"_A.jpg"))</f>
        <v>https://download.lenovo.com/Images/Parts/04Y2445/04Y2445_A.jpg</v>
      </c>
      <c r="N35" s="55" t="str">
        <f aca="false">IF(ISBLANK(K35),"",IF(L35, "https://raw.githubusercontent.com/PatrickVibild/TellusAmazonPictures/master/pictures/"&amp;K35&amp;"/2.jpg","https://download.lenovo.com/Images/Parts/"&amp;K35&amp;"/"&amp;K35&amp;"_B.jpg"))</f>
        <v>https://download.lenovo.com/Images/Parts/04Y2445/04Y2445_B.jpg</v>
      </c>
      <c r="O35" s="56" t="str">
        <f aca="false">IF(ISBLANK(K35),"",IF(L35, "https://raw.githubusercontent.com/PatrickVibild/TellusAmazonPictures/master/pictures/"&amp;K35&amp;"/3.jpg","https://download.lenovo.com/Images/Parts/"&amp;K35&amp;"/"&amp;K35&amp;"_details.jpg"))</f>
        <v>https://download.lenovo.com/Images/Parts/04Y2445/04Y2445_details.jpg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7" t="n">
        <f aca="false">MATCH(G35,options!$D$1:$D$20,0)</f>
        <v>10</v>
      </c>
    </row>
    <row r="36" customFormat="false" ht="12.8" hidden="false" customHeight="false" outlineLevel="0" collapsed="false">
      <c r="A36" s="44" t="s">
        <v>482</v>
      </c>
      <c r="B36" s="63" t="s">
        <v>483</v>
      </c>
      <c r="E36" s="50" t="n">
        <v>5714401543534</v>
      </c>
      <c r="F36" s="50" t="s">
        <v>484</v>
      </c>
      <c r="G36" s="51" t="s">
        <v>426</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2" t="n">
        <f aca="false">TRUE()</f>
        <v>1</v>
      </c>
      <c r="J36" s="53" t="n">
        <f aca="false">FALSE()</f>
        <v>0</v>
      </c>
      <c r="K36" s="50" t="s">
        <v>485</v>
      </c>
      <c r="L36" s="54" t="n">
        <f aca="false">FALSE()</f>
        <v>0</v>
      </c>
      <c r="M36" s="55" t="str">
        <f aca="false">IF(ISBLANK(K36),"",IF(L36, "https://raw.githubusercontent.com/PatrickVibild/TellusAmazonPictures/master/pictures/"&amp;K36&amp;"/1.jpg","https://download.lenovo.com/Images/Parts/"&amp;K36&amp;"/"&amp;K36&amp;"_A.jpg"))</f>
        <v>https://download.lenovo.com/Images/Parts/04Y2446/04Y2446_A.jpg</v>
      </c>
      <c r="N36" s="55" t="str">
        <f aca="false">IF(ISBLANK(K36),"",IF(L36, "https://raw.githubusercontent.com/PatrickVibild/TellusAmazonPictures/master/pictures/"&amp;K36&amp;"/2.jpg","https://download.lenovo.com/Images/Parts/"&amp;K36&amp;"/"&amp;K36&amp;"_B.jpg"))</f>
        <v>https://download.lenovo.com/Images/Parts/04Y2446/04Y2446_B.jpg</v>
      </c>
      <c r="O36" s="56" t="str">
        <f aca="false">IF(ISBLANK(K36),"",IF(L36, "https://raw.githubusercontent.com/PatrickVibild/TellusAmazonPictures/master/pictures/"&amp;K36&amp;"/3.jpg","https://download.lenovo.com/Images/Parts/"&amp;K36&amp;"/"&amp;K36&amp;"_details.jpg"))</f>
        <v>https://download.lenovo.com/Images/Parts/04Y2446/04Y2446_details.jpg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7" t="n">
        <f aca="false">MATCH(G36,options!$D$1:$D$20,0)</f>
        <v>11</v>
      </c>
    </row>
    <row r="37" customFormat="false" ht="12.8" hidden="false" customHeight="false" outlineLevel="0" collapsed="false">
      <c r="A37" s="0" t="s">
        <v>486</v>
      </c>
      <c r="B37" s="63" t="s">
        <v>451</v>
      </c>
      <c r="E37" s="50" t="n">
        <v>5714401543749</v>
      </c>
      <c r="F37" s="50" t="s">
        <v>487</v>
      </c>
      <c r="G37" s="51" t="s">
        <v>429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2" t="n">
        <f aca="false">TRUE()</f>
        <v>1</v>
      </c>
      <c r="J37" s="53" t="n">
        <f aca="false">FALSE()</f>
        <v>0</v>
      </c>
      <c r="K37" s="50" t="s">
        <v>488</v>
      </c>
      <c r="L37" s="54" t="n">
        <f aca="false">FALSE()</f>
        <v>0</v>
      </c>
      <c r="M37" s="55" t="str">
        <f aca="false">IF(ISBLANK(K37),"",IF(L37, "https://raw.githubusercontent.com/PatrickVibild/TellusAmazonPictures/master/pictures/"&amp;K37&amp;"/1.jpg","https://download.lenovo.com/Images/Parts/"&amp;K37&amp;"/"&amp;K37&amp;"_A.jpg"))</f>
        <v>https://download.lenovo.com/Images/Parts/04Y2369/04Y2369_A.jpg</v>
      </c>
      <c r="N37" s="55" t="str">
        <f aca="false">IF(ISBLANK(K37),"",IF(L37, "https://raw.githubusercontent.com/PatrickVibild/TellusAmazonPictures/master/pictures/"&amp;K37&amp;"/2.jpg","https://download.lenovo.com/Images/Parts/"&amp;K37&amp;"/"&amp;K37&amp;"_B.jpg"))</f>
        <v>https://download.lenovo.com/Images/Parts/04Y2369/04Y2369_B.jpg</v>
      </c>
      <c r="O37" s="56" t="str">
        <f aca="false">IF(ISBLANK(K37),"",IF(L37, "https://raw.githubusercontent.com/PatrickVibild/TellusAmazonPictures/master/pictures/"&amp;K37&amp;"/3.jpg","https://download.lenovo.com/Images/Parts/"&amp;K37&amp;"/"&amp;K37&amp;"_details.jpg"))</f>
        <v>https://download.lenovo.com/Images/Parts/04Y2369/04Y2369_details.jpg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7" t="n">
        <f aca="false">MATCH(G37,options!$D$1:$D$20,0)</f>
        <v>12</v>
      </c>
    </row>
    <row r="38" customFormat="false" ht="12.8" hidden="false" customHeight="false" outlineLevel="0" collapsed="false">
      <c r="E38" s="50" t="n">
        <v>5714401543954</v>
      </c>
      <c r="F38" s="50" t="s">
        <v>489</v>
      </c>
      <c r="G38" s="51" t="s">
        <v>433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2" t="n">
        <f aca="false">TRUE()</f>
        <v>1</v>
      </c>
      <c r="J38" s="53" t="n">
        <f aca="false">FALSE()</f>
        <v>0</v>
      </c>
      <c r="K38" s="50" t="s">
        <v>434</v>
      </c>
      <c r="L38" s="54" t="n">
        <f aca="false">FALSE()</f>
        <v>0</v>
      </c>
      <c r="M38" s="55" t="str">
        <f aca="false">IF(ISBLANK(K38),"",IF(L38, "https://raw.githubusercontent.com/PatrickVibild/TellusAmazonPictures/master/pictures/"&amp;K38&amp;"/1.jpg","https://download.lenovo.com/Images/Parts/"&amp;K38&amp;"/"&amp;K38&amp;"_A.jpg"))</f>
        <v>https://download.lenovo.com/Images/Parts/04Y2409/04Y2409_A.jpg</v>
      </c>
      <c r="N38" s="55" t="str">
        <f aca="false">IF(ISBLANK(K38),"",IF(L38, "https://raw.githubusercontent.com/PatrickVibild/TellusAmazonPictures/master/pictures/"&amp;K38&amp;"/2.jpg","https://download.lenovo.com/Images/Parts/"&amp;K38&amp;"/"&amp;K38&amp;"_B.jpg"))</f>
        <v>https://download.lenovo.com/Images/Parts/04Y2409/04Y2409_B.jpg</v>
      </c>
      <c r="O38" s="56" t="str">
        <f aca="false">IF(ISBLANK(K38),"",IF(L38, "https://raw.githubusercontent.com/PatrickVibild/TellusAmazonPictures/master/pictures/"&amp;K38&amp;"/3.jpg","https://download.lenovo.com/Images/Parts/"&amp;K38&amp;"/"&amp;K38&amp;"_details.jpg"))</f>
        <v>https://download.lenovo.com/Images/Parts/04Y2409/04Y2409_details.jpg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7" t="n">
        <f aca="false">MATCH(G38,options!$D$1:$D$20,0)</f>
        <v>13</v>
      </c>
    </row>
    <row r="39" customFormat="false" ht="12.8" hidden="false" customHeight="false" outlineLevel="0" collapsed="false">
      <c r="E39" s="50" t="n">
        <v>5714401544166</v>
      </c>
      <c r="F39" s="50" t="s">
        <v>490</v>
      </c>
      <c r="G39" s="51" t="s">
        <v>436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2" t="n">
        <f aca="false">TRUE()</f>
        <v>1</v>
      </c>
      <c r="J39" s="53" t="n">
        <f aca="false">FALSE()</f>
        <v>0</v>
      </c>
      <c r="K39" s="50" t="s">
        <v>491</v>
      </c>
      <c r="L39" s="54" t="n">
        <f aca="false">FALSE()</f>
        <v>0</v>
      </c>
      <c r="M39" s="55" t="str">
        <f aca="false">IF(ISBLANK(K39),"",IF(L39, "https://raw.githubusercontent.com/PatrickVibild/TellusAmazonPictures/master/pictures/"&amp;K39&amp;"/1.jpg","https://download.lenovo.com/Images/Parts/"&amp;K39&amp;"/"&amp;K39&amp;"_A.jpg"))</f>
        <v>https://download.lenovo.com/Images/Parts/04Y2374/04Y2374_A.jpg</v>
      </c>
      <c r="N39" s="55" t="str">
        <f aca="false">IF(ISBLANK(K39),"",IF(L39, "https://raw.githubusercontent.com/PatrickVibild/TellusAmazonPictures/master/pictures/"&amp;K39&amp;"/2.jpg","https://download.lenovo.com/Images/Parts/"&amp;K39&amp;"/"&amp;K39&amp;"_B.jpg"))</f>
        <v>https://download.lenovo.com/Images/Parts/04Y2374/04Y2374_B.jpg</v>
      </c>
      <c r="O39" s="56" t="str">
        <f aca="false">IF(ISBLANK(K39),"",IF(L39, "https://raw.githubusercontent.com/PatrickVibild/TellusAmazonPictures/master/pictures/"&amp;K39&amp;"/3.jpg","https://download.lenovo.com/Images/Parts/"&amp;K39&amp;"/"&amp;K39&amp;"_details.jpg"))</f>
        <v>https://download.lenovo.com/Images/Parts/04Y2374/04Y2374_details.jpg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7" t="n">
        <f aca="false">MATCH(G39,options!$D$1:$D$20,0)</f>
        <v>14</v>
      </c>
    </row>
    <row r="40" customFormat="false" ht="12.8" hidden="false" customHeight="false" outlineLevel="0" collapsed="false">
      <c r="E40" s="50" t="n">
        <v>5714401544371</v>
      </c>
      <c r="F40" s="50" t="s">
        <v>492</v>
      </c>
      <c r="G40" s="51" t="s">
        <v>441</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2" t="n">
        <f aca="false">TRUE()</f>
        <v>1</v>
      </c>
      <c r="J40" s="53" t="n">
        <f aca="false">FALSE()</f>
        <v>0</v>
      </c>
      <c r="K40" s="50" t="s">
        <v>493</v>
      </c>
      <c r="L40" s="54" t="n">
        <f aca="false">FALSE()</f>
        <v>0</v>
      </c>
      <c r="M40" s="55" t="str">
        <f aca="false">IF(ISBLANK(K40),"",IF(L40, "https://raw.githubusercontent.com/PatrickVibild/TellusAmazonPictures/master/pictures/"&amp;K40&amp;"/1.jpg","https://download.lenovo.com/Images/Parts/"&amp;K40&amp;"/"&amp;K40&amp;"_A.jpg"))</f>
        <v>https://download.lenovo.com/Images/Parts/04Y2453/04Y2453_A.jpg</v>
      </c>
      <c r="N40" s="55" t="str">
        <f aca="false">IF(ISBLANK(K40),"",IF(L40, "https://raw.githubusercontent.com/PatrickVibild/TellusAmazonPictures/master/pictures/"&amp;K40&amp;"/2.jpg","https://download.lenovo.com/Images/Parts/"&amp;K40&amp;"/"&amp;K40&amp;"_B.jpg"))</f>
        <v>https://download.lenovo.com/Images/Parts/04Y2453/04Y2453_B.jpg</v>
      </c>
      <c r="O40" s="56" t="str">
        <f aca="false">IF(ISBLANK(K40),"",IF(L40, "https://raw.githubusercontent.com/PatrickVibild/TellusAmazonPictures/master/pictures/"&amp;K40&amp;"/3.jpg","https://download.lenovo.com/Images/Parts/"&amp;K40&amp;"/"&amp;K40&amp;"_details.jpg"))</f>
        <v>https://download.lenovo.com/Images/Parts/04Y2453/04Y2453_details.jpg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7" t="n">
        <f aca="false">MATCH(G40,options!$D$1:$D$20,0)</f>
        <v>15</v>
      </c>
    </row>
    <row r="41" customFormat="false" ht="12.8" hidden="false" customHeight="false" outlineLevel="0" collapsed="false">
      <c r="E41" s="50" t="n">
        <v>5714401544586</v>
      </c>
      <c r="F41" s="50" t="s">
        <v>494</v>
      </c>
      <c r="G41" s="51" t="s">
        <v>444</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2" t="n">
        <f aca="false">TRUE()</f>
        <v>1</v>
      </c>
      <c r="J41" s="53" t="n">
        <f aca="false">FALSE()</f>
        <v>0</v>
      </c>
      <c r="K41" s="50" t="s">
        <v>495</v>
      </c>
      <c r="L41" s="54" t="n">
        <f aca="false">FALSE()</f>
        <v>0</v>
      </c>
      <c r="M41" s="55" t="str">
        <f aca="false">IF(ISBLANK(K41),"",IF(L41, "https://raw.githubusercontent.com/PatrickVibild/TellusAmazonPictures/master/pictures/"&amp;K41&amp;"/1.jpg","https://download.lenovo.com/Images/Parts/"&amp;K41&amp;"/"&amp;K41&amp;"_A.jpg"))</f>
        <v>https://download.lenovo.com/Images/Parts/04Y2378/04Y2378_A.jpg</v>
      </c>
      <c r="N41" s="55" t="str">
        <f aca="false">IF(ISBLANK(K41),"",IF(L41, "https://raw.githubusercontent.com/PatrickVibild/TellusAmazonPictures/master/pictures/"&amp;K41&amp;"/2.jpg","https://download.lenovo.com/Images/Parts/"&amp;K41&amp;"/"&amp;K41&amp;"_B.jpg"))</f>
        <v>https://download.lenovo.com/Images/Parts/04Y2378/04Y2378_B.jpg</v>
      </c>
      <c r="O41" s="56" t="str">
        <f aca="false">IF(ISBLANK(K41),"",IF(L41, "https://raw.githubusercontent.com/PatrickVibild/TellusAmazonPictures/master/pictures/"&amp;K41&amp;"/3.jpg","https://download.lenovo.com/Images/Parts/"&amp;K41&amp;"/"&amp;K41&amp;"_details.jpg"))</f>
        <v>https://download.lenovo.com/Images/Parts/04Y2378/04Y2378_details.jpg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7" t="n">
        <f aca="false">MATCH(G41,options!$D$1:$D$20,0)</f>
        <v>16</v>
      </c>
    </row>
    <row r="42" customFormat="false" ht="12.8" hidden="false" customHeight="false" outlineLevel="0" collapsed="false">
      <c r="E42" s="50" t="n">
        <v>5714401544791</v>
      </c>
      <c r="F42" s="50" t="s">
        <v>496</v>
      </c>
      <c r="G42" s="51" t="s">
        <v>447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2" t="n">
        <f aca="false">TRUE()</f>
        <v>1</v>
      </c>
      <c r="J42" s="53" t="n">
        <f aca="false">FALSE()</f>
        <v>0</v>
      </c>
      <c r="K42" s="50" t="s">
        <v>497</v>
      </c>
      <c r="L42" s="54" t="n">
        <f aca="false">FALSE()</f>
        <v>0</v>
      </c>
      <c r="M42" s="55" t="str">
        <f aca="false">IF(ISBLANK(K42),"",IF(L42, "https://raw.githubusercontent.com/PatrickVibild/TellusAmazonPictures/master/pictures/"&amp;K42&amp;"/1.jpg","https://download.lenovo.com/Images/Parts/"&amp;K42&amp;"/"&amp;K42&amp;"_A.jpg"))</f>
        <v>https://download.lenovo.com/Images/Parts/04Y2371/04Y2371_A.jpg</v>
      </c>
      <c r="N42" s="55" t="str">
        <f aca="false">IF(ISBLANK(K42),"",IF(L42, "https://raw.githubusercontent.com/PatrickVibild/TellusAmazonPictures/master/pictures/"&amp;K42&amp;"/2.jpg","https://download.lenovo.com/Images/Parts/"&amp;K42&amp;"/"&amp;K42&amp;"_B.jpg"))</f>
        <v>https://download.lenovo.com/Images/Parts/04Y2371/04Y2371_B.jpg</v>
      </c>
      <c r="O42" s="56" t="str">
        <f aca="false">IF(ISBLANK(K42),"",IF(L42, "https://raw.githubusercontent.com/PatrickVibild/TellusAmazonPictures/master/pictures/"&amp;K42&amp;"/3.jpg","https://download.lenovo.com/Images/Parts/"&amp;K42&amp;"/"&amp;K42&amp;"_details.jpg"))</f>
        <v>https://download.lenovo.com/Images/Parts/04Y2371/04Y2371_details.jpg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7" t="n">
        <f aca="false">MATCH(G42,options!$D$1:$D$20,0)</f>
        <v>17</v>
      </c>
    </row>
    <row r="43" customFormat="false" ht="12.8" hidden="false" customHeight="false" outlineLevel="0" collapsed="false">
      <c r="E43" s="50" t="n">
        <v>5714401545002</v>
      </c>
      <c r="F43" s="50" t="s">
        <v>498</v>
      </c>
      <c r="G43" s="51" t="s">
        <v>451</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2" t="n">
        <f aca="false">TRUE()</f>
        <v>1</v>
      </c>
      <c r="J43" s="53" t="n">
        <f aca="false">FALSE()</f>
        <v>0</v>
      </c>
      <c r="K43" s="50" t="s">
        <v>499</v>
      </c>
      <c r="L43" s="54" t="n">
        <f aca="false">FALSE()</f>
        <v>0</v>
      </c>
      <c r="M43" s="55" t="str">
        <f aca="false">IF(ISBLANK(K43),"",IF(L43, "https://raw.githubusercontent.com/PatrickVibild/TellusAmazonPictures/master/pictures/"&amp;K43&amp;"/1.jpg","https://download.lenovo.com/Images/Parts/"&amp;K43&amp;"/"&amp;K43&amp;"_A.jpg"))</f>
        <v>https://download.lenovo.com/Images/Parts/04Y2426/04Y2426_A.jpg</v>
      </c>
      <c r="N43" s="55" t="str">
        <f aca="false">IF(ISBLANK(K43),"",IF(L43, "https://raw.githubusercontent.com/PatrickVibild/TellusAmazonPictures/master/pictures/"&amp;K43&amp;"/2.jpg","https://download.lenovo.com/Images/Parts/"&amp;K43&amp;"/"&amp;K43&amp;"_B.jpg"))</f>
        <v>https://download.lenovo.com/Images/Parts/04Y2426/04Y2426_B.jpg</v>
      </c>
      <c r="O43" s="56" t="str">
        <f aca="false">IF(ISBLANK(K43),"",IF(L43, "https://raw.githubusercontent.com/PatrickVibild/TellusAmazonPictures/master/pictures/"&amp;K43&amp;"/3.jpg","https://download.lenovo.com/Images/Parts/"&amp;K43&amp;"/"&amp;K43&amp;"_details.jpg"))</f>
        <v>https://download.lenovo.com/Images/Parts/04Y2426/04Y2426_details.jpg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7"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60"/>
      <c r="L44" s="60"/>
      <c r="M44" s="55" t="str">
        <f aca="false">IF(ISBLANK(K44),"",IF(L44, "https://raw.githubusercontent.com/PatrickVibild/TellusAmazonPictures/master/pictures/"&amp;K44&amp;"/1.jpg","https://download.lenovo.com/Images/Parts/"&amp;K44&amp;"/"&amp;K44&amp;"_A.jpg"))</f>
        <v/>
      </c>
      <c r="N44" s="55" t="str">
        <f aca="false">IF(ISBLANK(K44),"",IF(L44, "https://raw.githubusercontent.com/PatrickVibild/TellusAmazonPictures/master/pictures/"&amp;K44&amp;"/2.jpg","https://download.lenovo.com/Images/Parts/"&amp;K44&amp;"/"&amp;K44&amp;"_B.jpg"))</f>
        <v/>
      </c>
      <c r="O44" s="56"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7"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5"/>
      <c r="L45" s="60"/>
      <c r="M45" s="55" t="str">
        <f aca="false">IF(ISBLANK(K45),"",IF(L45, "https://raw.githubusercontent.com/PatrickVibild/TellusAmazonPictures/master/pictures/"&amp;K45&amp;"/1.jpg","https://download.lenovo.com/Images/Parts/"&amp;K45&amp;"/"&amp;K45&amp;"_A.jpg"))</f>
        <v/>
      </c>
      <c r="N45" s="55" t="str">
        <f aca="false">IF(ISBLANK(K45),"",IF(L45, "https://raw.githubusercontent.com/PatrickVibild/TellusAmazonPictures/master/pictures/"&amp;K45&amp;"/2.jpg","https://download.lenovo.com/Images/Parts/"&amp;K45&amp;"/"&amp;K45&amp;"_B.jpg"))</f>
        <v/>
      </c>
      <c r="O45" s="56"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7"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5"/>
      <c r="L46" s="60"/>
      <c r="M46" s="55" t="str">
        <f aca="false">IF(ISBLANK(K46),"",IF(L46, "https://raw.githubusercontent.com/PatrickVibild/TellusAmazonPictures/master/pictures/"&amp;K46&amp;"/1.jpg","https://download.lenovo.com/Images/Parts/"&amp;K46&amp;"/"&amp;K46&amp;"_A.jpg"))</f>
        <v/>
      </c>
      <c r="N46" s="55" t="str">
        <f aca="false">IF(ISBLANK(K46),"",IF(L46, "https://raw.githubusercontent.com/PatrickVibild/TellusAmazonPictures/master/pictures/"&amp;K46&amp;"/2.jpg","https://download.lenovo.com/Images/Parts/"&amp;K46&amp;"/"&amp;K46&amp;"_B.jpg"))</f>
        <v/>
      </c>
      <c r="O46" s="56"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7"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5"/>
      <c r="L47" s="60"/>
      <c r="M47" s="55" t="str">
        <f aca="false">IF(ISBLANK(K47),"",IF(L47, "https://raw.githubusercontent.com/PatrickVibild/TellusAmazonPictures/master/pictures/"&amp;K47&amp;"/1.jpg","https://download.lenovo.com/Images/Parts/"&amp;K47&amp;"/"&amp;K47&amp;"_A.jpg"))</f>
        <v/>
      </c>
      <c r="N47" s="55" t="str">
        <f aca="false">IF(ISBLANK(K47),"",IF(L47, "https://raw.githubusercontent.com/PatrickVibild/TellusAmazonPictures/master/pictures/"&amp;K47&amp;"/2.jpg","https://download.lenovo.com/Images/Parts/"&amp;K47&amp;"/"&amp;K47&amp;"_B.jpg"))</f>
        <v/>
      </c>
      <c r="O47" s="56"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7"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5"/>
      <c r="L48" s="60"/>
      <c r="M48" s="55" t="str">
        <f aca="false">IF(ISBLANK(K48),"",IF(L48, "https://raw.githubusercontent.com/PatrickVibild/TellusAmazonPictures/master/pictures/"&amp;K48&amp;"/1.jpg","https://download.lenovo.com/Images/Parts/"&amp;K48&amp;"/"&amp;K48&amp;"_A.jpg"))</f>
        <v/>
      </c>
      <c r="N48" s="55" t="str">
        <f aca="false">IF(ISBLANK(K48),"",IF(L48, "https://raw.githubusercontent.com/PatrickVibild/TellusAmazonPictures/master/pictures/"&amp;K48&amp;"/2.jpg","https://download.lenovo.com/Images/Parts/"&amp;K48&amp;"/"&amp;K48&amp;"_B.jpg"))</f>
        <v/>
      </c>
      <c r="O48" s="56"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7"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5"/>
      <c r="L49" s="60"/>
      <c r="M49" s="55" t="str">
        <f aca="false">IF(ISBLANK(K49),"",IF(L49, "https://raw.githubusercontent.com/PatrickVibild/TellusAmazonPictures/master/pictures/"&amp;K49&amp;"/1.jpg","https://download.lenovo.com/Images/Parts/"&amp;K49&amp;"/"&amp;K49&amp;"_A.jpg"))</f>
        <v/>
      </c>
      <c r="N49" s="55" t="str">
        <f aca="false">IF(ISBLANK(K49),"",IF(L49, "https://raw.githubusercontent.com/PatrickVibild/TellusAmazonPictures/master/pictures/"&amp;K49&amp;"/2.jpg","https://download.lenovo.com/Images/Parts/"&amp;K49&amp;"/"&amp;K49&amp;"_B.jpg"))</f>
        <v/>
      </c>
      <c r="O49" s="56"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7"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5"/>
      <c r="L50" s="60"/>
      <c r="M50" s="55" t="str">
        <f aca="false">IF(ISBLANK(K50),"",IF(L50, "https://raw.githubusercontent.com/PatrickVibild/TellusAmazonPictures/master/pictures/"&amp;K50&amp;"/1.jpg","https://download.lenovo.com/Images/Parts/"&amp;K50&amp;"/"&amp;K50&amp;"_A.jpg"))</f>
        <v/>
      </c>
      <c r="N50" s="55" t="str">
        <f aca="false">IF(ISBLANK(K50),"",IF(L50, "https://raw.githubusercontent.com/PatrickVibild/TellusAmazonPictures/master/pictures/"&amp;K50&amp;"/2.jpg","https://download.lenovo.com/Images/Parts/"&amp;K50&amp;"/"&amp;K50&amp;"_B.jpg"))</f>
        <v/>
      </c>
      <c r="O50" s="56"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7"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5"/>
      <c r="L51" s="60"/>
      <c r="M51" s="55" t="str">
        <f aca="false">IF(ISBLANK(K51),"",IF(L51, "https://raw.githubusercontent.com/PatrickVibild/TellusAmazonPictures/master/pictures/"&amp;K51&amp;"/1.jpg","https://download.lenovo.com/Images/Parts/"&amp;K51&amp;"/"&amp;K51&amp;"_A.jpg"))</f>
        <v/>
      </c>
      <c r="N51" s="55" t="str">
        <f aca="false">IF(ISBLANK(K51),"",IF(L51, "https://raw.githubusercontent.com/PatrickVibild/TellusAmazonPictures/master/pictures/"&amp;K51&amp;"/2.jpg","https://download.lenovo.com/Images/Parts/"&amp;K51&amp;"/"&amp;K51&amp;"_B.jpg"))</f>
        <v/>
      </c>
      <c r="O51" s="56"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7"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5"/>
      <c r="L52" s="60"/>
      <c r="M52" s="55" t="str">
        <f aca="false">IF(ISBLANK(K52),"",IF(L52, "https://raw.githubusercontent.com/PatrickVibild/TellusAmazonPictures/master/pictures/"&amp;K52&amp;"/1.jpg","https://download.lenovo.com/Images/Parts/"&amp;K52&amp;"/"&amp;K52&amp;"_A.jpg"))</f>
        <v/>
      </c>
      <c r="N52" s="55" t="str">
        <f aca="false">IF(ISBLANK(K52),"",IF(L52, "https://raw.githubusercontent.com/PatrickVibild/TellusAmazonPictures/master/pictures/"&amp;K52&amp;"/2.jpg","https://download.lenovo.com/Images/Parts/"&amp;K52&amp;"/"&amp;K52&amp;"_B.jpg"))</f>
        <v/>
      </c>
      <c r="O52" s="56"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7"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5"/>
      <c r="L53" s="60"/>
      <c r="M53" s="55" t="str">
        <f aca="false">IF(ISBLANK(K53),"",IF(L53, "https://raw.githubusercontent.com/PatrickVibild/TellusAmazonPictures/master/pictures/"&amp;K53&amp;"/1.jpg","https://download.lenovo.com/Images/Parts/"&amp;K53&amp;"/"&amp;K53&amp;"_A.jpg"))</f>
        <v/>
      </c>
      <c r="N53" s="55" t="str">
        <f aca="false">IF(ISBLANK(K53),"",IF(L53, "https://raw.githubusercontent.com/PatrickVibild/TellusAmazonPictures/master/pictures/"&amp;K53&amp;"/2.jpg","https://download.lenovo.com/Images/Parts/"&amp;K53&amp;"/"&amp;K53&amp;"_B.jpg"))</f>
        <v/>
      </c>
      <c r="O53" s="56"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7"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5"/>
      <c r="L54" s="60"/>
      <c r="M54" s="55" t="str">
        <f aca="false">IF(ISBLANK(K54),"",IF(L54, "https://raw.githubusercontent.com/PatrickVibild/TellusAmazonPictures/master/pictures/"&amp;K54&amp;"/1.jpg","https://download.lenovo.com/Images/Parts/"&amp;K54&amp;"/"&amp;K54&amp;"_A.jpg"))</f>
        <v/>
      </c>
      <c r="N54" s="55" t="str">
        <f aca="false">IF(ISBLANK(K54),"",IF(L54, "https://raw.githubusercontent.com/PatrickVibild/TellusAmazonPictures/master/pictures/"&amp;K54&amp;"/2.jpg","https://download.lenovo.com/Images/Parts/"&amp;K54&amp;"/"&amp;K54&amp;"_B.jpg"))</f>
        <v/>
      </c>
      <c r="O54" s="56"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7"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5"/>
      <c r="L55" s="60"/>
      <c r="M55" s="55" t="str">
        <f aca="false">IF(ISBLANK(K55),"",IF(L55, "https://raw.githubusercontent.com/PatrickVibild/TellusAmazonPictures/master/pictures/"&amp;K55&amp;"/1.jpg","https://download.lenovo.com/Images/Parts/"&amp;K55&amp;"/"&amp;K55&amp;"_A.jpg"))</f>
        <v/>
      </c>
      <c r="N55" s="55" t="str">
        <f aca="false">IF(ISBLANK(K55),"",IF(L55, "https://raw.githubusercontent.com/PatrickVibild/TellusAmazonPictures/master/pictures/"&amp;K55&amp;"/2.jpg","https://download.lenovo.com/Images/Parts/"&amp;K55&amp;"/"&amp;K55&amp;"_B.jpg"))</f>
        <v/>
      </c>
      <c r="O55" s="56"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7"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5"/>
      <c r="L56" s="60"/>
      <c r="M56" s="55" t="str">
        <f aca="false">IF(ISBLANK(K56),"",IF(L56, "https://raw.githubusercontent.com/PatrickVibild/TellusAmazonPictures/master/pictures/"&amp;K56&amp;"/1.jpg","https://download.lenovo.com/Images/Parts/"&amp;K56&amp;"/"&amp;K56&amp;"_A.jpg"))</f>
        <v/>
      </c>
      <c r="N56" s="55" t="str">
        <f aca="false">IF(ISBLANK(K56),"",IF(L56, "https://raw.githubusercontent.com/PatrickVibild/TellusAmazonPictures/master/pictures/"&amp;K56&amp;"/2.jpg","https://download.lenovo.com/Images/Parts/"&amp;K56&amp;"/"&amp;K56&amp;"_B.jpg"))</f>
        <v/>
      </c>
      <c r="O56" s="56"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7"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5"/>
      <c r="L57" s="60"/>
      <c r="M57" s="55" t="str">
        <f aca="false">IF(ISBLANK(K57),"",IF(L57, "https://raw.githubusercontent.com/PatrickVibild/TellusAmazonPictures/master/pictures/"&amp;K57&amp;"/1.jpg","https://download.lenovo.com/Images/Parts/"&amp;K57&amp;"/"&amp;K57&amp;"_A.jpg"))</f>
        <v/>
      </c>
      <c r="N57" s="55" t="str">
        <f aca="false">IF(ISBLANK(K57),"",IF(L57, "https://raw.githubusercontent.com/PatrickVibild/TellusAmazonPictures/master/pictures/"&amp;K57&amp;"/2.jpg","https://download.lenovo.com/Images/Parts/"&amp;K57&amp;"/"&amp;K57&amp;"_B.jpg"))</f>
        <v/>
      </c>
      <c r="O57" s="56"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7"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5"/>
      <c r="L58" s="60"/>
      <c r="M58" s="55" t="str">
        <f aca="false">IF(ISBLANK(K58),"",IF(L58, "https://raw.githubusercontent.com/PatrickVibild/TellusAmazonPictures/master/pictures/"&amp;K58&amp;"/1.jpg","https://download.lenovo.com/Images/Parts/"&amp;K58&amp;"/"&amp;K58&amp;"_A.jpg"))</f>
        <v/>
      </c>
      <c r="N58" s="55" t="str">
        <f aca="false">IF(ISBLANK(K58),"",IF(L58, "https://raw.githubusercontent.com/PatrickVibild/TellusAmazonPictures/master/pictures/"&amp;K58&amp;"/2.jpg","https://download.lenovo.com/Images/Parts/"&amp;K58&amp;"/"&amp;K58&amp;"_B.jpg"))</f>
        <v/>
      </c>
      <c r="O58" s="56"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7"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5"/>
      <c r="L59" s="60"/>
      <c r="M59" s="55" t="str">
        <f aca="false">IF(ISBLANK(K59),"",IF(L59, "https://raw.githubusercontent.com/PatrickVibild/TellusAmazonPictures/master/pictures/"&amp;K59&amp;"/1.jpg","https://download.lenovo.com/Images/Parts/"&amp;K59&amp;"/"&amp;K59&amp;"_A.jpg"))</f>
        <v/>
      </c>
      <c r="N59" s="55" t="str">
        <f aca="false">IF(ISBLANK(K59),"",IF(L59, "https://raw.githubusercontent.com/PatrickVibild/TellusAmazonPictures/master/pictures/"&amp;K59&amp;"/2.jpg","https://download.lenovo.com/Images/Parts/"&amp;K59&amp;"/"&amp;K59&amp;"_B.jpg"))</f>
        <v/>
      </c>
      <c r="O59" s="56"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7"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5"/>
      <c r="L60" s="60"/>
      <c r="M60" s="55" t="str">
        <f aca="false">IF(ISBLANK(K60),"",IF(L60, "https://raw.githubusercontent.com/PatrickVibild/TellusAmazonPictures/master/pictures/"&amp;K60&amp;"/1.jpg","https://download.lenovo.com/Images/Parts/"&amp;K60&amp;"/"&amp;K60&amp;"_A.jpg"))</f>
        <v/>
      </c>
      <c r="N60" s="55" t="str">
        <f aca="false">IF(ISBLANK(K60),"",IF(L60, "https://raw.githubusercontent.com/PatrickVibild/TellusAmazonPictures/master/pictures/"&amp;K60&amp;"/2.jpg","https://download.lenovo.com/Images/Parts/"&amp;K60&amp;"/"&amp;K60&amp;"_B.jpg"))</f>
        <v/>
      </c>
      <c r="O60" s="56"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7"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5"/>
      <c r="L61" s="60"/>
      <c r="M61" s="55" t="str">
        <f aca="false">IF(ISBLANK(K61),"",IF(L61, "https://raw.githubusercontent.com/PatrickVibild/TellusAmazonPictures/master/pictures/"&amp;K61&amp;"/1.jpg","https://download.lenovo.com/Images/Parts/"&amp;K61&amp;"/"&amp;K61&amp;"_A.jpg"))</f>
        <v/>
      </c>
      <c r="N61" s="55" t="str">
        <f aca="false">IF(ISBLANK(K61),"",IF(L61, "https://raw.githubusercontent.com/PatrickVibild/TellusAmazonPictures/master/pictures/"&amp;K61&amp;"/2.jpg","https://download.lenovo.com/Images/Parts/"&amp;K61&amp;"/"&amp;K61&amp;"_B.jpg"))</f>
        <v/>
      </c>
      <c r="O61" s="56"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7"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5"/>
      <c r="L62" s="60"/>
      <c r="M62" s="55" t="str">
        <f aca="false">IF(ISBLANK(K62),"",IF(L62, "https://raw.githubusercontent.com/PatrickVibild/TellusAmazonPictures/master/pictures/"&amp;K62&amp;"/1.jpg","https://download.lenovo.com/Images/Parts/"&amp;K62&amp;"/"&amp;K62&amp;"_A.jpg"))</f>
        <v/>
      </c>
      <c r="N62" s="55" t="str">
        <f aca="false">IF(ISBLANK(K62),"",IF(L62, "https://raw.githubusercontent.com/PatrickVibild/TellusAmazonPictures/master/pictures/"&amp;K62&amp;"/2.jpg","https://download.lenovo.com/Images/Parts/"&amp;K62&amp;"/"&amp;K62&amp;"_B.jpg"))</f>
        <v/>
      </c>
      <c r="O62" s="56"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7"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5"/>
      <c r="L63" s="60"/>
      <c r="M63" s="55" t="str">
        <f aca="false">IF(ISBLANK(K63),"",IF(L63, "https://raw.githubusercontent.com/PatrickVibild/TellusAmazonPictures/master/pictures/"&amp;K63&amp;"/1.jpg","https://download.lenovo.com/Images/Parts/"&amp;K63&amp;"/"&amp;K63&amp;"_A.jpg"))</f>
        <v/>
      </c>
      <c r="N63" s="55" t="str">
        <f aca="false">IF(ISBLANK(K63),"",IF(L63, "https://raw.githubusercontent.com/PatrickVibild/TellusAmazonPictures/master/pictures/"&amp;K63&amp;"/2.jpg","https://download.lenovo.com/Images/Parts/"&amp;K63&amp;"/"&amp;K63&amp;"_B.jpg"))</f>
        <v/>
      </c>
      <c r="O63" s="56"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7"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5"/>
      <c r="L64" s="60"/>
      <c r="M64" s="55" t="str">
        <f aca="false">IF(ISBLANK(K64),"",IF(L64, "https://raw.githubusercontent.com/PatrickVibild/TellusAmazonPictures/master/pictures/"&amp;K64&amp;"/1.jpg","https://download.lenovo.com/Images/Parts/"&amp;K64&amp;"/"&amp;K64&amp;"_A.jpg"))</f>
        <v/>
      </c>
      <c r="N64" s="55" t="str">
        <f aca="false">IF(ISBLANK(K64),"",IF(L64, "https://raw.githubusercontent.com/PatrickVibild/TellusAmazonPictures/master/pictures/"&amp;K64&amp;"/2.jpg","https://download.lenovo.com/Images/Parts/"&amp;K64&amp;"/"&amp;K64&amp;"_B.jpg"))</f>
        <v/>
      </c>
      <c r="O64" s="56"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7"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5"/>
      <c r="L65" s="60"/>
      <c r="M65" s="55" t="str">
        <f aca="false">IF(ISBLANK(K65),"",IF(L65, "https://raw.githubusercontent.com/PatrickVibild/TellusAmazonPictures/master/pictures/"&amp;K65&amp;"/1.jpg","https://download.lenovo.com/Images/Parts/"&amp;K65&amp;"/"&amp;K65&amp;"_A.jpg"))</f>
        <v/>
      </c>
      <c r="N65" s="55" t="str">
        <f aca="false">IF(ISBLANK(K65),"",IF(L65, "https://raw.githubusercontent.com/PatrickVibild/TellusAmazonPictures/master/pictures/"&amp;K65&amp;"/2.jpg","https://download.lenovo.com/Images/Parts/"&amp;K65&amp;"/"&amp;K65&amp;"_B.jpg"))</f>
        <v/>
      </c>
      <c r="O65" s="56"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7"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5"/>
      <c r="L66" s="60"/>
      <c r="M66" s="55" t="str">
        <f aca="false">IF(ISBLANK(K66),"",IF(L66, "https://raw.githubusercontent.com/PatrickVibild/TellusAmazonPictures/master/pictures/"&amp;K66&amp;"/1.jpg","https://download.lenovo.com/Images/Parts/"&amp;K66&amp;"/"&amp;K66&amp;"_A.jpg"))</f>
        <v/>
      </c>
      <c r="N66" s="55" t="str">
        <f aca="false">IF(ISBLANK(K66),"",IF(L66, "https://raw.githubusercontent.com/PatrickVibild/TellusAmazonPictures/master/pictures/"&amp;K66&amp;"/2.jpg","https://download.lenovo.com/Images/Parts/"&amp;K66&amp;"/"&amp;K66&amp;"_B.jpg"))</f>
        <v/>
      </c>
      <c r="O66" s="56"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7"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5"/>
      <c r="L67" s="60"/>
      <c r="M67" s="55" t="str">
        <f aca="false">IF(ISBLANK(K67),"",IF(L67, "https://raw.githubusercontent.com/PatrickVibild/TellusAmazonPictures/master/pictures/"&amp;K67&amp;"/1.jpg","https://download.lenovo.com/Images/Parts/"&amp;K67&amp;"/"&amp;K67&amp;"_A.jpg"))</f>
        <v/>
      </c>
      <c r="N67" s="55" t="str">
        <f aca="false">IF(ISBLANK(K67),"",IF(L67, "https://raw.githubusercontent.com/PatrickVibild/TellusAmazonPictures/master/pictures/"&amp;K67&amp;"/2.jpg","https://download.lenovo.com/Images/Parts/"&amp;K67&amp;"/"&amp;K67&amp;"_B.jpg"))</f>
        <v/>
      </c>
      <c r="O67" s="56"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7"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5"/>
      <c r="L68" s="60"/>
      <c r="M68" s="55" t="str">
        <f aca="false">IF(ISBLANK(K68),"",IF(L68, "https://raw.githubusercontent.com/PatrickVibild/TellusAmazonPictures/master/pictures/"&amp;K68&amp;"/1.jpg","https://download.lenovo.com/Images/Parts/"&amp;K68&amp;"/"&amp;K68&amp;"_A.jpg"))</f>
        <v/>
      </c>
      <c r="N68" s="55" t="str">
        <f aca="false">IF(ISBLANK(K68),"",IF(L68, "https://raw.githubusercontent.com/PatrickVibild/TellusAmazonPictures/master/pictures/"&amp;K68&amp;"/2.jpg","https://download.lenovo.com/Images/Parts/"&amp;K68&amp;"/"&amp;K68&amp;"_B.jpg"))</f>
        <v/>
      </c>
      <c r="O68" s="56"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7"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5"/>
      <c r="L69" s="60"/>
      <c r="M69" s="55" t="str">
        <f aca="false">IF(ISBLANK(K69),"",IF(L69, "https://raw.githubusercontent.com/PatrickVibild/TellusAmazonPictures/master/pictures/"&amp;K69&amp;"/1.jpg","https://download.lenovo.com/Images/Parts/"&amp;K69&amp;"/"&amp;K69&amp;"_A.jpg"))</f>
        <v/>
      </c>
      <c r="N69" s="55" t="str">
        <f aca="false">IF(ISBLANK(K69),"",IF(L69, "https://raw.githubusercontent.com/PatrickVibild/TellusAmazonPictures/master/pictures/"&amp;K69&amp;"/2.jpg","https://download.lenovo.com/Images/Parts/"&amp;K69&amp;"/"&amp;K69&amp;"_B.jpg"))</f>
        <v/>
      </c>
      <c r="O69" s="56"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7"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5"/>
      <c r="L70" s="60"/>
      <c r="M70" s="55" t="str">
        <f aca="false">IF(ISBLANK(K70),"",IF(L70, "https://raw.githubusercontent.com/PatrickVibild/TellusAmazonPictures/master/pictures/"&amp;K70&amp;"/1.jpg","https://download.lenovo.com/Images/Parts/"&amp;K70&amp;"/"&amp;K70&amp;"_A.jpg"))</f>
        <v/>
      </c>
      <c r="N70" s="55" t="str">
        <f aca="false">IF(ISBLANK(K70),"",IF(L70, "https://raw.githubusercontent.com/PatrickVibild/TellusAmazonPictures/master/pictures/"&amp;K70&amp;"/2.jpg","https://download.lenovo.com/Images/Parts/"&amp;K70&amp;"/"&amp;K70&amp;"_B.jpg"))</f>
        <v/>
      </c>
      <c r="O70" s="56"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7"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5"/>
      <c r="L71" s="60"/>
      <c r="M71" s="55" t="str">
        <f aca="false">IF(ISBLANK(K71),"",IF(L71, "https://raw.githubusercontent.com/PatrickVibild/TellusAmazonPictures/master/pictures/"&amp;K71&amp;"/1.jpg","https://download.lenovo.com/Images/Parts/"&amp;K71&amp;"/"&amp;K71&amp;"_A.jpg"))</f>
        <v/>
      </c>
      <c r="N71" s="55" t="str">
        <f aca="false">IF(ISBLANK(K71),"",IF(L71, "https://raw.githubusercontent.com/PatrickVibild/TellusAmazonPictures/master/pictures/"&amp;K71&amp;"/2.jpg","https://download.lenovo.com/Images/Parts/"&amp;K71&amp;"/"&amp;K71&amp;"_B.jpg"))</f>
        <v/>
      </c>
      <c r="O71" s="56"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7"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5"/>
      <c r="L72" s="60"/>
      <c r="M72" s="55" t="str">
        <f aca="false">IF(ISBLANK(K72),"",IF(L72, "https://raw.githubusercontent.com/PatrickVibild/TellusAmazonPictures/master/pictures/"&amp;K72&amp;"/1.jpg","https://download.lenovo.com/Images/Parts/"&amp;K72&amp;"/"&amp;K72&amp;"_A.jpg"))</f>
        <v/>
      </c>
      <c r="N72" s="55" t="str">
        <f aca="false">IF(ISBLANK(K72),"",IF(L72, "https://raw.githubusercontent.com/PatrickVibild/TellusAmazonPictures/master/pictures/"&amp;K72&amp;"/2.jpg","https://download.lenovo.com/Images/Parts/"&amp;K72&amp;"/"&amp;K72&amp;"_B.jpg"))</f>
        <v/>
      </c>
      <c r="O72" s="56"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7"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5"/>
      <c r="L73" s="60"/>
      <c r="M73" s="55" t="str">
        <f aca="false">IF(ISBLANK(K73),"",IF(L73, "https://raw.githubusercontent.com/PatrickVibild/TellusAmazonPictures/master/pictures/"&amp;K73&amp;"/1.jpg","https://download.lenovo.com/Images/Parts/"&amp;K73&amp;"/"&amp;K73&amp;"_A.jpg"))</f>
        <v/>
      </c>
      <c r="N73" s="55" t="str">
        <f aca="false">IF(ISBLANK(K73),"",IF(L73, "https://raw.githubusercontent.com/PatrickVibild/TellusAmazonPictures/master/pictures/"&amp;K73&amp;"/2.jpg","https://download.lenovo.com/Images/Parts/"&amp;K73&amp;"/"&amp;K73&amp;"_B.jpg"))</f>
        <v/>
      </c>
      <c r="O73" s="56"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7"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5"/>
      <c r="L74" s="60"/>
      <c r="M74" s="55" t="str">
        <f aca="false">IF(ISBLANK(K74),"",IF(L74, "https://raw.githubusercontent.com/PatrickVibild/TellusAmazonPictures/master/pictures/"&amp;K74&amp;"/1.jpg","https://download.lenovo.com/Images/Parts/"&amp;K74&amp;"/"&amp;K74&amp;"_A.jpg"))</f>
        <v/>
      </c>
      <c r="N74" s="55" t="str">
        <f aca="false">IF(ISBLANK(K74),"",IF(L74, "https://raw.githubusercontent.com/PatrickVibild/TellusAmazonPictures/master/pictures/"&amp;K74&amp;"/2.jpg","https://download.lenovo.com/Images/Parts/"&amp;K74&amp;"/"&amp;K74&amp;"_B.jpg"))</f>
        <v/>
      </c>
      <c r="O74" s="56"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7"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5"/>
      <c r="L75" s="60"/>
      <c r="M75" s="55" t="str">
        <f aca="false">IF(ISBLANK(K75),"",IF(L75, "https://raw.githubusercontent.com/PatrickVibild/TellusAmazonPictures/master/pictures/"&amp;K75&amp;"/1.jpg","https://download.lenovo.com/Images/Parts/"&amp;K75&amp;"/"&amp;K75&amp;"_A.jpg"))</f>
        <v/>
      </c>
      <c r="N75" s="55" t="str">
        <f aca="false">IF(ISBLANK(K75),"",IF(L75, "https://raw.githubusercontent.com/PatrickVibild/TellusAmazonPictures/master/pictures/"&amp;K75&amp;"/2.jpg","https://download.lenovo.com/Images/Parts/"&amp;K75&amp;"/"&amp;K75&amp;"_B.jpg"))</f>
        <v/>
      </c>
      <c r="O75" s="56"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7"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5"/>
      <c r="L76" s="60"/>
      <c r="M76" s="55" t="str">
        <f aca="false">IF(ISBLANK(K76),"",IF(L76, "https://raw.githubusercontent.com/PatrickVibild/TellusAmazonPictures/master/pictures/"&amp;K76&amp;"/1.jpg","https://download.lenovo.com/Images/Parts/"&amp;K76&amp;"/"&amp;K76&amp;"_A.jpg"))</f>
        <v/>
      </c>
      <c r="N76" s="55" t="str">
        <f aca="false">IF(ISBLANK(K76),"",IF(L76, "https://raw.githubusercontent.com/PatrickVibild/TellusAmazonPictures/master/pictures/"&amp;K76&amp;"/2.jpg","https://download.lenovo.com/Images/Parts/"&amp;K76&amp;"/"&amp;K76&amp;"_B.jpg"))</f>
        <v/>
      </c>
      <c r="O76" s="56"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7"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5"/>
      <c r="L77" s="60"/>
      <c r="M77" s="55" t="str">
        <f aca="false">IF(ISBLANK(K77),"",IF(L77, "https://raw.githubusercontent.com/PatrickVibild/TellusAmazonPictures/master/pictures/"&amp;K77&amp;"/1.jpg","https://download.lenovo.com/Images/Parts/"&amp;K77&amp;"/"&amp;K77&amp;"_A.jpg"))</f>
        <v/>
      </c>
      <c r="N77" s="55" t="str">
        <f aca="false">IF(ISBLANK(K77),"",IF(L77, "https://raw.githubusercontent.com/PatrickVibild/TellusAmazonPictures/master/pictures/"&amp;K77&amp;"/2.jpg","https://download.lenovo.com/Images/Parts/"&amp;K77&amp;"/"&amp;K77&amp;"_B.jpg"))</f>
        <v/>
      </c>
      <c r="O77" s="56"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7"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5"/>
      <c r="L78" s="60"/>
      <c r="M78" s="55" t="str">
        <f aca="false">IF(ISBLANK(K78),"",IF(L78, "https://raw.githubusercontent.com/PatrickVibild/TellusAmazonPictures/master/pictures/"&amp;K78&amp;"/1.jpg","https://download.lenovo.com/Images/Parts/"&amp;K78&amp;"/"&amp;K78&amp;"_A.jpg"))</f>
        <v/>
      </c>
      <c r="N78" s="55" t="str">
        <f aca="false">IF(ISBLANK(K78),"",IF(L78, "https://raw.githubusercontent.com/PatrickVibild/TellusAmazonPictures/master/pictures/"&amp;K78&amp;"/2.jpg","https://download.lenovo.com/Images/Parts/"&amp;K78&amp;"/"&amp;K78&amp;"_B.jpg"))</f>
        <v/>
      </c>
      <c r="O78" s="56"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7"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5"/>
      <c r="L79" s="60"/>
      <c r="M79" s="55" t="str">
        <f aca="false">IF(ISBLANK(K79),"",IF(L79, "https://raw.githubusercontent.com/PatrickVibild/TellusAmazonPictures/master/pictures/"&amp;K79&amp;"/1.jpg","https://download.lenovo.com/Images/Parts/"&amp;K79&amp;"/"&amp;K79&amp;"_A.jpg"))</f>
        <v/>
      </c>
      <c r="N79" s="55" t="str">
        <f aca="false">IF(ISBLANK(K79),"",IF(L79, "https://raw.githubusercontent.com/PatrickVibild/TellusAmazonPictures/master/pictures/"&amp;K79&amp;"/2.jpg","https://download.lenovo.com/Images/Parts/"&amp;K79&amp;"/"&amp;K79&amp;"_B.jpg"))</f>
        <v/>
      </c>
      <c r="O79" s="56"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7"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5"/>
      <c r="L80" s="60"/>
      <c r="M80" s="55" t="str">
        <f aca="false">IF(ISBLANK(K80),"",IF(L80, "https://raw.githubusercontent.com/PatrickVibild/TellusAmazonPictures/master/pictures/"&amp;K80&amp;"/1.jpg","https://download.lenovo.com/Images/Parts/"&amp;K80&amp;"/"&amp;K80&amp;"_A.jpg"))</f>
        <v/>
      </c>
      <c r="N80" s="55" t="str">
        <f aca="false">IF(ISBLANK(K80),"",IF(L80, "https://raw.githubusercontent.com/PatrickVibild/TellusAmazonPictures/master/pictures/"&amp;K80&amp;"/2.jpg","https://download.lenovo.com/Images/Parts/"&amp;K80&amp;"/"&amp;K80&amp;"_B.jpg"))</f>
        <v/>
      </c>
      <c r="O80" s="56"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7"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5"/>
      <c r="L81" s="60"/>
      <c r="M81" s="55" t="str">
        <f aca="false">IF(ISBLANK(K81),"",IF(L81, "https://raw.githubusercontent.com/PatrickVibild/TellusAmazonPictures/master/pictures/"&amp;K81&amp;"/1.jpg","https://download.lenovo.com/Images/Parts/"&amp;K81&amp;"/"&amp;K81&amp;"_A.jpg"))</f>
        <v/>
      </c>
      <c r="N81" s="55" t="str">
        <f aca="false">IF(ISBLANK(K81),"",IF(L81, "https://raw.githubusercontent.com/PatrickVibild/TellusAmazonPictures/master/pictures/"&amp;K81&amp;"/2.jpg","https://download.lenovo.com/Images/Parts/"&amp;K81&amp;"/"&amp;K81&amp;"_B.jpg"))</f>
        <v/>
      </c>
      <c r="O81" s="56"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7"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5"/>
      <c r="L82" s="60"/>
      <c r="M82" s="55" t="str">
        <f aca="false">IF(ISBLANK(K82),"",IF(L82, "https://raw.githubusercontent.com/PatrickVibild/TellusAmazonPictures/master/pictures/"&amp;K82&amp;"/1.jpg","https://download.lenovo.com/Images/Parts/"&amp;K82&amp;"/"&amp;K82&amp;"_A.jpg"))</f>
        <v/>
      </c>
      <c r="N82" s="55" t="str">
        <f aca="false">IF(ISBLANK(K82),"",IF(L82, "https://raw.githubusercontent.com/PatrickVibild/TellusAmazonPictures/master/pictures/"&amp;K82&amp;"/2.jpg","https://download.lenovo.com/Images/Parts/"&amp;K82&amp;"/"&amp;K82&amp;"_B.jpg"))</f>
        <v/>
      </c>
      <c r="O82" s="56"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7"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5"/>
      <c r="L83" s="60"/>
      <c r="M83" s="55" t="str">
        <f aca="false">IF(ISBLANK(K83),"",IF(L83, "https://raw.githubusercontent.com/PatrickVibild/TellusAmazonPictures/master/pictures/"&amp;K83&amp;"/1.jpg","https://download.lenovo.com/Images/Parts/"&amp;K83&amp;"/"&amp;K83&amp;"_A.jpg"))</f>
        <v/>
      </c>
      <c r="N83" s="55" t="str">
        <f aca="false">IF(ISBLANK(K83),"",IF(L83, "https://raw.githubusercontent.com/PatrickVibild/TellusAmazonPictures/master/pictures/"&amp;K83&amp;"/2.jpg","https://download.lenovo.com/Images/Parts/"&amp;K83&amp;"/"&amp;K83&amp;"_B.jpg"))</f>
        <v/>
      </c>
      <c r="O83" s="56"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7"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5"/>
      <c r="L84" s="60"/>
      <c r="M84" s="55" t="str">
        <f aca="false">IF(ISBLANK(K84),"",IF(L84, "https://raw.githubusercontent.com/PatrickVibild/TellusAmazonPictures/master/pictures/"&amp;K84&amp;"/1.jpg","https://download.lenovo.com/Images/Parts/"&amp;K84&amp;"/"&amp;K84&amp;"_A.jpg"))</f>
        <v/>
      </c>
      <c r="N84" s="55" t="str">
        <f aca="false">IF(ISBLANK(K84),"",IF(L84, "https://raw.githubusercontent.com/PatrickVibild/TellusAmazonPictures/master/pictures/"&amp;K84&amp;"/2.jpg","https://download.lenovo.com/Images/Parts/"&amp;K84&amp;"/"&amp;K84&amp;"_B.jpg"))</f>
        <v/>
      </c>
      <c r="O84" s="56"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7"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5"/>
      <c r="L85" s="60"/>
      <c r="M85" s="55" t="str">
        <f aca="false">IF(ISBLANK(K85),"",IF(L85, "https://raw.githubusercontent.com/PatrickVibild/TellusAmazonPictures/master/pictures/"&amp;K85&amp;"/1.jpg","https://download.lenovo.com/Images/Parts/"&amp;K85&amp;"/"&amp;K85&amp;"_A.jpg"))</f>
        <v/>
      </c>
      <c r="N85" s="55" t="str">
        <f aca="false">IF(ISBLANK(K85),"",IF(L85, "https://raw.githubusercontent.com/PatrickVibild/TellusAmazonPictures/master/pictures/"&amp;K85&amp;"/2.jpg","https://download.lenovo.com/Images/Parts/"&amp;K85&amp;"/"&amp;K85&amp;"_B.jpg"))</f>
        <v/>
      </c>
      <c r="O85" s="56"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7"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5"/>
      <c r="L86" s="60"/>
      <c r="M86" s="55" t="str">
        <f aca="false">IF(ISBLANK(K86),"",IF(L86, "https://raw.githubusercontent.com/PatrickVibild/TellusAmazonPictures/master/pictures/"&amp;K86&amp;"/1.jpg","https://download.lenovo.com/Images/Parts/"&amp;K86&amp;"/"&amp;K86&amp;"_A.jpg"))</f>
        <v/>
      </c>
      <c r="N86" s="55" t="str">
        <f aca="false">IF(ISBLANK(K86),"",IF(L86, "https://raw.githubusercontent.com/PatrickVibild/TellusAmazonPictures/master/pictures/"&amp;K86&amp;"/2.jpg","https://download.lenovo.com/Images/Parts/"&amp;K86&amp;"/"&amp;K86&amp;"_B.jpg"))</f>
        <v/>
      </c>
      <c r="O86" s="56"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7"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5"/>
      <c r="L87" s="60"/>
      <c r="M87" s="55" t="str">
        <f aca="false">IF(ISBLANK(K87),"",IF(L87, "https://raw.githubusercontent.com/PatrickVibild/TellusAmazonPictures/master/pictures/"&amp;K87&amp;"/1.jpg","https://download.lenovo.com/Images/Parts/"&amp;K87&amp;"/"&amp;K87&amp;"_A.jpg"))</f>
        <v/>
      </c>
      <c r="N87" s="55" t="str">
        <f aca="false">IF(ISBLANK(K87),"",IF(L87, "https://raw.githubusercontent.com/PatrickVibild/TellusAmazonPictures/master/pictures/"&amp;K87&amp;"/2.jpg","https://download.lenovo.com/Images/Parts/"&amp;K87&amp;"/"&amp;K87&amp;"_B.jpg"))</f>
        <v/>
      </c>
      <c r="O87" s="56"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7"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5"/>
      <c r="L88" s="60"/>
      <c r="M88" s="55" t="str">
        <f aca="false">IF(ISBLANK(K88),"",IF(L88, "https://raw.githubusercontent.com/PatrickVibild/TellusAmazonPictures/master/pictures/"&amp;K88&amp;"/1.jpg","https://download.lenovo.com/Images/Parts/"&amp;K88&amp;"/"&amp;K88&amp;"_A.jpg"))</f>
        <v/>
      </c>
      <c r="N88" s="55" t="str">
        <f aca="false">IF(ISBLANK(K88),"",IF(L88, "https://raw.githubusercontent.com/PatrickVibild/TellusAmazonPictures/master/pictures/"&amp;K88&amp;"/2.jpg","https://download.lenovo.com/Images/Parts/"&amp;K88&amp;"/"&amp;K88&amp;"_B.jpg"))</f>
        <v/>
      </c>
      <c r="O88" s="56"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7"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5"/>
      <c r="L89" s="60"/>
      <c r="M89" s="55" t="str">
        <f aca="false">IF(ISBLANK(K89),"",IF(L89, "https://raw.githubusercontent.com/PatrickVibild/TellusAmazonPictures/master/pictures/"&amp;K89&amp;"/1.jpg","https://download.lenovo.com/Images/Parts/"&amp;K89&amp;"/"&amp;K89&amp;"_A.jpg"))</f>
        <v/>
      </c>
      <c r="N89" s="55" t="str">
        <f aca="false">IF(ISBLANK(K89),"",IF(L89, "https://raw.githubusercontent.com/PatrickVibild/TellusAmazonPictures/master/pictures/"&amp;K89&amp;"/2.jpg","https://download.lenovo.com/Images/Parts/"&amp;K89&amp;"/"&amp;K89&amp;"_B.jpg"))</f>
        <v/>
      </c>
      <c r="O89" s="56"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7"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5"/>
      <c r="L90" s="60"/>
      <c r="M90" s="55" t="str">
        <f aca="false">IF(ISBLANK(K90),"",IF(L90, "https://raw.githubusercontent.com/PatrickVibild/TellusAmazonPictures/master/pictures/"&amp;K90&amp;"/1.jpg","https://download.lenovo.com/Images/Parts/"&amp;K90&amp;"/"&amp;K90&amp;"_A.jpg"))</f>
        <v/>
      </c>
      <c r="N90" s="55" t="str">
        <f aca="false">IF(ISBLANK(K90),"",IF(L90, "https://raw.githubusercontent.com/PatrickVibild/TellusAmazonPictures/master/pictures/"&amp;K90&amp;"/2.jpg","https://download.lenovo.com/Images/Parts/"&amp;K90&amp;"/"&amp;K90&amp;"_B.jpg"))</f>
        <v/>
      </c>
      <c r="O90" s="56"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7"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5"/>
      <c r="L91" s="60"/>
      <c r="M91" s="55" t="str">
        <f aca="false">IF(ISBLANK(K91),"",IF(L91, "https://raw.githubusercontent.com/PatrickVibild/TellusAmazonPictures/master/pictures/"&amp;K91&amp;"/1.jpg","https://download.lenovo.com/Images/Parts/"&amp;K91&amp;"/"&amp;K91&amp;"_A.jpg"))</f>
        <v/>
      </c>
      <c r="N91" s="55" t="str">
        <f aca="false">IF(ISBLANK(K91),"",IF(L91, "https://raw.githubusercontent.com/PatrickVibild/TellusAmazonPictures/master/pictures/"&amp;K91&amp;"/2.jpg","https://download.lenovo.com/Images/Parts/"&amp;K91&amp;"/"&amp;K91&amp;"_B.jpg"))</f>
        <v/>
      </c>
      <c r="O91" s="56"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7"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5"/>
      <c r="L92" s="60"/>
      <c r="M92" s="55" t="str">
        <f aca="false">IF(ISBLANK(K92),"",IF(L92, "https://raw.githubusercontent.com/PatrickVibild/TellusAmazonPictures/master/pictures/"&amp;K92&amp;"/1.jpg","https://download.lenovo.com/Images/Parts/"&amp;K92&amp;"/"&amp;K92&amp;"_A.jpg"))</f>
        <v/>
      </c>
      <c r="N92" s="55" t="str">
        <f aca="false">IF(ISBLANK(K92),"",IF(L92, "https://raw.githubusercontent.com/PatrickVibild/TellusAmazonPictures/master/pictures/"&amp;K92&amp;"/2.jpg","https://download.lenovo.com/Images/Parts/"&amp;K92&amp;"/"&amp;K92&amp;"_B.jpg"))</f>
        <v/>
      </c>
      <c r="O92" s="56"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7"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5"/>
      <c r="L93" s="60"/>
      <c r="M93" s="55" t="str">
        <f aca="false">IF(ISBLANK(K93),"",IF(L93, "https://raw.githubusercontent.com/PatrickVibild/TellusAmazonPictures/master/pictures/"&amp;K93&amp;"/1.jpg","https://download.lenovo.com/Images/Parts/"&amp;K93&amp;"/"&amp;K93&amp;"_A.jpg"))</f>
        <v/>
      </c>
      <c r="N93" s="55" t="str">
        <f aca="false">IF(ISBLANK(K93),"",IF(L93, "https://raw.githubusercontent.com/PatrickVibild/TellusAmazonPictures/master/pictures/"&amp;K93&amp;"/2.jpg","https://download.lenovo.com/Images/Parts/"&amp;K93&amp;"/"&amp;K93&amp;"_B.jpg"))</f>
        <v/>
      </c>
      <c r="O93" s="56"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7"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5"/>
      <c r="L94" s="60"/>
      <c r="M94" s="55" t="str">
        <f aca="false">IF(ISBLANK(K94),"",IF(L94, "https://raw.githubusercontent.com/PatrickVibild/TellusAmazonPictures/master/pictures/"&amp;K94&amp;"/1.jpg","https://download.lenovo.com/Images/Parts/"&amp;K94&amp;"/"&amp;K94&amp;"_A.jpg"))</f>
        <v/>
      </c>
      <c r="N94" s="55" t="str">
        <f aca="false">IF(ISBLANK(K94),"",IF(L94, "https://raw.githubusercontent.com/PatrickVibild/TellusAmazonPictures/master/pictures/"&amp;K94&amp;"/2.jpg","https://download.lenovo.com/Images/Parts/"&amp;K94&amp;"/"&amp;K94&amp;"_B.jpg"))</f>
        <v/>
      </c>
      <c r="O94" s="56"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7"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5"/>
      <c r="L95" s="60"/>
      <c r="M95" s="55" t="str">
        <f aca="false">IF(ISBLANK(K95),"",IF(L95, "https://raw.githubusercontent.com/PatrickVibild/TellusAmazonPictures/master/pictures/"&amp;K95&amp;"/1.jpg","https://download.lenovo.com/Images/Parts/"&amp;K95&amp;"/"&amp;K95&amp;"_A.jpg"))</f>
        <v/>
      </c>
      <c r="N95" s="55" t="str">
        <f aca="false">IF(ISBLANK(K95),"",IF(L95, "https://raw.githubusercontent.com/PatrickVibild/TellusAmazonPictures/master/pictures/"&amp;K95&amp;"/2.jpg","https://download.lenovo.com/Images/Parts/"&amp;K95&amp;"/"&amp;K95&amp;"_B.jpg"))</f>
        <v/>
      </c>
      <c r="O95" s="56"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7"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5"/>
      <c r="L96" s="60"/>
      <c r="M96" s="55" t="str">
        <f aca="false">IF(ISBLANK(K96),"",IF(L96, "https://raw.githubusercontent.com/PatrickVibild/TellusAmazonPictures/master/pictures/"&amp;K96&amp;"/1.jpg","https://download.lenovo.com/Images/Parts/"&amp;K96&amp;"/"&amp;K96&amp;"_A.jpg"))</f>
        <v/>
      </c>
      <c r="N96" s="55" t="str">
        <f aca="false">IF(ISBLANK(K96),"",IF(L96, "https://raw.githubusercontent.com/PatrickVibild/TellusAmazonPictures/master/pictures/"&amp;K96&amp;"/2.jpg","https://download.lenovo.com/Images/Parts/"&amp;K96&amp;"/"&amp;K96&amp;"_B.jpg"))</f>
        <v/>
      </c>
      <c r="O96" s="56"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7"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5"/>
      <c r="L97" s="60"/>
      <c r="M97" s="55" t="str">
        <f aca="false">IF(ISBLANK(K97),"",IF(L97, "https://raw.githubusercontent.com/PatrickVibild/TellusAmazonPictures/master/pictures/"&amp;K97&amp;"/1.jpg","https://download.lenovo.com/Images/Parts/"&amp;K97&amp;"/"&amp;K97&amp;"_A.jpg"))</f>
        <v/>
      </c>
      <c r="N97" s="55" t="str">
        <f aca="false">IF(ISBLANK(K97),"",IF(L97, "https://raw.githubusercontent.com/PatrickVibild/TellusAmazonPictures/master/pictures/"&amp;K97&amp;"/2.jpg","https://download.lenovo.com/Images/Parts/"&amp;K97&amp;"/"&amp;K97&amp;"_B.jpg"))</f>
        <v/>
      </c>
      <c r="O97" s="56"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7"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5"/>
      <c r="L98" s="60"/>
      <c r="M98" s="55" t="str">
        <f aca="false">IF(ISBLANK(K98),"",IF(L98, "https://raw.githubusercontent.com/PatrickVibild/TellusAmazonPictures/master/pictures/"&amp;K98&amp;"/1.jpg","https://download.lenovo.com/Images/Parts/"&amp;K98&amp;"/"&amp;K98&amp;"_A.jpg"))</f>
        <v/>
      </c>
      <c r="N98" s="55" t="str">
        <f aca="false">IF(ISBLANK(K98),"",IF(L98, "https://raw.githubusercontent.com/PatrickVibild/TellusAmazonPictures/master/pictures/"&amp;K98&amp;"/2.jpg","https://download.lenovo.com/Images/Parts/"&amp;K98&amp;"/"&amp;K98&amp;"_B.jpg"))</f>
        <v/>
      </c>
      <c r="O98" s="56"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7"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5"/>
      <c r="L99" s="60"/>
      <c r="M99" s="55" t="str">
        <f aca="false">IF(ISBLANK(K99),"",IF(L99, "https://raw.githubusercontent.com/PatrickVibild/TellusAmazonPictures/master/pictures/"&amp;K99&amp;"/1.jpg","https://download.lenovo.com/Images/Parts/"&amp;K99&amp;"/"&amp;K99&amp;"_A.jpg"))</f>
        <v/>
      </c>
      <c r="N99" s="55" t="str">
        <f aca="false">IF(ISBLANK(K99),"",IF(L99, "https://raw.githubusercontent.com/PatrickVibild/TellusAmazonPictures/master/pictures/"&amp;K99&amp;"/2.jpg","https://download.lenovo.com/Images/Parts/"&amp;K99&amp;"/"&amp;K99&amp;"_B.jpg"))</f>
        <v/>
      </c>
      <c r="O99" s="56"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7"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5"/>
      <c r="L100" s="60"/>
      <c r="M100" s="55" t="str">
        <f aca="false">IF(ISBLANK(K100),"",IF(L100, "https://raw.githubusercontent.com/PatrickVibild/TellusAmazonPictures/master/pictures/"&amp;K100&amp;"/1.jpg","https://download.lenovo.com/Images/Parts/"&amp;K100&amp;"/"&amp;K100&amp;"_A.jpg"))</f>
        <v/>
      </c>
      <c r="N100" s="55" t="str">
        <f aca="false">IF(ISBLANK(K100),"",IF(L100, "https://raw.githubusercontent.com/PatrickVibild/TellusAmazonPictures/master/pictures/"&amp;K100&amp;"/2.jpg","https://download.lenovo.com/Images/Parts/"&amp;K100&amp;"/"&amp;K100&amp;"_B.jpg"))</f>
        <v/>
      </c>
      <c r="O100" s="56"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7"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5"/>
      <c r="L101" s="60"/>
      <c r="M101" s="55" t="str">
        <f aca="false">IF(ISBLANK(K101),"",IF(L101, "https://raw.githubusercontent.com/PatrickVibild/TellusAmazonPictures/master/pictures/"&amp;K101&amp;"/1.jpg","https://download.lenovo.com/Images/Parts/"&amp;K101&amp;"/"&amp;K101&amp;"_A.jpg"))</f>
        <v/>
      </c>
      <c r="N101" s="55" t="str">
        <f aca="false">IF(ISBLANK(K101),"",IF(L101, "https://raw.githubusercontent.com/PatrickVibild/TellusAmazonPictures/master/pictures/"&amp;K101&amp;"/2.jpg","https://download.lenovo.com/Images/Parts/"&amp;K101&amp;"/"&amp;K101&amp;"_B.jpg"))</f>
        <v/>
      </c>
      <c r="O101" s="56"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7"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5"/>
      <c r="L102" s="60"/>
      <c r="M102" s="55" t="str">
        <f aca="false">IF(ISBLANK(K102),"",IF(L102, "https://raw.githubusercontent.com/PatrickVibild/TellusAmazonPictures/master/pictures/"&amp;K102&amp;"/1.jpg","https://download.lenovo.com/Images/Parts/"&amp;K102&amp;"/"&amp;K102&amp;"_A.jpg"))</f>
        <v/>
      </c>
      <c r="N102" s="55" t="str">
        <f aca="false">IF(ISBLANK(K102),"",IF(L102, "https://raw.githubusercontent.com/PatrickVibild/TellusAmazonPictures/master/pictures/"&amp;K102&amp;"/2.jpg","https://download.lenovo.com/Images/Parts/"&amp;K102&amp;"/"&amp;K102&amp;"_B.jpg"))</f>
        <v/>
      </c>
      <c r="O102" s="56"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7"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5"/>
      <c r="L103" s="60"/>
      <c r="M103" s="55" t="str">
        <f aca="false">IF(ISBLANK(K103),"",IF(L103, "https://raw.githubusercontent.com/PatrickVibild/TellusAmazonPictures/master/pictures/"&amp;K103&amp;"/1.jpg","https://download.lenovo.com/Images/Parts/"&amp;K103&amp;"/"&amp;K103&amp;"_A.jpg"))</f>
        <v/>
      </c>
      <c r="N103" s="55" t="str">
        <f aca="false">IF(ISBLANK(K103),"",IF(L103, "https://raw.githubusercontent.com/PatrickVibild/TellusAmazonPictures/master/pictures/"&amp;K103&amp;"/2.jpg","https://download.lenovo.com/Images/Parts/"&amp;K103&amp;"/"&amp;K103&amp;"_B.jpg"))</f>
        <v/>
      </c>
      <c r="O103" s="56"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7"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5"/>
      <c r="L104" s="60"/>
      <c r="M104" s="55" t="str">
        <f aca="false">IF(ISBLANK(K104),"","https://download.lenovo.com/Images/Parts/"&amp;K104&amp;"/"&amp;K104&amp;"_A.jpg")</f>
        <v/>
      </c>
      <c r="N104" s="55" t="str">
        <f aca="false">IF(ISBLANK(K104),"","https://download.lenovo.com/Images/Parts/"&amp;K104&amp;"/"&amp;K104&amp;"_B.jpg")</f>
        <v/>
      </c>
      <c r="O104" s="56" t="str">
        <f aca="false">IF(ISBLANK(K104),"","https://download.lenovo.com/Images/Parts/"&amp;K104&amp;"/"&amp;K104&amp;"_details.jpg")</f>
        <v/>
      </c>
      <c r="V104" s="57"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1" sqref="AT5:AV92 G3"/>
    </sheetView>
  </sheetViews>
  <sheetFormatPr defaultColWidth="11.804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500</v>
      </c>
      <c r="B1" s="67" t="n">
        <f aca="false">TRUE()</f>
        <v>1</v>
      </c>
      <c r="C1" s="0" t="s">
        <v>501</v>
      </c>
      <c r="D1" s="51" t="s">
        <v>377</v>
      </c>
      <c r="F1" s="0" t="s">
        <v>483</v>
      </c>
      <c r="G1" s="0" t="s">
        <v>502</v>
      </c>
    </row>
    <row r="2" customFormat="false" ht="12.8" hidden="false" customHeight="false" outlineLevel="0" collapsed="false">
      <c r="A2" s="0" t="s">
        <v>439</v>
      </c>
      <c r="B2" s="67" t="n">
        <f aca="false">FALSE()</f>
        <v>0</v>
      </c>
      <c r="C2" s="0" t="s">
        <v>384</v>
      </c>
      <c r="D2" s="51" t="s">
        <v>381</v>
      </c>
      <c r="F2" s="0" t="s">
        <v>381</v>
      </c>
      <c r="G2" s="0" t="s">
        <v>451</v>
      </c>
    </row>
    <row r="3" customFormat="false" ht="12.8" hidden="false" customHeight="false" outlineLevel="0" collapsed="false">
      <c r="A3" s="0" t="s">
        <v>503</v>
      </c>
      <c r="D3" s="51" t="s">
        <v>386</v>
      </c>
      <c r="F3" s="0" t="s">
        <v>377</v>
      </c>
    </row>
    <row r="4" customFormat="false" ht="12.8" hidden="false" customHeight="false" outlineLevel="0" collapsed="false">
      <c r="D4" s="51" t="s">
        <v>391</v>
      </c>
      <c r="F4" s="0" t="s">
        <v>386</v>
      </c>
    </row>
    <row r="5" customFormat="false" ht="12.8" hidden="false" customHeight="false" outlineLevel="0" collapsed="false">
      <c r="D5" s="51" t="s">
        <v>395</v>
      </c>
      <c r="F5" s="0" t="s">
        <v>391</v>
      </c>
    </row>
    <row r="6" customFormat="false" ht="12.8" hidden="false" customHeight="false" outlineLevel="0" collapsed="false">
      <c r="D6" s="51" t="s">
        <v>399</v>
      </c>
      <c r="F6" s="0" t="s">
        <v>421</v>
      </c>
    </row>
    <row r="7" customFormat="false" ht="12.8" hidden="false" customHeight="false" outlineLevel="0" collapsed="false">
      <c r="D7" s="51" t="s">
        <v>402</v>
      </c>
    </row>
    <row r="8" customFormat="false" ht="12.8" hidden="false" customHeight="false" outlineLevel="0" collapsed="false">
      <c r="D8" s="51" t="s">
        <v>406</v>
      </c>
    </row>
    <row r="9" customFormat="false" ht="12.8" hidden="false" customHeight="false" outlineLevel="0" collapsed="false">
      <c r="D9" s="51" t="s">
        <v>414</v>
      </c>
    </row>
    <row r="10" customFormat="false" ht="12.8" hidden="false" customHeight="false" outlineLevel="0" collapsed="false">
      <c r="D10" s="51" t="s">
        <v>421</v>
      </c>
    </row>
    <row r="11" customFormat="false" ht="12.8" hidden="false" customHeight="false" outlineLevel="0" collapsed="false">
      <c r="D11" s="51" t="s">
        <v>426</v>
      </c>
    </row>
    <row r="12" customFormat="false" ht="12.8" hidden="false" customHeight="false" outlineLevel="0" collapsed="false">
      <c r="D12" s="51" t="s">
        <v>429</v>
      </c>
    </row>
    <row r="13" customFormat="false" ht="12.8" hidden="false" customHeight="false" outlineLevel="0" collapsed="false">
      <c r="D13" s="51" t="s">
        <v>433</v>
      </c>
    </row>
    <row r="14" customFormat="false" ht="12.8" hidden="false" customHeight="false" outlineLevel="0" collapsed="false">
      <c r="D14" s="51" t="s">
        <v>436</v>
      </c>
    </row>
    <row r="15" customFormat="false" ht="12.8" hidden="false" customHeight="false" outlineLevel="0" collapsed="false">
      <c r="D15" s="51" t="s">
        <v>441</v>
      </c>
    </row>
    <row r="16" customFormat="false" ht="12.8" hidden="false" customHeight="false" outlineLevel="0" collapsed="false">
      <c r="D16" s="51" t="s">
        <v>444</v>
      </c>
    </row>
    <row r="17" customFormat="false" ht="12.8" hidden="false" customHeight="false" outlineLevel="0" collapsed="false">
      <c r="D17" s="51" t="s">
        <v>447</v>
      </c>
    </row>
    <row r="18" customFormat="false" ht="12.8" hidden="false" customHeight="false" outlineLevel="0" collapsed="false">
      <c r="D18" s="51" t="s">
        <v>451</v>
      </c>
    </row>
    <row r="19" customFormat="false" ht="12.8" hidden="false" customHeight="false" outlineLevel="0" collapsed="false">
      <c r="D19" s="51" t="s">
        <v>418</v>
      </c>
    </row>
    <row r="20" customFormat="false" ht="12.8" hidden="false" customHeight="false" outlineLevel="0" collapsed="false">
      <c r="D20" s="51" t="s">
        <v>409</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AT5:AV92 B3"/>
    </sheetView>
  </sheetViews>
  <sheetFormatPr defaultColWidth="11.82421875" defaultRowHeight="12.8" zeroHeight="false" outlineLevelRow="0" outlineLevelCol="0"/>
  <sheetData>
    <row r="2" customFormat="false" ht="12.8" hidden="false" customHeight="false" outlineLevel="0" collapsed="false">
      <c r="B2" s="0" t="s">
        <v>483</v>
      </c>
    </row>
    <row r="3" customFormat="false" ht="14.9" hidden="false" customHeight="false" outlineLevel="0" collapsed="false">
      <c r="B3" s="48" t="s">
        <v>504</v>
      </c>
    </row>
    <row r="4" customFormat="false" ht="12.8" hidden="false" customHeight="false" outlineLevel="0" collapsed="false">
      <c r="B4" s="45" t="s">
        <v>505</v>
      </c>
    </row>
    <row r="5" customFormat="false" ht="12.8" hidden="false" customHeight="false" outlineLevel="0" collapsed="false">
      <c r="B5" s="45" t="s">
        <v>506</v>
      </c>
    </row>
    <row r="6" customFormat="false" ht="12.8" hidden="false" customHeight="false" outlineLevel="0" collapsed="false">
      <c r="B6" s="45" t="s">
        <v>507</v>
      </c>
    </row>
    <row r="7" customFormat="false" ht="12.8" hidden="false" customHeight="false" outlineLevel="0" collapsed="false">
      <c r="B7" s="45" t="s">
        <v>508</v>
      </c>
    </row>
    <row r="8" customFormat="false" ht="12.8" hidden="false" customHeight="false" outlineLevel="0" collapsed="false">
      <c r="B8" s="45" t="s">
        <v>509</v>
      </c>
    </row>
    <row r="9" customFormat="false" ht="12.8" hidden="false" customHeight="false" outlineLevel="0" collapsed="false">
      <c r="B9" s="45" t="s">
        <v>510</v>
      </c>
    </row>
    <row r="10" customFormat="false" ht="12.8" hidden="false" customHeight="false" outlineLevel="0" collapsed="false">
      <c r="B10" s="0" t="s">
        <v>511</v>
      </c>
    </row>
    <row r="11" customFormat="false" ht="12.8" hidden="false" customHeight="false" outlineLevel="0" collapsed="false">
      <c r="B11" s="0" t="s">
        <v>512</v>
      </c>
    </row>
    <row r="14" customFormat="false" ht="12.8" hidden="false" customHeight="false" outlineLevel="0" collapsed="false">
      <c r="B14" s="48" t="s">
        <v>513</v>
      </c>
    </row>
    <row r="20" customFormat="false" ht="12.8" hidden="false" customHeight="false" outlineLevel="0" collapsed="false">
      <c r="B20" s="51" t="s">
        <v>377</v>
      </c>
    </row>
    <row r="21" customFormat="false" ht="12.8" hidden="false" customHeight="false" outlineLevel="0" collapsed="false">
      <c r="B21" s="51" t="s">
        <v>381</v>
      </c>
    </row>
    <row r="22" customFormat="false" ht="12.8" hidden="false" customHeight="false" outlineLevel="0" collapsed="false">
      <c r="B22" s="51" t="s">
        <v>386</v>
      </c>
    </row>
    <row r="23" customFormat="false" ht="12.8" hidden="false" customHeight="false" outlineLevel="0" collapsed="false">
      <c r="B23" s="51" t="s">
        <v>391</v>
      </c>
    </row>
    <row r="24" customFormat="false" ht="12.8" hidden="false" customHeight="false" outlineLevel="0" collapsed="false">
      <c r="B24" s="51" t="s">
        <v>395</v>
      </c>
    </row>
    <row r="25" customFormat="false" ht="12.8" hidden="false" customHeight="false" outlineLevel="0" collapsed="false">
      <c r="B25" s="51" t="s">
        <v>399</v>
      </c>
    </row>
    <row r="26" customFormat="false" ht="12.8" hidden="false" customHeight="false" outlineLevel="0" collapsed="false">
      <c r="B26" s="51" t="s">
        <v>402</v>
      </c>
    </row>
    <row r="27" customFormat="false" ht="12.8" hidden="false" customHeight="false" outlineLevel="0" collapsed="false">
      <c r="B27" s="51" t="s">
        <v>406</v>
      </c>
    </row>
    <row r="28" customFormat="false" ht="12.8" hidden="false" customHeight="false" outlineLevel="0" collapsed="false">
      <c r="B28" s="51" t="s">
        <v>414</v>
      </c>
    </row>
    <row r="29" customFormat="false" ht="12.8" hidden="false" customHeight="false" outlineLevel="0" collapsed="false">
      <c r="B29" s="51" t="s">
        <v>421</v>
      </c>
    </row>
    <row r="30" customFormat="false" ht="12.8" hidden="false" customHeight="false" outlineLevel="0" collapsed="false">
      <c r="B30" s="51" t="s">
        <v>426</v>
      </c>
    </row>
    <row r="31" customFormat="false" ht="12.8" hidden="false" customHeight="false" outlineLevel="0" collapsed="false">
      <c r="B31" s="51" t="s">
        <v>429</v>
      </c>
    </row>
    <row r="32" customFormat="false" ht="12.8" hidden="false" customHeight="false" outlineLevel="0" collapsed="false">
      <c r="B32" s="51" t="s">
        <v>433</v>
      </c>
    </row>
    <row r="33" customFormat="false" ht="12.8" hidden="false" customHeight="false" outlineLevel="0" collapsed="false">
      <c r="B33" s="51" t="s">
        <v>436</v>
      </c>
    </row>
    <row r="34" customFormat="false" ht="12.8" hidden="false" customHeight="false" outlineLevel="0" collapsed="false">
      <c r="B34" s="51" t="s">
        <v>441</v>
      </c>
      <c r="D34" s="45"/>
    </row>
    <row r="35" customFormat="false" ht="12.8" hidden="false" customHeight="false" outlineLevel="0" collapsed="false">
      <c r="B35" s="51" t="s">
        <v>444</v>
      </c>
      <c r="D35" s="45"/>
    </row>
    <row r="36" customFormat="false" ht="12.8" hidden="false" customHeight="false" outlineLevel="0" collapsed="false">
      <c r="B36" s="51" t="s">
        <v>447</v>
      </c>
      <c r="D36" s="45"/>
    </row>
    <row r="37" customFormat="false" ht="12.8" hidden="false" customHeight="false" outlineLevel="0" collapsed="false">
      <c r="B37" s="51" t="s">
        <v>451</v>
      </c>
      <c r="D37" s="45"/>
    </row>
    <row r="38" customFormat="false" ht="12.8" hidden="false" customHeight="false" outlineLevel="0" collapsed="false">
      <c r="B38" s="51" t="s">
        <v>418</v>
      </c>
      <c r="D38" s="45"/>
    </row>
    <row r="39" customFormat="false" ht="12.8" hidden="false" customHeight="false" outlineLevel="0" collapsed="false">
      <c r="B39" s="51" t="s">
        <v>409</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AT5:AV92 B3"/>
    </sheetView>
  </sheetViews>
  <sheetFormatPr defaultColWidth="11.82421875" defaultRowHeight="12.8" zeroHeight="false" outlineLevelRow="0" outlineLevelCol="0"/>
  <sheetData>
    <row r="2" customFormat="false" ht="12.8" hidden="false" customHeight="false" outlineLevel="0" collapsed="false">
      <c r="B2" s="0" t="s">
        <v>377</v>
      </c>
    </row>
    <row r="3" customFormat="false" ht="15" hidden="false" customHeight="false" outlineLevel="0" collapsed="false">
      <c r="B3" s="68" t="s">
        <v>514</v>
      </c>
    </row>
    <row r="4" customFormat="false" ht="15" hidden="false" customHeight="false" outlineLevel="0" collapsed="false">
      <c r="B4" s="68" t="s">
        <v>515</v>
      </c>
    </row>
    <row r="5" customFormat="false" ht="15" hidden="false" customHeight="false" outlineLevel="0" collapsed="false">
      <c r="B5" s="68" t="s">
        <v>516</v>
      </c>
    </row>
    <row r="6" customFormat="false" ht="15" hidden="false" customHeight="false" outlineLevel="0" collapsed="false">
      <c r="B6" s="68" t="s">
        <v>517</v>
      </c>
    </row>
    <row r="7" customFormat="false" ht="15" hidden="false" customHeight="false" outlineLevel="0" collapsed="false">
      <c r="B7" s="68" t="s">
        <v>518</v>
      </c>
    </row>
    <row r="8" customFormat="false" ht="12.8" hidden="false" customHeight="false" outlineLevel="0" collapsed="false">
      <c r="B8" s="0" t="s">
        <v>519</v>
      </c>
    </row>
    <row r="9" customFormat="false" ht="12.8" hidden="false" customHeight="false" outlineLevel="0" collapsed="false">
      <c r="B9" s="0" t="s">
        <v>520</v>
      </c>
    </row>
    <row r="10" customFormat="false" ht="12.8" hidden="false" customHeight="false" outlineLevel="0" collapsed="false">
      <c r="B10" s="0" t="s">
        <v>521</v>
      </c>
    </row>
    <row r="11" customFormat="false" ht="12.8" hidden="false" customHeight="false" outlineLevel="0" collapsed="false">
      <c r="B11" s="0" t="s">
        <v>522</v>
      </c>
    </row>
    <row r="14" customFormat="false" ht="12.8" hidden="false" customHeight="false" outlineLevel="0" collapsed="false">
      <c r="B14" s="0" t="s">
        <v>523</v>
      </c>
    </row>
    <row r="20" customFormat="false" ht="12.8" hidden="false" customHeight="false" outlineLevel="0" collapsed="false">
      <c r="B20" s="0" t="s">
        <v>524</v>
      </c>
    </row>
    <row r="21" customFormat="false" ht="12.8" hidden="false" customHeight="false" outlineLevel="0" collapsed="false">
      <c r="B21" s="0" t="s">
        <v>525</v>
      </c>
    </row>
    <row r="22" customFormat="false" ht="12.8" hidden="false" customHeight="false" outlineLevel="0" collapsed="false">
      <c r="B22" s="0" t="s">
        <v>526</v>
      </c>
    </row>
    <row r="23" customFormat="false" ht="12.8" hidden="false" customHeight="false" outlineLevel="0" collapsed="false">
      <c r="B23" s="0" t="s">
        <v>527</v>
      </c>
    </row>
    <row r="24" customFormat="false" ht="12.8" hidden="false" customHeight="false" outlineLevel="0" collapsed="false">
      <c r="B24" s="0" t="s">
        <v>395</v>
      </c>
    </row>
    <row r="25" customFormat="false" ht="12.8" hidden="false" customHeight="false" outlineLevel="0" collapsed="false">
      <c r="B25" s="0" t="s">
        <v>528</v>
      </c>
    </row>
    <row r="26" customFormat="false" ht="12.8" hidden="false" customHeight="false" outlineLevel="0" collapsed="false">
      <c r="B26" s="0" t="s">
        <v>529</v>
      </c>
    </row>
    <row r="27" customFormat="false" ht="12.8" hidden="false" customHeight="false" outlineLevel="0" collapsed="false">
      <c r="B27" s="0" t="s">
        <v>530</v>
      </c>
    </row>
    <row r="28" customFormat="false" ht="12.8" hidden="false" customHeight="false" outlineLevel="0" collapsed="false">
      <c r="B28" s="0" t="s">
        <v>531</v>
      </c>
    </row>
    <row r="29" customFormat="false" ht="12.8" hidden="false" customHeight="false" outlineLevel="0" collapsed="false">
      <c r="B29" s="0" t="s">
        <v>532</v>
      </c>
    </row>
    <row r="30" customFormat="false" ht="12.8" hidden="false" customHeight="false" outlineLevel="0" collapsed="false">
      <c r="B30" s="0" t="s">
        <v>533</v>
      </c>
    </row>
    <row r="31" customFormat="false" ht="12.8" hidden="false" customHeight="false" outlineLevel="0" collapsed="false">
      <c r="B31" s="0" t="s">
        <v>534</v>
      </c>
    </row>
    <row r="32" customFormat="false" ht="12.8" hidden="false" customHeight="false" outlineLevel="0" collapsed="false">
      <c r="B32" s="0" t="s">
        <v>535</v>
      </c>
    </row>
    <row r="33" customFormat="false" ht="12.8" hidden="false" customHeight="false" outlineLevel="0" collapsed="false">
      <c r="B33" s="0" t="s">
        <v>536</v>
      </c>
    </row>
    <row r="34" customFormat="false" ht="12.8" hidden="false" customHeight="false" outlineLevel="0" collapsed="false">
      <c r="B34" s="0" t="s">
        <v>537</v>
      </c>
    </row>
    <row r="35" customFormat="false" ht="12.8" hidden="false" customHeight="false" outlineLevel="0" collapsed="false">
      <c r="B35" s="0" t="s">
        <v>444</v>
      </c>
    </row>
    <row r="36" customFormat="false" ht="12.8" hidden="false" customHeight="false" outlineLevel="0" collapsed="false">
      <c r="B36" s="0" t="s">
        <v>538</v>
      </c>
    </row>
    <row r="37" customFormat="false" ht="12.8" hidden="false" customHeight="false" outlineLevel="0" collapsed="false">
      <c r="B37" s="0" t="s">
        <v>539</v>
      </c>
    </row>
    <row r="38" customFormat="false" ht="12.8" hidden="false" customHeight="false" outlineLevel="0" collapsed="false">
      <c r="B38" s="0" t="s">
        <v>540</v>
      </c>
    </row>
    <row r="39" customFormat="false" ht="12.8" hidden="false" customHeight="false" outlineLevel="0" collapsed="false">
      <c r="B39" s="0" t="s">
        <v>541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AT5:AV92 B3"/>
    </sheetView>
  </sheetViews>
  <sheetFormatPr defaultColWidth="11.82421875" defaultRowHeight="12.8" zeroHeight="false" outlineLevelRow="0" outlineLevelCol="0"/>
  <sheetData>
    <row r="2" customFormat="false" ht="12.8" hidden="false" customHeight="false" outlineLevel="0" collapsed="false">
      <c r="B2" s="0" t="s">
        <v>391</v>
      </c>
    </row>
    <row r="3" customFormat="false" ht="15" hidden="false" customHeight="false" outlineLevel="0" collapsed="false">
      <c r="B3" s="68" t="s">
        <v>542</v>
      </c>
    </row>
    <row r="4" customFormat="false" ht="15" hidden="false" customHeight="false" outlineLevel="0" collapsed="false">
      <c r="B4" s="68" t="s">
        <v>543</v>
      </c>
    </row>
    <row r="5" customFormat="false" ht="15" hidden="false" customHeight="false" outlineLevel="0" collapsed="false">
      <c r="B5" s="68" t="s">
        <v>544</v>
      </c>
    </row>
    <row r="6" customFormat="false" ht="15" hidden="false" customHeight="false" outlineLevel="0" collapsed="false">
      <c r="B6" s="68" t="s">
        <v>545</v>
      </c>
    </row>
    <row r="7" customFormat="false" ht="12.8" hidden="false" customHeight="false" outlineLevel="0" collapsed="false">
      <c r="B7" s="0" t="s">
        <v>546</v>
      </c>
    </row>
    <row r="8" customFormat="false" ht="12.8" hidden="false" customHeight="false" outlineLevel="0" collapsed="false">
      <c r="B8" s="0" t="s">
        <v>547</v>
      </c>
    </row>
    <row r="9" customFormat="false" ht="12.8" hidden="false" customHeight="false" outlineLevel="0" collapsed="false">
      <c r="B9" s="0" t="s">
        <v>548</v>
      </c>
    </row>
    <row r="10" customFormat="false" ht="12.8" hidden="false" customHeight="false" outlineLevel="0" collapsed="false">
      <c r="B10" s="0" t="s">
        <v>549</v>
      </c>
    </row>
    <row r="11" customFormat="false" ht="12.8" hidden="false" customHeight="false" outlineLevel="0" collapsed="false">
      <c r="B11" s="0" t="s">
        <v>550</v>
      </c>
    </row>
    <row r="14" customFormat="false" ht="12.8" hidden="false" customHeight="false" outlineLevel="0" collapsed="false">
      <c r="B14" s="0" t="s">
        <v>551</v>
      </c>
    </row>
    <row r="20" customFormat="false" ht="12.8" hidden="false" customHeight="false" outlineLevel="0" collapsed="false">
      <c r="B20" s="0" t="s">
        <v>552</v>
      </c>
    </row>
    <row r="21" customFormat="false" ht="12.8" hidden="false" customHeight="false" outlineLevel="0" collapsed="false">
      <c r="B21" s="0" t="s">
        <v>553</v>
      </c>
    </row>
    <row r="22" customFormat="false" ht="12.8" hidden="false" customHeight="false" outlineLevel="0" collapsed="false">
      <c r="B22" s="0" t="s">
        <v>554</v>
      </c>
    </row>
    <row r="23" customFormat="false" ht="12.8" hidden="false" customHeight="false" outlineLevel="0" collapsed="false">
      <c r="B23" s="0" t="s">
        <v>555</v>
      </c>
    </row>
    <row r="24" customFormat="false" ht="12.8" hidden="false" customHeight="false" outlineLevel="0" collapsed="false">
      <c r="B24" s="0" t="s">
        <v>556</v>
      </c>
    </row>
    <row r="25" customFormat="false" ht="12.8" hidden="false" customHeight="false" outlineLevel="0" collapsed="false">
      <c r="B25" s="0" t="s">
        <v>557</v>
      </c>
    </row>
    <row r="26" customFormat="false" ht="12.8" hidden="false" customHeight="false" outlineLevel="0" collapsed="false">
      <c r="B26" s="0" t="s">
        <v>558</v>
      </c>
    </row>
    <row r="27" customFormat="false" ht="12.8" hidden="false" customHeight="false" outlineLevel="0" collapsed="false">
      <c r="B27" s="0" t="s">
        <v>559</v>
      </c>
    </row>
    <row r="28" customFormat="false" ht="12.8" hidden="false" customHeight="false" outlineLevel="0" collapsed="false">
      <c r="B28" s="0" t="s">
        <v>560</v>
      </c>
    </row>
    <row r="29" customFormat="false" ht="12.8" hidden="false" customHeight="false" outlineLevel="0" collapsed="false">
      <c r="B29" s="0" t="s">
        <v>561</v>
      </c>
    </row>
    <row r="30" customFormat="false" ht="12.8" hidden="false" customHeight="false" outlineLevel="0" collapsed="false">
      <c r="B30" s="0" t="s">
        <v>562</v>
      </c>
    </row>
    <row r="31" customFormat="false" ht="12.8" hidden="false" customHeight="false" outlineLevel="0" collapsed="false">
      <c r="B31" s="0" t="s">
        <v>563</v>
      </c>
    </row>
    <row r="32" customFormat="false" ht="12.8" hidden="false" customHeight="false" outlineLevel="0" collapsed="false">
      <c r="B32" s="0" t="s">
        <v>564</v>
      </c>
    </row>
    <row r="33" customFormat="false" ht="12.8" hidden="false" customHeight="false" outlineLevel="0" collapsed="false">
      <c r="B33" s="0" t="s">
        <v>565</v>
      </c>
    </row>
    <row r="34" customFormat="false" ht="12.8" hidden="false" customHeight="false" outlineLevel="0" collapsed="false">
      <c r="B34" s="0" t="s">
        <v>566</v>
      </c>
    </row>
    <row r="35" customFormat="false" ht="12.8" hidden="false" customHeight="false" outlineLevel="0" collapsed="false">
      <c r="B35" s="0" t="s">
        <v>567</v>
      </c>
    </row>
    <row r="36" customFormat="false" ht="12.8" hidden="false" customHeight="false" outlineLevel="0" collapsed="false">
      <c r="B36" s="0" t="s">
        <v>568</v>
      </c>
    </row>
    <row r="37" customFormat="false" ht="12.8" hidden="false" customHeight="false" outlineLevel="0" collapsed="false">
      <c r="B37" s="0" t="s">
        <v>451</v>
      </c>
    </row>
    <row r="38" customFormat="false" ht="12.8" hidden="false" customHeight="false" outlineLevel="0" collapsed="false">
      <c r="B38" s="0" t="s">
        <v>569</v>
      </c>
    </row>
    <row r="39" customFormat="false" ht="12.8" hidden="false" customHeight="false" outlineLevel="0" collapsed="false">
      <c r="B39" s="0" t="s">
        <v>570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AT5:AV92 B3"/>
    </sheetView>
  </sheetViews>
  <sheetFormatPr defaultColWidth="11.82421875" defaultRowHeight="12.8" zeroHeight="false" outlineLevelRow="0" outlineLevelCol="0"/>
  <sheetData>
    <row r="2" customFormat="false" ht="12.8" hidden="false" customHeight="false" outlineLevel="0" collapsed="false">
      <c r="B2" s="0" t="s">
        <v>381</v>
      </c>
    </row>
    <row r="3" customFormat="false" ht="12.8" hidden="false" customHeight="false" outlineLevel="0" collapsed="false">
      <c r="B3" s="0" t="s">
        <v>571</v>
      </c>
    </row>
    <row r="4" customFormat="false" ht="12.8" hidden="false" customHeight="false" outlineLevel="0" collapsed="false">
      <c r="B4" s="0" t="s">
        <v>572</v>
      </c>
    </row>
    <row r="5" customFormat="false" ht="12.8" hidden="false" customHeight="false" outlineLevel="0" collapsed="false">
      <c r="B5" s="0" t="s">
        <v>573</v>
      </c>
    </row>
    <row r="6" customFormat="false" ht="12.8" hidden="false" customHeight="false" outlineLevel="0" collapsed="false">
      <c r="B6" s="0" t="s">
        <v>574</v>
      </c>
    </row>
    <row r="7" customFormat="false" ht="12.8" hidden="false" customHeight="false" outlineLevel="0" collapsed="false">
      <c r="B7" s="0" t="s">
        <v>575</v>
      </c>
    </row>
    <row r="8" customFormat="false" ht="15" hidden="false" customHeight="false" outlineLevel="0" collapsed="false">
      <c r="B8" s="68" t="s">
        <v>576</v>
      </c>
    </row>
    <row r="9" customFormat="false" ht="12.8" hidden="false" customHeight="false" outlineLevel="0" collapsed="false">
      <c r="B9" s="0" t="s">
        <v>577</v>
      </c>
    </row>
    <row r="10" customFormat="false" ht="12.8" hidden="false" customHeight="false" outlineLevel="0" collapsed="false">
      <c r="B10" s="45" t="s">
        <v>578</v>
      </c>
    </row>
    <row r="11" customFormat="false" ht="12.8" hidden="false" customHeight="false" outlineLevel="0" collapsed="false">
      <c r="B11" s="45" t="s">
        <v>579</v>
      </c>
    </row>
    <row r="14" customFormat="false" ht="12.8" hidden="false" customHeight="false" outlineLevel="0" collapsed="false">
      <c r="B14" s="0" t="s">
        <v>580</v>
      </c>
    </row>
    <row r="20" customFormat="false" ht="12.8" hidden="false" customHeight="false" outlineLevel="0" collapsed="false">
      <c r="B20" s="0" t="s">
        <v>581</v>
      </c>
    </row>
    <row r="21" customFormat="false" ht="12.8" hidden="false" customHeight="false" outlineLevel="0" collapsed="false">
      <c r="B21" s="0" t="s">
        <v>582</v>
      </c>
    </row>
    <row r="22" customFormat="false" ht="12.8" hidden="false" customHeight="false" outlineLevel="0" collapsed="false">
      <c r="B22" s="0" t="s">
        <v>583</v>
      </c>
    </row>
    <row r="23" customFormat="false" ht="12.8" hidden="false" customHeight="false" outlineLevel="0" collapsed="false">
      <c r="B23" s="0" t="s">
        <v>584</v>
      </c>
    </row>
    <row r="24" customFormat="false" ht="12.8" hidden="false" customHeight="false" outlineLevel="0" collapsed="false">
      <c r="B24" s="0" t="s">
        <v>395</v>
      </c>
    </row>
    <row r="25" customFormat="false" ht="12.8" hidden="false" customHeight="false" outlineLevel="0" collapsed="false">
      <c r="B25" s="0" t="s">
        <v>585</v>
      </c>
    </row>
    <row r="26" customFormat="false" ht="12.8" hidden="false" customHeight="false" outlineLevel="0" collapsed="false">
      <c r="B26" s="0" t="s">
        <v>586</v>
      </c>
    </row>
    <row r="27" customFormat="false" ht="12.8" hidden="false" customHeight="false" outlineLevel="0" collapsed="false">
      <c r="B27" s="0" t="s">
        <v>587</v>
      </c>
    </row>
    <row r="28" customFormat="false" ht="12.8" hidden="false" customHeight="false" outlineLevel="0" collapsed="false">
      <c r="B28" s="0" t="s">
        <v>588</v>
      </c>
    </row>
    <row r="29" customFormat="false" ht="12.8" hidden="false" customHeight="false" outlineLevel="0" collapsed="false">
      <c r="B29" s="0" t="s">
        <v>589</v>
      </c>
    </row>
    <row r="30" customFormat="false" ht="12.8" hidden="false" customHeight="false" outlineLevel="0" collapsed="false">
      <c r="B30" s="0" t="s">
        <v>590</v>
      </c>
    </row>
    <row r="31" customFormat="false" ht="12.8" hidden="false" customHeight="false" outlineLevel="0" collapsed="false">
      <c r="B31" s="0" t="s">
        <v>591</v>
      </c>
    </row>
    <row r="32" customFormat="false" ht="12.8" hidden="false" customHeight="false" outlineLevel="0" collapsed="false">
      <c r="B32" s="0" t="s">
        <v>592</v>
      </c>
    </row>
    <row r="33" customFormat="false" ht="12.8" hidden="false" customHeight="false" outlineLevel="0" collapsed="false">
      <c r="B33" s="0" t="s">
        <v>593</v>
      </c>
    </row>
    <row r="34" customFormat="false" ht="12.8" hidden="false" customHeight="false" outlineLevel="0" collapsed="false">
      <c r="B34" s="0" t="s">
        <v>594</v>
      </c>
    </row>
    <row r="35" customFormat="false" ht="12.8" hidden="false" customHeight="false" outlineLevel="0" collapsed="false">
      <c r="B35" s="0" t="s">
        <v>595</v>
      </c>
    </row>
    <row r="36" customFormat="false" ht="12.8" hidden="false" customHeight="false" outlineLevel="0" collapsed="false">
      <c r="B36" s="0" t="s">
        <v>596</v>
      </c>
    </row>
    <row r="37" customFormat="false" ht="12.8" hidden="false" customHeight="false" outlineLevel="0" collapsed="false">
      <c r="B37" s="0" t="s">
        <v>451</v>
      </c>
    </row>
    <row r="38" customFormat="false" ht="12.8" hidden="false" customHeight="false" outlineLevel="0" collapsed="false">
      <c r="B38" s="0" t="s">
        <v>597</v>
      </c>
    </row>
    <row r="39" customFormat="false" ht="12.8" hidden="false" customHeight="false" outlineLevel="0" collapsed="false">
      <c r="B39" s="0" t="s">
        <v>598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AT5:AV92 B3"/>
    </sheetView>
  </sheetViews>
  <sheetFormatPr defaultColWidth="11.82421875" defaultRowHeight="12.8" zeroHeight="false" outlineLevelRow="0" outlineLevelCol="0"/>
  <sheetData>
    <row r="2" customFormat="false" ht="12.8" hidden="false" customHeight="false" outlineLevel="0" collapsed="false">
      <c r="B2" s="0" t="s">
        <v>386</v>
      </c>
    </row>
    <row r="3" customFormat="false" ht="15" hidden="false" customHeight="false" outlineLevel="0" collapsed="false">
      <c r="B3" s="68" t="s">
        <v>599</v>
      </c>
    </row>
    <row r="4" customFormat="false" ht="15" hidden="false" customHeight="false" outlineLevel="0" collapsed="false">
      <c r="B4" s="68" t="s">
        <v>600</v>
      </c>
    </row>
    <row r="5" customFormat="false" ht="12.8" hidden="false" customHeight="false" outlineLevel="0" collapsed="false">
      <c r="B5" s="0" t="s">
        <v>601</v>
      </c>
    </row>
    <row r="6" customFormat="false" ht="15" hidden="false" customHeight="false" outlineLevel="0" collapsed="false">
      <c r="B6" s="68" t="s">
        <v>602</v>
      </c>
    </row>
    <row r="7" customFormat="false" ht="15" hidden="false" customHeight="false" outlineLevel="0" collapsed="false">
      <c r="B7" s="68" t="s">
        <v>603</v>
      </c>
    </row>
    <row r="8" customFormat="false" ht="12.8" hidden="false" customHeight="false" outlineLevel="0" collapsed="false">
      <c r="B8" s="0" t="s">
        <v>604</v>
      </c>
    </row>
    <row r="9" customFormat="false" ht="12.8" hidden="false" customHeight="false" outlineLevel="0" collapsed="false">
      <c r="B9" s="69" t="s">
        <v>605</v>
      </c>
    </row>
    <row r="10" customFormat="false" ht="12.8" hidden="false" customHeight="false" outlineLevel="0" collapsed="false">
      <c r="B10" s="0" t="s">
        <v>606</v>
      </c>
    </row>
    <row r="11" customFormat="false" ht="12.8" hidden="false" customHeight="false" outlineLevel="0" collapsed="false">
      <c r="B11" s="0" t="s">
        <v>607</v>
      </c>
    </row>
    <row r="14" customFormat="false" ht="12.8" hidden="false" customHeight="false" outlineLevel="0" collapsed="false">
      <c r="B14" s="0" t="s">
        <v>608</v>
      </c>
    </row>
    <row r="20" customFormat="false" ht="12.8" hidden="false" customHeight="false" outlineLevel="0" collapsed="false">
      <c r="B20" s="0" t="s">
        <v>609</v>
      </c>
    </row>
    <row r="21" customFormat="false" ht="12.8" hidden="false" customHeight="false" outlineLevel="0" collapsed="false">
      <c r="B21" s="0" t="s">
        <v>610</v>
      </c>
    </row>
    <row r="22" customFormat="false" ht="12.8" hidden="false" customHeight="false" outlineLevel="0" collapsed="false">
      <c r="B22" s="0" t="s">
        <v>554</v>
      </c>
    </row>
    <row r="23" customFormat="false" ht="12.8" hidden="false" customHeight="false" outlineLevel="0" collapsed="false">
      <c r="B23" s="0" t="s">
        <v>611</v>
      </c>
    </row>
    <row r="24" customFormat="false" ht="12.8" hidden="false" customHeight="false" outlineLevel="0" collapsed="false">
      <c r="B24" s="0" t="s">
        <v>395</v>
      </c>
    </row>
    <row r="25" customFormat="false" ht="12.8" hidden="false" customHeight="false" outlineLevel="0" collapsed="false">
      <c r="B25" s="0" t="s">
        <v>612</v>
      </c>
    </row>
    <row r="26" customFormat="false" ht="12.8" hidden="false" customHeight="false" outlineLevel="0" collapsed="false">
      <c r="B26" s="0" t="s">
        <v>613</v>
      </c>
    </row>
    <row r="27" customFormat="false" ht="12.8" hidden="false" customHeight="false" outlineLevel="0" collapsed="false">
      <c r="B27" s="0" t="s">
        <v>614</v>
      </c>
    </row>
    <row r="28" customFormat="false" ht="12.8" hidden="false" customHeight="false" outlineLevel="0" collapsed="false">
      <c r="B28" s="0" t="s">
        <v>615</v>
      </c>
    </row>
    <row r="29" customFormat="false" ht="12.8" hidden="false" customHeight="false" outlineLevel="0" collapsed="false">
      <c r="B29" s="0" t="s">
        <v>616</v>
      </c>
    </row>
    <row r="30" customFormat="false" ht="12.8" hidden="false" customHeight="false" outlineLevel="0" collapsed="false">
      <c r="B30" s="0" t="s">
        <v>617</v>
      </c>
    </row>
    <row r="31" customFormat="false" ht="12.8" hidden="false" customHeight="false" outlineLevel="0" collapsed="false">
      <c r="B31" s="0" t="s">
        <v>618</v>
      </c>
    </row>
    <row r="32" customFormat="false" ht="12.8" hidden="false" customHeight="false" outlineLevel="0" collapsed="false">
      <c r="B32" s="0" t="s">
        <v>619</v>
      </c>
    </row>
    <row r="33" customFormat="false" ht="12.8" hidden="false" customHeight="false" outlineLevel="0" collapsed="false">
      <c r="B33" s="0" t="s">
        <v>620</v>
      </c>
    </row>
    <row r="34" customFormat="false" ht="12.8" hidden="false" customHeight="false" outlineLevel="0" collapsed="false">
      <c r="B34" s="0" t="s">
        <v>621</v>
      </c>
    </row>
    <row r="35" customFormat="false" ht="12.8" hidden="false" customHeight="false" outlineLevel="0" collapsed="false">
      <c r="B35" s="0" t="s">
        <v>595</v>
      </c>
    </row>
    <row r="36" customFormat="false" ht="12.8" hidden="false" customHeight="false" outlineLevel="0" collapsed="false">
      <c r="B36" s="0" t="s">
        <v>622</v>
      </c>
    </row>
    <row r="37" customFormat="false" ht="12.8" hidden="false" customHeight="false" outlineLevel="0" collapsed="false">
      <c r="B37" s="0" t="s">
        <v>539</v>
      </c>
    </row>
    <row r="38" customFormat="false" ht="12.8" hidden="false" customHeight="false" outlineLevel="0" collapsed="false">
      <c r="B38" s="0" t="s">
        <v>623</v>
      </c>
    </row>
    <row r="39" customFormat="false" ht="12.8" hidden="false" customHeight="false" outlineLevel="0" collapsed="false">
      <c r="B39" s="0" t="s">
        <v>624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1" sqref="AT5:AV92 F21"/>
    </sheetView>
  </sheetViews>
  <sheetFormatPr defaultColWidth="11.82421875" defaultRowHeight="12.8" zeroHeight="false" outlineLevelRow="0" outlineLevelCol="0"/>
  <sheetData>
    <row r="2" customFormat="false" ht="12.8" hidden="false" customHeight="false" outlineLevel="0" collapsed="false">
      <c r="B2" s="0" t="s">
        <v>421</v>
      </c>
    </row>
    <row r="3" customFormat="false" ht="12.8" hidden="false" customHeight="false" outlineLevel="0" collapsed="false">
      <c r="B3" s="0" t="s">
        <v>625</v>
      </c>
    </row>
    <row r="4" customFormat="false" ht="12.8" hidden="false" customHeight="false" outlineLevel="0" collapsed="false">
      <c r="B4" s="0" t="s">
        <v>626</v>
      </c>
    </row>
    <row r="5" customFormat="false" ht="12.8" hidden="false" customHeight="false" outlineLevel="0" collapsed="false">
      <c r="B5" s="0" t="s">
        <v>627</v>
      </c>
    </row>
    <row r="6" customFormat="false" ht="12.8" hidden="false" customHeight="false" outlineLevel="0" collapsed="false">
      <c r="B6" s="0" t="s">
        <v>628</v>
      </c>
    </row>
    <row r="7" customFormat="false" ht="12.8" hidden="false" customHeight="false" outlineLevel="0" collapsed="false">
      <c r="B7" s="0" t="s">
        <v>629</v>
      </c>
    </row>
    <row r="8" customFormat="false" ht="12.8" hidden="false" customHeight="false" outlineLevel="0" collapsed="false">
      <c r="B8" s="0" t="s">
        <v>630</v>
      </c>
    </row>
    <row r="9" customFormat="false" ht="12.8" hidden="false" customHeight="false" outlineLevel="0" collapsed="false">
      <c r="B9" s="0" t="s">
        <v>631</v>
      </c>
    </row>
    <row r="10" customFormat="false" ht="12.8" hidden="false" customHeight="false" outlineLevel="0" collapsed="false">
      <c r="B10" s="0" t="s">
        <v>632</v>
      </c>
    </row>
    <row r="11" customFormat="false" ht="12.8" hidden="false" customHeight="false" outlineLevel="0" collapsed="false">
      <c r="B11" s="0" t="s">
        <v>633</v>
      </c>
    </row>
    <row r="14" customFormat="false" ht="12.8" hidden="false" customHeight="false" outlineLevel="0" collapsed="false">
      <c r="B14" s="0" t="s">
        <v>634</v>
      </c>
    </row>
    <row r="20" customFormat="false" ht="12.8" hidden="false" customHeight="false" outlineLevel="0" collapsed="false">
      <c r="B20" s="0" t="s">
        <v>635</v>
      </c>
    </row>
    <row r="21" customFormat="false" ht="12.8" hidden="false" customHeight="false" outlineLevel="0" collapsed="false">
      <c r="B21" s="0" t="s">
        <v>636</v>
      </c>
    </row>
    <row r="22" customFormat="false" ht="12.8" hidden="false" customHeight="false" outlineLevel="0" collapsed="false">
      <c r="B22" s="0" t="s">
        <v>637</v>
      </c>
    </row>
    <row r="23" customFormat="false" ht="12.8" hidden="false" customHeight="false" outlineLevel="0" collapsed="false">
      <c r="B23" s="0" t="s">
        <v>638</v>
      </c>
    </row>
    <row r="24" customFormat="false" ht="12.8" hidden="false" customHeight="false" outlineLevel="0" collapsed="false">
      <c r="B24" s="0" t="s">
        <v>395</v>
      </c>
    </row>
    <row r="25" customFormat="false" ht="12.8" hidden="false" customHeight="false" outlineLevel="0" collapsed="false">
      <c r="B25" s="0" t="s">
        <v>639</v>
      </c>
    </row>
    <row r="26" customFormat="false" ht="12.8" hidden="false" customHeight="false" outlineLevel="0" collapsed="false">
      <c r="B26" s="0" t="s">
        <v>640</v>
      </c>
    </row>
    <row r="27" customFormat="false" ht="12.8" hidden="false" customHeight="false" outlineLevel="0" collapsed="false">
      <c r="B27" s="0" t="s">
        <v>641</v>
      </c>
    </row>
    <row r="28" customFormat="false" ht="12.8" hidden="false" customHeight="false" outlineLevel="0" collapsed="false">
      <c r="B28" s="0" t="s">
        <v>642</v>
      </c>
    </row>
    <row r="29" customFormat="false" ht="12.8" hidden="false" customHeight="false" outlineLevel="0" collapsed="false">
      <c r="B29" s="0" t="s">
        <v>643</v>
      </c>
    </row>
    <row r="30" customFormat="false" ht="12.8" hidden="false" customHeight="false" outlineLevel="0" collapsed="false">
      <c r="B30" s="0" t="s">
        <v>644</v>
      </c>
    </row>
    <row r="31" customFormat="false" ht="12.8" hidden="false" customHeight="false" outlineLevel="0" collapsed="false">
      <c r="B31" s="0" t="s">
        <v>645</v>
      </c>
    </row>
    <row r="32" customFormat="false" ht="12.8" hidden="false" customHeight="false" outlineLevel="0" collapsed="false">
      <c r="B32" s="0" t="s">
        <v>646</v>
      </c>
    </row>
    <row r="33" customFormat="false" ht="12.8" hidden="false" customHeight="false" outlineLevel="0" collapsed="false">
      <c r="B33" s="0" t="s">
        <v>647</v>
      </c>
    </row>
    <row r="34" customFormat="false" ht="12.8" hidden="false" customHeight="false" outlineLevel="0" collapsed="false">
      <c r="B34" s="0" t="s">
        <v>648</v>
      </c>
    </row>
    <row r="35" customFormat="false" ht="12.8" hidden="false" customHeight="false" outlineLevel="0" collapsed="false">
      <c r="B35" s="0" t="s">
        <v>649</v>
      </c>
    </row>
    <row r="36" customFormat="false" ht="12.8" hidden="false" customHeight="false" outlineLevel="0" collapsed="false">
      <c r="B36" s="0" t="s">
        <v>538</v>
      </c>
    </row>
    <row r="37" customFormat="false" ht="12.8" hidden="false" customHeight="false" outlineLevel="0" collapsed="false">
      <c r="B37" s="0" t="s">
        <v>451</v>
      </c>
    </row>
    <row r="38" customFormat="false" ht="12.8" hidden="false" customHeight="false" outlineLevel="0" collapsed="false">
      <c r="B38" s="0" t="s">
        <v>650</v>
      </c>
    </row>
    <row r="39" customFormat="false" ht="12.8" hidden="false" customHeight="false" outlineLevel="0" collapsed="false">
      <c r="B39" s="0" t="s">
        <v>651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641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2020-11-10T23:27:25Z</dcterms:modified>
  <cp:revision>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