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7235" windowHeight="8955" activeTab="1"/>
  </bookViews>
  <sheets>
    <sheet name="Wang&amp;Chung2008CES" sheetId="1" r:id="rId1"/>
    <sheet name="Yao2016(preparing)" sheetId="2" r:id="rId2"/>
    <sheet name="Sheet1" sheetId="3" r:id="rId3"/>
  </sheets>
  <calcPr calcId="125725"/>
</workbook>
</file>

<file path=xl/calcChain.xml><?xml version="1.0" encoding="utf-8"?>
<calcChain xmlns="http://schemas.openxmlformats.org/spreadsheetml/2006/main">
  <c r="G44" i="2"/>
  <c r="F44"/>
  <c r="E44"/>
  <c r="D44"/>
  <c r="E40"/>
  <c r="F40" s="1"/>
  <c r="G40" s="1"/>
  <c r="D40"/>
  <c r="C7"/>
  <c r="G46"/>
  <c r="F46"/>
  <c r="E46"/>
  <c r="D46"/>
  <c r="C46"/>
  <c r="G42"/>
  <c r="F42"/>
  <c r="E42"/>
  <c r="D42"/>
  <c r="C42"/>
  <c r="D45"/>
  <c r="E45"/>
  <c r="F45"/>
  <c r="G45"/>
  <c r="C45"/>
  <c r="D41"/>
  <c r="E41"/>
  <c r="F41"/>
  <c r="G41"/>
  <c r="C41"/>
  <c r="D47"/>
  <c r="E47"/>
  <c r="F47"/>
  <c r="G47"/>
  <c r="C47"/>
  <c r="C29"/>
  <c r="C44" s="1"/>
  <c r="M1" i="3" a="1"/>
  <c r="O1" s="1"/>
  <c r="C24" i="2"/>
  <c r="C40" s="1"/>
  <c r="P11" i="3" l="1"/>
  <c r="R10"/>
  <c r="N10"/>
  <c r="P9"/>
  <c r="R8"/>
  <c r="N8"/>
  <c r="P7"/>
  <c r="R6"/>
  <c r="N6"/>
  <c r="P5"/>
  <c r="R4"/>
  <c r="N4"/>
  <c r="R2"/>
  <c r="P1"/>
  <c r="N2"/>
  <c r="P3"/>
  <c r="Q11"/>
  <c r="M11"/>
  <c r="O10"/>
  <c r="Q9"/>
  <c r="M9"/>
  <c r="O8"/>
  <c r="Q7"/>
  <c r="M7"/>
  <c r="O6"/>
  <c r="Q5"/>
  <c r="M5"/>
  <c r="O4"/>
  <c r="Q3"/>
  <c r="M3"/>
  <c r="O2"/>
  <c r="Q1"/>
  <c r="M1"/>
  <c r="R11"/>
  <c r="N11"/>
  <c r="P10"/>
  <c r="R9"/>
  <c r="N9"/>
  <c r="P8"/>
  <c r="R7"/>
  <c r="N7"/>
  <c r="P6"/>
  <c r="R5"/>
  <c r="N5"/>
  <c r="P4"/>
  <c r="R3"/>
  <c r="N3"/>
  <c r="P2"/>
  <c r="R1"/>
  <c r="N1"/>
  <c r="O11"/>
  <c r="Q10"/>
  <c r="M10"/>
  <c r="O9"/>
  <c r="Q8"/>
  <c r="M8"/>
  <c r="O7"/>
  <c r="Q6"/>
  <c r="M6"/>
  <c r="O5"/>
  <c r="Q4"/>
  <c r="M4"/>
  <c r="O3"/>
  <c r="Q2"/>
  <c r="M2"/>
  <c r="L7" i="2" l="1"/>
  <c r="C19" i="1"/>
</calcChain>
</file>

<file path=xl/comments1.xml><?xml version="1.0" encoding="utf-8"?>
<comments xmlns="http://schemas.openxmlformats.org/spreadsheetml/2006/main">
  <authors>
    <author>Guoqiang GUAN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Other options are inside the fibers and symmetry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Based on the specific gravity of PVDF of 1.77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112 \pm 3 \degree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41.5 \pm 1.2</t>
        </r>
      </text>
    </comment>
    <comment ref="D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30.8 \pm 1.0</t>
        </r>
      </text>
    </comment>
    <comment ref="E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19.9 \pm 1.0</t>
        </r>
      </text>
    </comment>
    <comment ref="F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11.5 \pm 0.7</t>
        </r>
      </text>
    </comment>
    <comment ref="G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6.2 \pm 0.4</t>
        </r>
      </text>
    </comment>
  </commentList>
</comments>
</file>

<file path=xl/sharedStrings.xml><?xml version="1.0" encoding="utf-8"?>
<sst xmlns="http://schemas.openxmlformats.org/spreadsheetml/2006/main" count="202" uniqueCount="122">
  <si>
    <t>Wang K Y, Chung T S, Gryta M. Chem. Eng. Sci., 2008, 63: 2587-2594</t>
    <phoneticPr fontId="5" type="noConversion"/>
  </si>
  <si>
    <t>Type</t>
    <phoneticPr fontId="5" type="noConversion"/>
  </si>
  <si>
    <t>Hollow fiber</t>
    <phoneticPr fontId="5" type="noConversion"/>
  </si>
  <si>
    <t>Main content</t>
    <phoneticPr fontId="5" type="noConversion"/>
  </si>
  <si>
    <t>PVDF</t>
    <phoneticPr fontId="5" type="noConversion"/>
  </si>
  <si>
    <t>Performances</t>
    <phoneticPr fontId="5" type="noConversion"/>
  </si>
  <si>
    <t>Membrane area</t>
    <phoneticPr fontId="5" type="noConversion"/>
  </si>
  <si>
    <t>cm2</t>
    <phoneticPr fontId="5" type="noConversion"/>
  </si>
  <si>
    <t>Packing density</t>
    <phoneticPr fontId="5" type="noConversion"/>
  </si>
  <si>
    <t>Active layer</t>
    <phoneticPr fontId="5" type="noConversion"/>
  </si>
  <si>
    <t>Outside the fiber</t>
    <phoneticPr fontId="5" type="noConversion"/>
  </si>
  <si>
    <t>Hot feed side at</t>
    <phoneticPr fontId="5" type="noConversion"/>
  </si>
  <si>
    <t>Shell side</t>
    <phoneticPr fontId="5" type="noConversion"/>
  </si>
  <si>
    <t>Flow pattern</t>
    <phoneticPr fontId="5" type="noConversion"/>
  </si>
  <si>
    <t>Co-current</t>
    <phoneticPr fontId="5" type="noConversion"/>
  </si>
  <si>
    <t>Feed concentration</t>
    <phoneticPr fontId="5" type="noConversion"/>
  </si>
  <si>
    <t>%</t>
    <phoneticPr fontId="5" type="noConversion"/>
  </si>
  <si>
    <t>wt% (NaCl)</t>
    <phoneticPr fontId="5" type="noConversion"/>
  </si>
  <si>
    <t>OD of fibers</t>
    <phoneticPr fontId="5" type="noConversion"/>
  </si>
  <si>
    <t>ID of fibers</t>
    <phoneticPr fontId="5" type="noConversion"/>
  </si>
  <si>
    <t>um</t>
    <phoneticPr fontId="5" type="noConversion"/>
  </si>
  <si>
    <t>Thickness of active layer</t>
    <phoneticPr fontId="5" type="noConversion"/>
  </si>
  <si>
    <t>nm</t>
    <phoneticPr fontId="5" type="noConversion"/>
  </si>
  <si>
    <t>Length</t>
    <phoneticPr fontId="5" type="noConversion"/>
  </si>
  <si>
    <t>cm</t>
    <phoneticPr fontId="5" type="noConversion"/>
  </si>
  <si>
    <t>Membrane specifications</t>
    <phoneticPr fontId="5" type="noConversion"/>
  </si>
  <si>
    <t>Module specifications</t>
    <phoneticPr fontId="5" type="noConversion"/>
  </si>
  <si>
    <t>Housing ID</t>
    <phoneticPr fontId="5" type="noConversion"/>
  </si>
  <si>
    <t>in ca.</t>
    <phoneticPr fontId="5" type="noConversion"/>
  </si>
  <si>
    <t>Porosity</t>
    <phoneticPr fontId="5" type="noConversion"/>
  </si>
  <si>
    <t>PVDF/NMP/EG</t>
    <phoneticPr fontId="5" type="noConversion"/>
  </si>
  <si>
    <t>PVDF/NMP</t>
    <phoneticPr fontId="5" type="noConversion"/>
  </si>
  <si>
    <t>Contact angle</t>
    <phoneticPr fontId="5" type="noConversion"/>
  </si>
  <si>
    <t>Effective pore size</t>
    <phoneticPr fontId="5" type="noConversion"/>
  </si>
  <si>
    <t>0.15-0.18</t>
    <phoneticPr fontId="5" type="noConversion"/>
  </si>
  <si>
    <t>Operating conditions</t>
    <phoneticPr fontId="5" type="noConversion"/>
  </si>
  <si>
    <t>Inlet flowrate</t>
    <phoneticPr fontId="5" type="noConversion"/>
  </si>
  <si>
    <t>Inlet temperatures</t>
    <phoneticPr fontId="5" type="noConversion"/>
  </si>
  <si>
    <t>Permeate side</t>
    <phoneticPr fontId="5" type="noConversion"/>
  </si>
  <si>
    <t>Feed side</t>
    <phoneticPr fontId="5" type="noConversion"/>
  </si>
  <si>
    <t>Number of fibers</t>
    <phoneticPr fontId="5" type="noConversion"/>
  </si>
  <si>
    <t>C</t>
    <phoneticPr fontId="5" type="noConversion"/>
  </si>
  <si>
    <r>
      <t>m</t>
    </r>
    <r>
      <rPr>
        <sz val="11"/>
        <color theme="1"/>
        <rFont val="Calibri"/>
        <family val="2"/>
        <scheme val="minor"/>
      </rPr>
      <t>/s</t>
    </r>
    <phoneticPr fontId="5" type="noConversion"/>
  </si>
  <si>
    <t>m/s</t>
    <phoneticPr fontId="5" type="noConversion"/>
  </si>
  <si>
    <t>Permeation flux</t>
    <phoneticPr fontId="5" type="noConversion"/>
  </si>
  <si>
    <t>kg/m2-h</t>
    <phoneticPr fontId="5" type="noConversion"/>
  </si>
  <si>
    <t>Feed-side outlet temperature</t>
    <phoneticPr fontId="5" type="noConversion"/>
  </si>
  <si>
    <t>Permeate-side outlet temperature</t>
    <phoneticPr fontId="5" type="noConversion"/>
  </si>
  <si>
    <t>Flat sheet</t>
  </si>
  <si>
    <t>PTFE</t>
  </si>
  <si>
    <t>Lower chamber</t>
  </si>
  <si>
    <t>Width</t>
  </si>
  <si>
    <t>cm</t>
  </si>
  <si>
    <t>n.a.</t>
  </si>
  <si>
    <t>PVDF</t>
  </si>
  <si>
    <t>Thickness</t>
  </si>
  <si>
    <t>um</t>
  </si>
  <si>
    <t>Manufature</t>
  </si>
  <si>
    <t>SMTC</t>
  </si>
  <si>
    <t>CHQISTEX</t>
  </si>
  <si>
    <t>ePTFE</t>
  </si>
  <si>
    <t>Peristaltic pump</t>
  </si>
  <si>
    <t>rpm</t>
  </si>
  <si>
    <t>mLPM</t>
  </si>
  <si>
    <t>Length</t>
  </si>
  <si>
    <t>Length of a chamber</t>
  </si>
  <si>
    <t>Width of a chamber</t>
  </si>
  <si>
    <t>Hight of a chamber</t>
  </si>
  <si>
    <t>cm2</t>
  </si>
  <si>
    <t>Notes</t>
  </si>
  <si>
    <t>Yao C L 2016 experiments as an undergraduate student</t>
  </si>
  <si>
    <t>Performances</t>
  </si>
  <si>
    <t>Permeation flux</t>
  </si>
  <si>
    <t>kg/m2-h</t>
  </si>
  <si>
    <t>Feed-side outlet temperature</t>
  </si>
  <si>
    <t>C</t>
  </si>
  <si>
    <t>Permeate-side outlet temperature</t>
  </si>
  <si>
    <t>Hot feed side at</t>
  </si>
  <si>
    <t>Flow pattern</t>
  </si>
  <si>
    <t>Co-current</t>
  </si>
  <si>
    <t>Type</t>
  </si>
  <si>
    <t>Main content</t>
  </si>
  <si>
    <t>Membrane area</t>
  </si>
  <si>
    <t>Porosity</t>
  </si>
  <si>
    <t>Contact angle</t>
  </si>
  <si>
    <t>Effective pore size</t>
  </si>
  <si>
    <t>膜类型</t>
  </si>
  <si>
    <t>料液侧入口温度（℃）</t>
  </si>
  <si>
    <t>料液侧出口温度（℃）</t>
  </si>
  <si>
    <t>渗透侧入口温度（℃）</t>
  </si>
  <si>
    <t>渗透侧出口温度（℃）</t>
  </si>
  <si>
    <t>平均温度差（℃）</t>
  </si>
  <si>
    <t>料液侧流速（m/s)</t>
  </si>
  <si>
    <t>渗透侧流速（m/s)</t>
  </si>
  <si>
    <t>平均膜渗透通量（kg·m-2·h-1）</t>
  </si>
  <si>
    <t>通量误差</t>
  </si>
  <si>
    <t>通量STD</t>
  </si>
  <si>
    <t>STD(Permeation flux)</t>
  </si>
  <si>
    <t>Inlet flowrate at nozzle</t>
  </si>
  <si>
    <t>m/s</t>
  </si>
  <si>
    <t>Inlet bulk-flow velocity at chamber</t>
  </si>
  <si>
    <t>CFD simulation</t>
  </si>
  <si>
    <t>Sequential number</t>
  </si>
  <si>
    <t>kg/m2-s</t>
  </si>
  <si>
    <t>K</t>
  </si>
  <si>
    <t>Membrane specifications</t>
  </si>
  <si>
    <t>Module specifications</t>
  </si>
  <si>
    <t>Operating conditions</t>
  </si>
  <si>
    <t>Feed concentration</t>
  </si>
  <si>
    <t>wt% (NaCl)</t>
  </si>
  <si>
    <t>Feed side</t>
  </si>
  <si>
    <t>Inlet temperatures</t>
  </si>
  <si>
    <t>Permeate side</t>
  </si>
  <si>
    <t>Rearranged experimental data</t>
  </si>
  <si>
    <t>Feed-side</t>
  </si>
  <si>
    <t>Outlet temp.</t>
  </si>
  <si>
    <t>Inlet temp.</t>
  </si>
  <si>
    <t>Permeate-side</t>
  </si>
  <si>
    <t>Feed-side outlet avg. temp.</t>
  </si>
  <si>
    <t>Perm-side outlet avg. temp.</t>
  </si>
  <si>
    <t>&lt;&lt;</t>
  </si>
  <si>
    <t>16GGQ-1-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</si>
</sst>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0.000E+0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i/>
      <sz val="11"/>
      <color rgb="FF7F7F7F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-0.499984740745262"/>
      <name val="Arial Unicode MS"/>
      <family val="2"/>
      <charset val="134"/>
    </font>
    <font>
      <sz val="11"/>
      <color theme="4" tint="-0.499984740745262"/>
      <name val="Arial Unicode MS"/>
      <family val="2"/>
      <charset val="134"/>
    </font>
    <font>
      <b/>
      <sz val="11"/>
      <color theme="4" tint="-0.499984740745262"/>
      <name val="Arial Unicode MS"/>
      <family val="2"/>
      <charset val="134"/>
    </font>
    <font>
      <sz val="11"/>
      <color theme="7" tint="-0.499984740745262"/>
      <name val="Arial Unicode MS"/>
      <family val="2"/>
      <charset val="134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1">
      <alignment vertical="center"/>
    </xf>
    <xf numFmtId="0" fontId="1" fillId="6" borderId="0" applyNumberFormat="0" applyBorder="0" applyAlignment="0" applyProtection="0"/>
    <xf numFmtId="0" fontId="15" fillId="7" borderId="2" applyNumberFormat="0" applyAlignment="0" applyProtection="0"/>
    <xf numFmtId="0" fontId="16" fillId="8" borderId="3" applyNumberFormat="0" applyAlignment="0" applyProtection="0"/>
  </cellStyleXfs>
  <cellXfs count="37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NumberFormat="1">
      <alignment vertical="center"/>
    </xf>
    <xf numFmtId="0" fontId="2" fillId="2" borderId="0" xfId="2">
      <alignment vertical="center"/>
    </xf>
    <xf numFmtId="0" fontId="2" fillId="3" borderId="0" xfId="3">
      <alignment vertical="center"/>
    </xf>
    <xf numFmtId="0" fontId="2" fillId="3" borderId="0" xfId="3" applyNumberFormat="1">
      <alignment vertical="center"/>
    </xf>
    <xf numFmtId="0" fontId="2" fillId="4" borderId="0" xfId="4">
      <alignment vertical="center"/>
    </xf>
    <xf numFmtId="0" fontId="8" fillId="3" borderId="0" xfId="3" applyFont="1">
      <alignment vertical="center"/>
    </xf>
    <xf numFmtId="0" fontId="9" fillId="2" borderId="0" xfId="2" applyFont="1">
      <alignment vertical="center"/>
    </xf>
    <xf numFmtId="0" fontId="10" fillId="2" borderId="0" xfId="2" applyFont="1">
      <alignment vertical="center"/>
    </xf>
    <xf numFmtId="0" fontId="4" fillId="0" borderId="0" xfId="0" applyFont="1">
      <alignment vertical="center"/>
    </xf>
    <xf numFmtId="0" fontId="4" fillId="4" borderId="0" xfId="4" applyFont="1">
      <alignment vertical="center"/>
    </xf>
    <xf numFmtId="0" fontId="0" fillId="4" borderId="0" xfId="4" applyFont="1">
      <alignment vertical="center"/>
    </xf>
    <xf numFmtId="0" fontId="2" fillId="5" borderId="0" xfId="5">
      <alignment vertical="center"/>
    </xf>
    <xf numFmtId="0" fontId="11" fillId="5" borderId="0" xfId="5" applyFont="1">
      <alignment vertical="center"/>
    </xf>
    <xf numFmtId="0" fontId="0" fillId="5" borderId="0" xfId="5" applyFont="1">
      <alignment vertical="center"/>
    </xf>
    <xf numFmtId="0" fontId="12" fillId="6" borderId="0" xfId="7" applyFont="1" applyAlignment="1">
      <alignment vertical="center"/>
    </xf>
    <xf numFmtId="0" fontId="13" fillId="0" borderId="0" xfId="1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2" fillId="2" borderId="0" xfId="2" applyFont="1" applyBorder="1">
      <alignment vertical="center"/>
    </xf>
    <xf numFmtId="0" fontId="12" fillId="2" borderId="0" xfId="2" applyFont="1" applyBorder="1" applyAlignment="1">
      <alignment vertical="center"/>
    </xf>
    <xf numFmtId="0" fontId="12" fillId="3" borderId="0" xfId="3" applyFont="1" applyBorder="1">
      <alignment vertical="center"/>
    </xf>
    <xf numFmtId="0" fontId="12" fillId="3" borderId="0" xfId="3" applyFont="1">
      <alignment vertical="center"/>
    </xf>
    <xf numFmtId="0" fontId="12" fillId="0" borderId="0" xfId="0" applyNumberFormat="1" applyFont="1">
      <alignment vertical="center"/>
    </xf>
    <xf numFmtId="0" fontId="12" fillId="4" borderId="0" xfId="4" applyFont="1">
      <alignment vertical="center"/>
    </xf>
    <xf numFmtId="0" fontId="14" fillId="4" borderId="0" xfId="4" applyFont="1">
      <alignment vertical="center"/>
    </xf>
    <xf numFmtId="0" fontId="12" fillId="4" borderId="0" xfId="4" applyFont="1" applyBorder="1">
      <alignment vertical="center"/>
    </xf>
    <xf numFmtId="164" fontId="12" fillId="4" borderId="0" xfId="4" applyNumberFormat="1" applyFont="1">
      <alignment vertical="center"/>
    </xf>
    <xf numFmtId="2" fontId="12" fillId="4" borderId="0" xfId="4" applyNumberFormat="1" applyFont="1">
      <alignment vertical="center"/>
    </xf>
    <xf numFmtId="0" fontId="12" fillId="5" borderId="0" xfId="5" applyFont="1">
      <alignment vertical="center"/>
    </xf>
    <xf numFmtId="2" fontId="12" fillId="5" borderId="0" xfId="5" applyNumberFormat="1" applyFont="1">
      <alignment vertical="center"/>
    </xf>
    <xf numFmtId="165" fontId="12" fillId="5" borderId="0" xfId="5" applyNumberFormat="1" applyFont="1">
      <alignment vertical="center"/>
    </xf>
    <xf numFmtId="166" fontId="12" fillId="6" borderId="0" xfId="7" applyNumberFormat="1" applyFont="1" applyAlignment="1">
      <alignment vertical="center"/>
    </xf>
    <xf numFmtId="0" fontId="0" fillId="6" borderId="0" xfId="7" applyFont="1" applyAlignment="1">
      <alignment vertical="center"/>
    </xf>
    <xf numFmtId="0" fontId="15" fillId="7" borderId="2" xfId="8" applyAlignment="1">
      <alignment vertical="center"/>
    </xf>
    <xf numFmtId="0" fontId="16" fillId="8" borderId="3" xfId="9" applyAlignment="1">
      <alignment vertical="center"/>
    </xf>
  </cellXfs>
  <cellStyles count="10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6" xfId="7" builtinId="50"/>
    <cellStyle name="Explanatory Text" xfId="1" builtinId="53"/>
    <cellStyle name="Input" xfId="8" builtinId="20"/>
    <cellStyle name="Normal" xfId="0" builtinId="0" customBuiltin="1"/>
    <cellStyle name="Output" xfId="9" builtinId="21"/>
    <cellStyle name="Style 1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C1" sqref="A1:C1048576"/>
    </sheetView>
  </sheetViews>
  <sheetFormatPr defaultRowHeight="15"/>
  <cols>
    <col min="1" max="1" width="28.28515625" customWidth="1"/>
    <col min="2" max="2" width="10.28515625" customWidth="1"/>
  </cols>
  <sheetData>
    <row r="1" spans="1:3" ht="16.5">
      <c r="A1" s="1" t="s">
        <v>0</v>
      </c>
    </row>
    <row r="3" spans="1:3" ht="16.5">
      <c r="A3" s="10" t="s">
        <v>25</v>
      </c>
    </row>
    <row r="4" spans="1:3" s="3" customFormat="1" ht="16.5">
      <c r="A4" s="8" t="s">
        <v>1</v>
      </c>
      <c r="C4" s="3" t="s">
        <v>2</v>
      </c>
    </row>
    <row r="5" spans="1:3" s="3" customFormat="1" ht="16.5">
      <c r="A5" s="8" t="s">
        <v>3</v>
      </c>
      <c r="C5" s="3" t="s">
        <v>4</v>
      </c>
    </row>
    <row r="6" spans="1:3" s="3" customFormat="1" ht="16.5">
      <c r="A6" s="8" t="s">
        <v>9</v>
      </c>
      <c r="C6" s="3" t="s">
        <v>10</v>
      </c>
    </row>
    <row r="7" spans="1:3" s="3" customFormat="1" ht="16.5">
      <c r="A7" s="8" t="s">
        <v>6</v>
      </c>
      <c r="B7" s="3" t="s">
        <v>7</v>
      </c>
      <c r="C7" s="3">
        <v>150</v>
      </c>
    </row>
    <row r="8" spans="1:3" s="3" customFormat="1" ht="16.5">
      <c r="A8" s="8" t="s">
        <v>23</v>
      </c>
      <c r="B8" s="3" t="s">
        <v>24</v>
      </c>
      <c r="C8" s="3">
        <v>20</v>
      </c>
    </row>
    <row r="9" spans="1:3" s="3" customFormat="1" ht="16.5">
      <c r="A9" s="8" t="s">
        <v>40</v>
      </c>
    </row>
    <row r="10" spans="1:3" s="3" customFormat="1" ht="16.5">
      <c r="A10" s="8" t="s">
        <v>18</v>
      </c>
      <c r="B10" s="3" t="s">
        <v>20</v>
      </c>
      <c r="C10" s="3">
        <v>820</v>
      </c>
    </row>
    <row r="11" spans="1:3" s="3" customFormat="1" ht="16.5">
      <c r="A11" s="8" t="s">
        <v>19</v>
      </c>
      <c r="B11" s="3" t="s">
        <v>20</v>
      </c>
      <c r="C11" s="3">
        <v>600</v>
      </c>
    </row>
    <row r="12" spans="1:3" s="3" customFormat="1" ht="16.5">
      <c r="A12" s="8" t="s">
        <v>21</v>
      </c>
      <c r="B12" s="3" t="s">
        <v>22</v>
      </c>
      <c r="C12" s="3">
        <v>10</v>
      </c>
    </row>
    <row r="13" spans="1:3" s="3" customFormat="1" ht="16.5">
      <c r="A13" s="9" t="s">
        <v>29</v>
      </c>
    </row>
    <row r="14" spans="1:3" s="3" customFormat="1" ht="16.5">
      <c r="A14" s="8" t="s">
        <v>30</v>
      </c>
      <c r="B14" s="3" t="s">
        <v>16</v>
      </c>
      <c r="C14" s="3">
        <v>73.8</v>
      </c>
    </row>
    <row r="15" spans="1:3" s="3" customFormat="1" ht="16.5">
      <c r="A15" s="8" t="s">
        <v>31</v>
      </c>
      <c r="B15" s="3" t="s">
        <v>16</v>
      </c>
      <c r="C15" s="3">
        <v>68.5</v>
      </c>
    </row>
    <row r="16" spans="1:3" s="3" customFormat="1" ht="16.5">
      <c r="A16" s="8" t="s">
        <v>32</v>
      </c>
      <c r="C16" s="3">
        <v>112</v>
      </c>
    </row>
    <row r="17" spans="1:7" s="3" customFormat="1" ht="16.5">
      <c r="A17" s="8" t="s">
        <v>33</v>
      </c>
      <c r="B17" s="3" t="s">
        <v>20</v>
      </c>
      <c r="C17" s="3" t="s">
        <v>34</v>
      </c>
    </row>
    <row r="18" spans="1:7" ht="16.5">
      <c r="A18" s="10" t="s">
        <v>26</v>
      </c>
    </row>
    <row r="19" spans="1:7" s="4" customFormat="1" ht="16.5">
      <c r="A19" s="7" t="s">
        <v>27</v>
      </c>
      <c r="B19" s="4" t="s">
        <v>28</v>
      </c>
      <c r="C19" s="4">
        <f>3/8</f>
        <v>0.375</v>
      </c>
    </row>
    <row r="20" spans="1:7" s="4" customFormat="1" ht="16.5">
      <c r="A20" s="7" t="s">
        <v>8</v>
      </c>
      <c r="B20" s="4" t="s">
        <v>16</v>
      </c>
      <c r="C20" s="5">
        <v>48</v>
      </c>
    </row>
    <row r="21" spans="1:7" s="4" customFormat="1" ht="16.5">
      <c r="A21" s="7" t="s">
        <v>11</v>
      </c>
      <c r="C21" s="4" t="s">
        <v>12</v>
      </c>
    </row>
    <row r="22" spans="1:7" s="4" customFormat="1" ht="16.5">
      <c r="A22" s="7" t="s">
        <v>13</v>
      </c>
      <c r="C22" s="4" t="s">
        <v>14</v>
      </c>
    </row>
    <row r="23" spans="1:7" ht="16.5">
      <c r="A23" s="10" t="s">
        <v>35</v>
      </c>
      <c r="C23" s="2"/>
    </row>
    <row r="24" spans="1:7" s="6" customFormat="1" ht="16.5">
      <c r="A24" s="6" t="s">
        <v>15</v>
      </c>
      <c r="B24" s="6" t="s">
        <v>17</v>
      </c>
      <c r="C24" s="6">
        <v>3.5</v>
      </c>
    </row>
    <row r="25" spans="1:7" s="6" customFormat="1" ht="16.5">
      <c r="A25" s="11" t="s">
        <v>39</v>
      </c>
    </row>
    <row r="26" spans="1:7" s="6" customFormat="1" ht="16.5">
      <c r="A26" s="6" t="s">
        <v>36</v>
      </c>
      <c r="B26" s="12" t="s">
        <v>42</v>
      </c>
      <c r="C26" s="6">
        <v>1.6</v>
      </c>
    </row>
    <row r="27" spans="1:7" s="6" customFormat="1" ht="16.5">
      <c r="A27" s="6" t="s">
        <v>37</v>
      </c>
      <c r="B27" s="12" t="s">
        <v>41</v>
      </c>
      <c r="C27" s="6">
        <v>79.3</v>
      </c>
      <c r="D27" s="6">
        <v>70.2</v>
      </c>
      <c r="E27" s="6">
        <v>59.8</v>
      </c>
      <c r="F27" s="6">
        <v>49.5</v>
      </c>
      <c r="G27" s="6">
        <v>40</v>
      </c>
    </row>
    <row r="28" spans="1:7" s="6" customFormat="1" ht="16.5">
      <c r="A28" s="11" t="s">
        <v>38</v>
      </c>
    </row>
    <row r="29" spans="1:7" s="6" customFormat="1" ht="16.5">
      <c r="A29" s="6" t="s">
        <v>36</v>
      </c>
      <c r="B29" s="12" t="s">
        <v>43</v>
      </c>
      <c r="C29" s="6">
        <v>0.8</v>
      </c>
    </row>
    <row r="30" spans="1:7" s="6" customFormat="1" ht="16.5">
      <c r="A30" s="6" t="s">
        <v>37</v>
      </c>
      <c r="B30" s="12" t="s">
        <v>41</v>
      </c>
      <c r="C30" s="6">
        <v>17.5</v>
      </c>
      <c r="D30" s="6">
        <v>17.5</v>
      </c>
      <c r="E30" s="6">
        <v>17.5</v>
      </c>
      <c r="F30" s="6">
        <v>17.5</v>
      </c>
      <c r="G30" s="6">
        <v>17.5</v>
      </c>
    </row>
    <row r="31" spans="1:7" ht="16.5">
      <c r="A31" s="10" t="s">
        <v>5</v>
      </c>
    </row>
    <row r="32" spans="1:7" s="13" customFormat="1" ht="16.5">
      <c r="A32" s="14" t="s">
        <v>44</v>
      </c>
      <c r="B32" s="13" t="s">
        <v>45</v>
      </c>
      <c r="C32" s="13">
        <v>41.5</v>
      </c>
      <c r="D32" s="13">
        <v>30.8</v>
      </c>
      <c r="E32" s="13">
        <v>19.899999999999999</v>
      </c>
      <c r="F32" s="13">
        <v>11.5</v>
      </c>
      <c r="G32" s="13">
        <v>6.2</v>
      </c>
    </row>
    <row r="33" spans="1:7" s="13" customFormat="1" ht="16.5">
      <c r="A33" s="14" t="s">
        <v>46</v>
      </c>
      <c r="B33" s="15" t="s">
        <v>41</v>
      </c>
      <c r="C33" s="13">
        <v>39</v>
      </c>
      <c r="D33" s="13">
        <v>67.2</v>
      </c>
      <c r="E33" s="13">
        <v>57.4</v>
      </c>
      <c r="F33" s="13">
        <v>48</v>
      </c>
      <c r="G33" s="13">
        <v>39</v>
      </c>
    </row>
    <row r="34" spans="1:7" s="13" customFormat="1" ht="16.5">
      <c r="A34" s="14" t="s">
        <v>47</v>
      </c>
      <c r="B34" s="15" t="s">
        <v>41</v>
      </c>
      <c r="C34" s="13">
        <v>37</v>
      </c>
      <c r="D34" s="13">
        <v>31</v>
      </c>
      <c r="E34" s="13">
        <v>26.1</v>
      </c>
      <c r="F34" s="13">
        <v>20.2</v>
      </c>
      <c r="G34" s="13">
        <v>14.5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tabSelected="1" topLeftCell="A25" workbookViewId="0">
      <selection activeCell="D52" sqref="D52"/>
    </sheetView>
  </sheetViews>
  <sheetFormatPr defaultRowHeight="15"/>
  <cols>
    <col min="1" max="1" width="28.28515625" style="18" customWidth="1"/>
    <col min="2" max="2" width="10.28515625" style="18" customWidth="1"/>
    <col min="3" max="4" width="9.28515625" style="18" bestFit="1" customWidth="1"/>
    <col min="5" max="16384" width="9.140625" style="18"/>
  </cols>
  <sheetData>
    <row r="1" spans="1:12">
      <c r="A1" s="17" t="s">
        <v>70</v>
      </c>
    </row>
    <row r="3" spans="1:12">
      <c r="A3" s="19" t="s">
        <v>105</v>
      </c>
    </row>
    <row r="4" spans="1:12" s="20" customFormat="1">
      <c r="A4" s="20" t="s">
        <v>80</v>
      </c>
      <c r="C4" s="20" t="s">
        <v>48</v>
      </c>
    </row>
    <row r="5" spans="1:12" s="20" customFormat="1">
      <c r="A5" s="20" t="s">
        <v>57</v>
      </c>
      <c r="C5" s="20" t="s">
        <v>59</v>
      </c>
      <c r="K5" s="20" t="s">
        <v>58</v>
      </c>
      <c r="L5" s="20" t="s">
        <v>58</v>
      </c>
    </row>
    <row r="6" spans="1:12" s="20" customFormat="1">
      <c r="A6" s="20" t="s">
        <v>81</v>
      </c>
      <c r="C6" s="20" t="s">
        <v>60</v>
      </c>
      <c r="K6" s="20" t="s">
        <v>54</v>
      </c>
      <c r="L6" s="20" t="s">
        <v>49</v>
      </c>
    </row>
    <row r="7" spans="1:12" s="20" customFormat="1">
      <c r="A7" s="20" t="s">
        <v>82</v>
      </c>
      <c r="B7" s="20" t="s">
        <v>68</v>
      </c>
      <c r="C7" s="21">
        <f>C8*C9</f>
        <v>31.25</v>
      </c>
      <c r="K7" s="21"/>
      <c r="L7" s="21">
        <f>L8*L9</f>
        <v>31.25</v>
      </c>
    </row>
    <row r="8" spans="1:12" s="20" customFormat="1">
      <c r="A8" s="20" t="s">
        <v>64</v>
      </c>
      <c r="B8" s="20" t="s">
        <v>52</v>
      </c>
      <c r="C8" s="21">
        <v>12.5</v>
      </c>
      <c r="K8" s="21"/>
      <c r="L8" s="21">
        <v>12.5</v>
      </c>
    </row>
    <row r="9" spans="1:12" s="20" customFormat="1">
      <c r="A9" s="20" t="s">
        <v>51</v>
      </c>
      <c r="B9" s="20" t="s">
        <v>52</v>
      </c>
      <c r="C9" s="21">
        <v>2.5</v>
      </c>
      <c r="K9" s="21"/>
      <c r="L9" s="21">
        <v>2.5</v>
      </c>
    </row>
    <row r="10" spans="1:12" s="20" customFormat="1">
      <c r="A10" s="20" t="s">
        <v>55</v>
      </c>
      <c r="B10" s="20" t="s">
        <v>56</v>
      </c>
      <c r="C10" s="20">
        <v>18.7</v>
      </c>
      <c r="K10" s="20">
        <v>11</v>
      </c>
      <c r="L10" s="20">
        <v>23</v>
      </c>
    </row>
    <row r="11" spans="1:12" s="20" customFormat="1">
      <c r="A11" s="20" t="s">
        <v>83</v>
      </c>
    </row>
    <row r="12" spans="1:12" s="20" customFormat="1">
      <c r="A12" s="20" t="s">
        <v>84</v>
      </c>
      <c r="C12" s="20">
        <v>132.25</v>
      </c>
      <c r="K12" s="20">
        <v>110.63</v>
      </c>
      <c r="L12" s="20">
        <v>125.25</v>
      </c>
    </row>
    <row r="13" spans="1:12" s="20" customFormat="1">
      <c r="A13" s="20" t="s">
        <v>85</v>
      </c>
      <c r="B13" s="20" t="s">
        <v>56</v>
      </c>
      <c r="C13" s="20" t="s">
        <v>53</v>
      </c>
      <c r="K13" s="20" t="s">
        <v>53</v>
      </c>
      <c r="L13" s="20" t="s">
        <v>53</v>
      </c>
    </row>
    <row r="14" spans="1:12">
      <c r="A14" s="19" t="s">
        <v>106</v>
      </c>
    </row>
    <row r="15" spans="1:12" s="23" customFormat="1">
      <c r="A15" s="22" t="s">
        <v>65</v>
      </c>
      <c r="B15" s="22" t="s">
        <v>68</v>
      </c>
      <c r="C15" s="22">
        <v>12.5</v>
      </c>
      <c r="D15" s="22"/>
      <c r="E15" s="22"/>
    </row>
    <row r="16" spans="1:12" s="23" customFormat="1">
      <c r="A16" s="22" t="s">
        <v>66</v>
      </c>
      <c r="B16" s="22" t="s">
        <v>68</v>
      </c>
      <c r="C16" s="22">
        <v>2.5</v>
      </c>
      <c r="D16" s="22"/>
      <c r="E16" s="22"/>
    </row>
    <row r="17" spans="1:11" s="23" customFormat="1">
      <c r="A17" s="22" t="s">
        <v>67</v>
      </c>
      <c r="B17" s="22" t="s">
        <v>68</v>
      </c>
      <c r="C17" s="22">
        <v>1.5</v>
      </c>
      <c r="D17" s="22"/>
      <c r="E17" s="22"/>
    </row>
    <row r="18" spans="1:11" s="23" customFormat="1">
      <c r="A18" s="22" t="s">
        <v>77</v>
      </c>
      <c r="B18" s="22"/>
      <c r="C18" s="22" t="s">
        <v>50</v>
      </c>
      <c r="D18" s="22"/>
      <c r="E18" s="22"/>
    </row>
    <row r="19" spans="1:11" s="23" customFormat="1">
      <c r="A19" s="22" t="s">
        <v>78</v>
      </c>
      <c r="B19" s="22"/>
      <c r="C19" s="22" t="s">
        <v>79</v>
      </c>
      <c r="D19" s="22"/>
      <c r="E19" s="22"/>
    </row>
    <row r="20" spans="1:11">
      <c r="A20" s="19" t="s">
        <v>107</v>
      </c>
      <c r="C20" s="24"/>
    </row>
    <row r="21" spans="1:11">
      <c r="A21" s="25" t="s">
        <v>108</v>
      </c>
      <c r="B21" s="25" t="s">
        <v>109</v>
      </c>
      <c r="C21" s="25">
        <v>0</v>
      </c>
      <c r="D21" s="25"/>
      <c r="E21" s="25"/>
      <c r="F21" s="25"/>
      <c r="G21" s="25"/>
      <c r="H21" s="25"/>
      <c r="I21" s="25"/>
      <c r="J21" s="25"/>
      <c r="K21" s="25"/>
    </row>
    <row r="22" spans="1:11">
      <c r="A22" s="26" t="s">
        <v>110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1:11">
      <c r="A23" s="25" t="s">
        <v>61</v>
      </c>
      <c r="B23" s="25" t="s">
        <v>62</v>
      </c>
      <c r="C23" s="25">
        <v>100</v>
      </c>
      <c r="D23" s="12" t="s">
        <v>120</v>
      </c>
      <c r="E23" s="12" t="s">
        <v>120</v>
      </c>
      <c r="F23" s="12" t="s">
        <v>120</v>
      </c>
      <c r="G23" s="12" t="s">
        <v>120</v>
      </c>
      <c r="H23" s="25"/>
      <c r="I23" s="25"/>
      <c r="J23" s="25"/>
      <c r="K23" s="25"/>
    </row>
    <row r="24" spans="1:11">
      <c r="A24" s="26"/>
      <c r="B24" s="25" t="s">
        <v>63</v>
      </c>
      <c r="C24" s="25">
        <f>-22.11+2.12*C23</f>
        <v>189.89</v>
      </c>
      <c r="D24" s="12" t="s">
        <v>120</v>
      </c>
      <c r="E24" s="12" t="s">
        <v>120</v>
      </c>
      <c r="F24" s="12" t="s">
        <v>120</v>
      </c>
      <c r="G24" s="12" t="s">
        <v>120</v>
      </c>
      <c r="H24" s="27"/>
      <c r="I24" s="27"/>
      <c r="J24" s="27"/>
      <c r="K24" s="25"/>
    </row>
    <row r="25" spans="1:11">
      <c r="A25" s="25" t="s">
        <v>98</v>
      </c>
      <c r="B25" s="25" t="s">
        <v>99</v>
      </c>
      <c r="C25" s="28">
        <v>1.0570055555555555E-2</v>
      </c>
      <c r="D25" s="12" t="s">
        <v>120</v>
      </c>
      <c r="E25" s="12" t="s">
        <v>120</v>
      </c>
      <c r="F25" s="12" t="s">
        <v>120</v>
      </c>
      <c r="G25" s="12" t="s">
        <v>120</v>
      </c>
      <c r="H25" s="25"/>
      <c r="I25" s="25"/>
      <c r="J25" s="25"/>
      <c r="K25" s="25"/>
    </row>
    <row r="26" spans="1:11">
      <c r="A26" s="25" t="s">
        <v>111</v>
      </c>
      <c r="B26" s="25" t="s">
        <v>75</v>
      </c>
      <c r="C26" s="29">
        <v>32.804908589380183</v>
      </c>
      <c r="D26" s="29">
        <v>37.545921167879214</v>
      </c>
      <c r="E26" s="29">
        <v>40.462794041113561</v>
      </c>
      <c r="F26" s="29">
        <v>46.813272232415727</v>
      </c>
      <c r="G26" s="29">
        <v>52.28803056208195</v>
      </c>
      <c r="H26" s="25"/>
      <c r="I26" s="25"/>
      <c r="J26" s="25"/>
      <c r="K26" s="25"/>
    </row>
    <row r="27" spans="1:11">
      <c r="A27" s="26" t="s">
        <v>112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>
      <c r="A28" s="25" t="s">
        <v>61</v>
      </c>
      <c r="B28" s="25" t="s">
        <v>62</v>
      </c>
      <c r="C28" s="25">
        <v>100</v>
      </c>
      <c r="D28" s="12" t="s">
        <v>120</v>
      </c>
      <c r="E28" s="12" t="s">
        <v>120</v>
      </c>
      <c r="F28" s="12" t="s">
        <v>120</v>
      </c>
      <c r="G28" s="12" t="s">
        <v>120</v>
      </c>
      <c r="H28" s="25"/>
      <c r="I28" s="25"/>
      <c r="J28" s="25"/>
      <c r="K28" s="25"/>
    </row>
    <row r="29" spans="1:11">
      <c r="A29" s="26"/>
      <c r="B29" s="25" t="s">
        <v>63</v>
      </c>
      <c r="C29" s="25">
        <f>-7.24+2.04*C28</f>
        <v>196.76</v>
      </c>
      <c r="D29" s="12" t="s">
        <v>120</v>
      </c>
      <c r="E29" s="12" t="s">
        <v>120</v>
      </c>
      <c r="F29" s="12" t="s">
        <v>120</v>
      </c>
      <c r="G29" s="12" t="s">
        <v>120</v>
      </c>
      <c r="H29" s="25"/>
      <c r="I29" s="25"/>
      <c r="J29" s="25"/>
      <c r="K29" s="25"/>
    </row>
    <row r="30" spans="1:11">
      <c r="A30" s="25" t="s">
        <v>98</v>
      </c>
      <c r="B30" s="25" t="s">
        <v>99</v>
      </c>
      <c r="C30" s="28">
        <v>1.0024555555555557E-2</v>
      </c>
      <c r="D30" s="12" t="s">
        <v>120</v>
      </c>
      <c r="E30" s="12" t="s">
        <v>120</v>
      </c>
      <c r="F30" s="12" t="s">
        <v>120</v>
      </c>
      <c r="G30" s="12" t="s">
        <v>120</v>
      </c>
      <c r="H30" s="25"/>
      <c r="I30" s="25"/>
      <c r="J30" s="25"/>
      <c r="K30" s="25"/>
    </row>
    <row r="31" spans="1:11">
      <c r="A31" s="25" t="s">
        <v>111</v>
      </c>
      <c r="B31" s="25" t="s">
        <v>75</v>
      </c>
      <c r="C31" s="29">
        <v>20.020584823493895</v>
      </c>
      <c r="D31" s="29">
        <v>20.013996907080195</v>
      </c>
      <c r="E31" s="29">
        <v>20.040555205268429</v>
      </c>
      <c r="F31" s="29">
        <v>19.965192717598594</v>
      </c>
      <c r="G31" s="29">
        <v>20.531591054442632</v>
      </c>
      <c r="H31" s="25"/>
      <c r="I31" s="25"/>
      <c r="J31" s="25"/>
      <c r="K31" s="25"/>
    </row>
    <row r="32" spans="1:11">
      <c r="A32" s="19" t="s">
        <v>71</v>
      </c>
    </row>
    <row r="33" spans="1:7" s="30" customFormat="1">
      <c r="A33" s="30" t="s">
        <v>74</v>
      </c>
      <c r="B33" s="30" t="s">
        <v>75</v>
      </c>
      <c r="C33" s="31">
        <v>32.209159619805561</v>
      </c>
      <c r="D33" s="31">
        <v>36.641882535934052</v>
      </c>
      <c r="E33" s="31">
        <v>39.206231593240013</v>
      </c>
      <c r="F33" s="31">
        <v>45.115007004655496</v>
      </c>
      <c r="G33" s="31">
        <v>50.488628590359532</v>
      </c>
    </row>
    <row r="34" spans="1:7" s="30" customFormat="1">
      <c r="A34" s="30" t="s">
        <v>76</v>
      </c>
      <c r="B34" s="30" t="s">
        <v>75</v>
      </c>
      <c r="C34" s="31">
        <v>21.1468268936618</v>
      </c>
      <c r="D34" s="31">
        <v>21.066646083396979</v>
      </c>
      <c r="E34" s="31">
        <v>21.202254882336835</v>
      </c>
      <c r="F34" s="31">
        <v>21.428861307302665</v>
      </c>
      <c r="G34" s="31">
        <v>21.993250061846652</v>
      </c>
    </row>
    <row r="35" spans="1:7" s="30" customFormat="1">
      <c r="A35" s="30" t="s">
        <v>72</v>
      </c>
      <c r="B35" s="30" t="s">
        <v>73</v>
      </c>
      <c r="C35" s="32">
        <v>3.8848588799999995</v>
      </c>
      <c r="D35" s="32">
        <v>5.667941375999999</v>
      </c>
      <c r="E35" s="32">
        <v>7.0075795200000002</v>
      </c>
      <c r="F35" s="32">
        <v>10.728884735999999</v>
      </c>
      <c r="G35" s="32">
        <v>14.106180095999997</v>
      </c>
    </row>
    <row r="36" spans="1:7" s="30" customFormat="1">
      <c r="A36" s="30" t="s">
        <v>97</v>
      </c>
      <c r="C36" s="32">
        <v>0.10531975912341711</v>
      </c>
      <c r="D36" s="32">
        <v>0.20680732042441125</v>
      </c>
      <c r="E36" s="32">
        <v>0.64082532510516299</v>
      </c>
      <c r="F36" s="32">
        <v>7.4191514278795931E-2</v>
      </c>
      <c r="G36" s="32">
        <v>0.34642769182840333</v>
      </c>
    </row>
    <row r="37" spans="1:7">
      <c r="A37" s="19" t="s">
        <v>69</v>
      </c>
    </row>
    <row r="38" spans="1:7">
      <c r="A38" s="19" t="s">
        <v>113</v>
      </c>
    </row>
    <row r="39" spans="1:7">
      <c r="A39" s="19" t="s">
        <v>114</v>
      </c>
    </row>
    <row r="40" spans="1:7" customFormat="1">
      <c r="A40" t="s">
        <v>100</v>
      </c>
      <c r="B40" t="s">
        <v>99</v>
      </c>
      <c r="C40" s="35">
        <f>C24/1000000/60/(C16*C17/10000)</f>
        <v>8.4395555555555543E-3</v>
      </c>
      <c r="D40" s="35">
        <f>C40</f>
        <v>8.4395555555555543E-3</v>
      </c>
      <c r="E40" s="35">
        <f t="shared" ref="E40:G40" si="0">D40</f>
        <v>8.4395555555555543E-3</v>
      </c>
      <c r="F40" s="35">
        <f t="shared" si="0"/>
        <v>8.4395555555555543E-3</v>
      </c>
      <c r="G40" s="35">
        <f t="shared" si="0"/>
        <v>8.4395555555555543E-3</v>
      </c>
    </row>
    <row r="41" spans="1:7" customFormat="1">
      <c r="A41" t="s">
        <v>116</v>
      </c>
      <c r="B41" t="s">
        <v>104</v>
      </c>
      <c r="C41" s="35">
        <f>C26+273.15</f>
        <v>305.95490858938018</v>
      </c>
      <c r="D41" s="35">
        <f>D26+273.15</f>
        <v>310.69592116787919</v>
      </c>
      <c r="E41" s="35">
        <f>E26+273.15</f>
        <v>313.61279404111355</v>
      </c>
      <c r="F41" s="35">
        <f>F26+273.15</f>
        <v>319.9632722324157</v>
      </c>
      <c r="G41" s="35">
        <f>G26+273.15</f>
        <v>325.43803056208191</v>
      </c>
    </row>
    <row r="42" spans="1:7" customFormat="1">
      <c r="A42" t="s">
        <v>115</v>
      </c>
      <c r="B42" t="s">
        <v>104</v>
      </c>
      <c r="C42" s="36">
        <f>C33+273.15</f>
        <v>305.35915961980555</v>
      </c>
      <c r="D42" s="36">
        <f>D33+273.15</f>
        <v>309.79188253593401</v>
      </c>
      <c r="E42" s="36">
        <f>E33+273.15</f>
        <v>312.35623159324001</v>
      </c>
      <c r="F42" s="36">
        <f>F33+273.15</f>
        <v>318.26500700465544</v>
      </c>
      <c r="G42" s="36">
        <f>G33+273.15</f>
        <v>323.63862859035953</v>
      </c>
    </row>
    <row r="43" spans="1:7" customFormat="1">
      <c r="A43" s="19" t="s">
        <v>117</v>
      </c>
    </row>
    <row r="44" spans="1:7" customFormat="1">
      <c r="A44" t="s">
        <v>100</v>
      </c>
      <c r="B44" t="s">
        <v>99</v>
      </c>
      <c r="C44" s="35">
        <f>C29/1000000/60/(C16*C17/10000)</f>
        <v>8.7448888888888889E-3</v>
      </c>
      <c r="D44" s="35">
        <f>C44</f>
        <v>8.7448888888888889E-3</v>
      </c>
      <c r="E44" s="35">
        <f t="shared" ref="E44:G44" si="1">D44</f>
        <v>8.7448888888888889E-3</v>
      </c>
      <c r="F44" s="35">
        <f t="shared" si="1"/>
        <v>8.7448888888888889E-3</v>
      </c>
      <c r="G44" s="35">
        <f t="shared" si="1"/>
        <v>8.7448888888888889E-3</v>
      </c>
    </row>
    <row r="45" spans="1:7" customFormat="1">
      <c r="B45" t="s">
        <v>104</v>
      </c>
      <c r="C45" s="35">
        <f>C31+273.15</f>
        <v>293.17058482349387</v>
      </c>
      <c r="D45" s="35">
        <f>D31+273.15</f>
        <v>293.16399690708016</v>
      </c>
      <c r="E45" s="35">
        <f>E31+273.15</f>
        <v>293.19055520526842</v>
      </c>
      <c r="F45" s="35">
        <f>F31+273.15</f>
        <v>293.11519271759857</v>
      </c>
      <c r="G45" s="35">
        <f>G31+273.15</f>
        <v>293.68159105444261</v>
      </c>
    </row>
    <row r="46" spans="1:7" customFormat="1">
      <c r="B46" t="s">
        <v>104</v>
      </c>
      <c r="C46" s="36">
        <f>C34+273.15</f>
        <v>294.29682689366177</v>
      </c>
      <c r="D46" s="36">
        <f>D34+273.15</f>
        <v>294.21664608339694</v>
      </c>
      <c r="E46" s="36">
        <f>E34+273.15</f>
        <v>294.35225488233681</v>
      </c>
      <c r="F46" s="36">
        <f>F34+273.15</f>
        <v>294.57886130730265</v>
      </c>
      <c r="G46" s="36">
        <f>G34+273.15</f>
        <v>295.14325006184663</v>
      </c>
    </row>
    <row r="47" spans="1:7" customFormat="1">
      <c r="A47" s="19" t="s">
        <v>72</v>
      </c>
      <c r="B47" t="s">
        <v>103</v>
      </c>
      <c r="C47" s="36">
        <f>C35/3600</f>
        <v>1.0791274666666665E-3</v>
      </c>
      <c r="D47" s="36">
        <f>D35/3600</f>
        <v>1.5744281599999997E-3</v>
      </c>
      <c r="E47" s="36">
        <f>E35/3600</f>
        <v>1.9465498666666667E-3</v>
      </c>
      <c r="F47" s="36">
        <f>F35/3600</f>
        <v>2.9802457599999999E-3</v>
      </c>
      <c r="G47" s="36">
        <f>G35/3600</f>
        <v>3.9183833599999995E-3</v>
      </c>
    </row>
    <row r="48" spans="1:7" customFormat="1">
      <c r="A48" s="19" t="s">
        <v>101</v>
      </c>
    </row>
    <row r="49" spans="1:7" s="16" customFormat="1">
      <c r="A49" s="16" t="s">
        <v>102</v>
      </c>
      <c r="B49" s="16" t="s">
        <v>121</v>
      </c>
      <c r="C49" s="16">
        <v>1</v>
      </c>
      <c r="D49" s="16">
        <v>2</v>
      </c>
    </row>
    <row r="50" spans="1:7" s="16" customFormat="1">
      <c r="A50" s="34" t="s">
        <v>118</v>
      </c>
      <c r="B50" s="16" t="s">
        <v>104</v>
      </c>
      <c r="C50" s="16">
        <v>304.49</v>
      </c>
      <c r="D50" s="16">
        <v>308.7</v>
      </c>
    </row>
    <row r="51" spans="1:7" s="16" customFormat="1">
      <c r="A51" s="34" t="s">
        <v>119</v>
      </c>
      <c r="B51" s="16" t="s">
        <v>104</v>
      </c>
      <c r="C51" s="16">
        <v>294.58999999999997</v>
      </c>
      <c r="D51" s="16">
        <v>295.12</v>
      </c>
    </row>
    <row r="52" spans="1:7" s="16" customFormat="1">
      <c r="A52" s="16" t="s">
        <v>72</v>
      </c>
      <c r="B52" s="16" t="s">
        <v>103</v>
      </c>
      <c r="C52" s="33">
        <v>9.6889999999999997E-4</v>
      </c>
      <c r="D52" s="33">
        <v>1.387E-3</v>
      </c>
      <c r="E52" s="33"/>
      <c r="F52" s="33"/>
      <c r="G52" s="33"/>
    </row>
  </sheetData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topLeftCell="A4" workbookViewId="0">
      <selection activeCell="N24" sqref="N24:R28"/>
    </sheetView>
  </sheetViews>
  <sheetFormatPr defaultRowHeight="15"/>
  <sheetData>
    <row r="1" spans="1:18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M1" t="str">
        <f t="array" ref="M1:R11">TRANSPOSE(A1:K6)</f>
        <v>膜类型</v>
      </c>
      <c r="N1" t="str">
        <v>ePTFE</v>
      </c>
      <c r="O1" t="str">
        <v>ePTFE</v>
      </c>
      <c r="P1" t="str">
        <v>ePTFE</v>
      </c>
      <c r="Q1" t="str">
        <v>ePTFE</v>
      </c>
      <c r="R1" t="str">
        <v>ePTFE</v>
      </c>
    </row>
    <row r="2" spans="1:18">
      <c r="A2" t="s">
        <v>60</v>
      </c>
      <c r="B2">
        <v>32.804908589380183</v>
      </c>
      <c r="C2">
        <v>32.209159619805561</v>
      </c>
      <c r="D2">
        <v>20.020584823493895</v>
      </c>
      <c r="E2">
        <v>21.1468268936618</v>
      </c>
      <c r="F2">
        <v>11.902574892451447</v>
      </c>
      <c r="G2">
        <v>1.0570055555555555E-2</v>
      </c>
      <c r="H2">
        <v>1.0024555555555557E-2</v>
      </c>
      <c r="I2">
        <v>3.8848588799999995</v>
      </c>
      <c r="J2">
        <v>7.5693427132275757E-4</v>
      </c>
      <c r="K2">
        <v>0.10531975912341711</v>
      </c>
      <c r="M2" t="str">
        <v>料液侧入口温度（℃）</v>
      </c>
      <c r="N2">
        <v>32.804908589380183</v>
      </c>
      <c r="O2">
        <v>37.545921167879214</v>
      </c>
      <c r="P2">
        <v>40.462794041113561</v>
      </c>
      <c r="Q2">
        <v>46.813272232415727</v>
      </c>
      <c r="R2">
        <v>52.28803056208195</v>
      </c>
    </row>
    <row r="3" spans="1:18">
      <c r="A3" t="s">
        <v>60</v>
      </c>
      <c r="B3">
        <v>37.545921167879214</v>
      </c>
      <c r="C3">
        <v>36.641882535934052</v>
      </c>
      <c r="D3">
        <v>20.013996907080195</v>
      </c>
      <c r="E3">
        <v>21.066646083396979</v>
      </c>
      <c r="F3">
        <v>16.78774308611565</v>
      </c>
      <c r="G3">
        <v>1.0570055555555555E-2</v>
      </c>
      <c r="H3">
        <v>1.0024555555555557E-2</v>
      </c>
      <c r="I3">
        <v>5.667941375999999</v>
      </c>
      <c r="J3">
        <v>1.0027165446998049E-2</v>
      </c>
      <c r="K3">
        <v>0.20680732042441125</v>
      </c>
      <c r="M3" t="str">
        <v>料液侧出口温度（℃）</v>
      </c>
      <c r="N3">
        <v>32.209159619805561</v>
      </c>
      <c r="O3">
        <v>36.641882535934052</v>
      </c>
      <c r="P3">
        <v>39.206231593240013</v>
      </c>
      <c r="Q3">
        <v>45.115007004655496</v>
      </c>
      <c r="R3">
        <v>50.488628590359532</v>
      </c>
    </row>
    <row r="4" spans="1:18">
      <c r="A4" t="s">
        <v>60</v>
      </c>
      <c r="B4">
        <v>40.462794041113561</v>
      </c>
      <c r="C4">
        <v>39.206231593240013</v>
      </c>
      <c r="D4">
        <v>20.040555205268429</v>
      </c>
      <c r="E4">
        <v>21.202254882336835</v>
      </c>
      <c r="F4">
        <v>19.187335383339676</v>
      </c>
      <c r="G4">
        <v>1.0570055555555555E-2</v>
      </c>
      <c r="H4">
        <v>1.0024555555555557E-2</v>
      </c>
      <c r="I4">
        <v>7.0075795200000002</v>
      </c>
      <c r="J4">
        <v>1.1442887222767495E-3</v>
      </c>
      <c r="K4">
        <v>0.64082532510516299</v>
      </c>
      <c r="M4" t="str">
        <v>渗透侧入口温度（℃）</v>
      </c>
      <c r="N4">
        <v>20.020584823493895</v>
      </c>
      <c r="O4">
        <v>20.013996907080195</v>
      </c>
      <c r="P4">
        <v>20.040555205268429</v>
      </c>
      <c r="Q4">
        <v>19.965192717598594</v>
      </c>
      <c r="R4">
        <v>20.531591054442632</v>
      </c>
    </row>
    <row r="5" spans="1:18">
      <c r="A5" t="s">
        <v>60</v>
      </c>
      <c r="B5">
        <v>46.813272232415727</v>
      </c>
      <c r="C5">
        <v>45.115007004655496</v>
      </c>
      <c r="D5">
        <v>19.965192717598594</v>
      </c>
      <c r="E5">
        <v>21.428861307302665</v>
      </c>
      <c r="F5">
        <v>25.234077623592736</v>
      </c>
      <c r="G5">
        <v>1.0570055555555555E-2</v>
      </c>
      <c r="H5">
        <v>1.0024555555555557E-2</v>
      </c>
      <c r="I5">
        <v>10.728884735999999</v>
      </c>
      <c r="J5">
        <v>2.8669921731753114E-3</v>
      </c>
      <c r="K5">
        <v>7.4191514278795931E-2</v>
      </c>
      <c r="M5" t="str">
        <v>渗透侧出口温度（℃）</v>
      </c>
      <c r="N5">
        <v>21.1468268936618</v>
      </c>
      <c r="O5">
        <v>21.066646083396979</v>
      </c>
      <c r="P5">
        <v>21.202254882336835</v>
      </c>
      <c r="Q5">
        <v>21.428861307302665</v>
      </c>
      <c r="R5">
        <v>21.993250061846652</v>
      </c>
    </row>
    <row r="6" spans="1:18">
      <c r="A6" t="s">
        <v>60</v>
      </c>
      <c r="B6">
        <v>52.28803056208195</v>
      </c>
      <c r="C6">
        <v>50.488628590359532</v>
      </c>
      <c r="D6">
        <v>20.531591054442632</v>
      </c>
      <c r="E6">
        <v>21.993250061846652</v>
      </c>
      <c r="F6">
        <v>30.095953192286682</v>
      </c>
      <c r="G6">
        <v>1.0570055555555555E-2</v>
      </c>
      <c r="H6">
        <v>1.0024555555555557E-2</v>
      </c>
      <c r="I6">
        <v>14.106180095999997</v>
      </c>
      <c r="J6">
        <v>6.5176549910266864E-3</v>
      </c>
      <c r="K6">
        <v>0.34642769182840333</v>
      </c>
      <c r="M6" t="str">
        <v>平均温度差（℃）</v>
      </c>
      <c r="N6">
        <v>11.902574892451447</v>
      </c>
      <c r="O6">
        <v>16.78774308611565</v>
      </c>
      <c r="P6">
        <v>19.187335383339676</v>
      </c>
      <c r="Q6">
        <v>25.234077623592736</v>
      </c>
      <c r="R6">
        <v>30.095953192286682</v>
      </c>
    </row>
    <row r="7" spans="1:18">
      <c r="M7" t="str">
        <v>料液侧流速（m/s)</v>
      </c>
      <c r="N7">
        <v>1.0570055555555555E-2</v>
      </c>
      <c r="O7">
        <v>1.0570055555555555E-2</v>
      </c>
      <c r="P7">
        <v>1.0570055555555555E-2</v>
      </c>
      <c r="Q7">
        <v>1.0570055555555555E-2</v>
      </c>
      <c r="R7">
        <v>1.0570055555555555E-2</v>
      </c>
    </row>
    <row r="8" spans="1:18">
      <c r="M8" t="str">
        <v>渗透侧流速（m/s)</v>
      </c>
      <c r="N8">
        <v>1.0024555555555557E-2</v>
      </c>
      <c r="O8">
        <v>1.0024555555555557E-2</v>
      </c>
      <c r="P8">
        <v>1.0024555555555557E-2</v>
      </c>
      <c r="Q8">
        <v>1.0024555555555557E-2</v>
      </c>
      <c r="R8">
        <v>1.0024555555555557E-2</v>
      </c>
    </row>
    <row r="9" spans="1:18">
      <c r="M9" t="str">
        <v>平均膜渗透通量（kg·m-2·h-1）</v>
      </c>
      <c r="N9">
        <v>3.8848588799999995</v>
      </c>
      <c r="O9">
        <v>5.667941375999999</v>
      </c>
      <c r="P9">
        <v>7.0075795200000002</v>
      </c>
      <c r="Q9">
        <v>10.728884735999999</v>
      </c>
      <c r="R9">
        <v>14.106180095999997</v>
      </c>
    </row>
    <row r="10" spans="1:18">
      <c r="M10" t="str">
        <v>通量误差</v>
      </c>
      <c r="N10">
        <v>7.5693427132275757E-4</v>
      </c>
      <c r="O10">
        <v>1.0027165446998049E-2</v>
      </c>
      <c r="P10">
        <v>1.1442887222767495E-3</v>
      </c>
      <c r="Q10">
        <v>2.8669921731753114E-3</v>
      </c>
      <c r="R10">
        <v>6.5176549910266864E-3</v>
      </c>
    </row>
    <row r="11" spans="1:18">
      <c r="M11" t="str">
        <v>通量STD</v>
      </c>
      <c r="N11">
        <v>0.10531975912341711</v>
      </c>
      <c r="O11">
        <v>0.20680732042441125</v>
      </c>
      <c r="P11">
        <v>0.64082532510516299</v>
      </c>
      <c r="Q11">
        <v>7.4191514278795931E-2</v>
      </c>
      <c r="R11">
        <v>0.34642769182840333</v>
      </c>
    </row>
    <row r="14" spans="1:18">
      <c r="M14" t="s">
        <v>86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</row>
    <row r="15" spans="1:18">
      <c r="M15" t="s">
        <v>92</v>
      </c>
      <c r="N15">
        <v>1.0570055555555555E-2</v>
      </c>
      <c r="O15">
        <v>1.0570055555555555E-2</v>
      </c>
      <c r="P15">
        <v>1.0570055555555555E-2</v>
      </c>
      <c r="Q15">
        <v>1.0570055555555555E-2</v>
      </c>
      <c r="R15">
        <v>1.0570055555555555E-2</v>
      </c>
    </row>
    <row r="16" spans="1:18">
      <c r="M16" t="s">
        <v>87</v>
      </c>
      <c r="N16">
        <v>32.804908589380183</v>
      </c>
      <c r="O16">
        <v>37.545921167879214</v>
      </c>
      <c r="P16">
        <v>40.462794041113561</v>
      </c>
      <c r="Q16">
        <v>46.813272232415727</v>
      </c>
      <c r="R16">
        <v>52.28803056208195</v>
      </c>
    </row>
    <row r="20" spans="13:18">
      <c r="M20" t="s">
        <v>93</v>
      </c>
      <c r="N20">
        <v>1.0024555555555557E-2</v>
      </c>
      <c r="O20">
        <v>1.0024555555555557E-2</v>
      </c>
      <c r="P20">
        <v>1.0024555555555557E-2</v>
      </c>
      <c r="Q20">
        <v>1.0024555555555557E-2</v>
      </c>
      <c r="R20">
        <v>1.0024555555555557E-2</v>
      </c>
    </row>
    <row r="21" spans="13:18">
      <c r="M21" t="s">
        <v>89</v>
      </c>
      <c r="N21">
        <v>20.020584823493895</v>
      </c>
      <c r="O21">
        <v>20.013996907080195</v>
      </c>
      <c r="P21">
        <v>20.040555205268429</v>
      </c>
      <c r="Q21">
        <v>19.965192717598594</v>
      </c>
      <c r="R21">
        <v>20.531591054442632</v>
      </c>
    </row>
    <row r="24" spans="13:18">
      <c r="M24" t="s">
        <v>94</v>
      </c>
      <c r="N24">
        <v>3.8848588799999995</v>
      </c>
      <c r="O24">
        <v>5.667941375999999</v>
      </c>
      <c r="P24">
        <v>7.0075795200000002</v>
      </c>
      <c r="Q24">
        <v>10.728884735999999</v>
      </c>
      <c r="R24">
        <v>14.106180095999997</v>
      </c>
    </row>
    <row r="25" spans="13:18">
      <c r="M25" t="s">
        <v>88</v>
      </c>
      <c r="N25">
        <v>32.209159619805561</v>
      </c>
      <c r="O25">
        <v>36.641882535934052</v>
      </c>
      <c r="P25">
        <v>39.206231593240013</v>
      </c>
      <c r="Q25">
        <v>45.115007004655496</v>
      </c>
      <c r="R25">
        <v>50.488628590359532</v>
      </c>
    </row>
    <row r="26" spans="13:18">
      <c r="M26" t="s">
        <v>90</v>
      </c>
      <c r="N26">
        <v>21.1468268936618</v>
      </c>
      <c r="O26">
        <v>21.066646083396979</v>
      </c>
      <c r="P26">
        <v>21.202254882336835</v>
      </c>
      <c r="Q26">
        <v>21.428861307302665</v>
      </c>
      <c r="R26">
        <v>21.993250061846652</v>
      </c>
    </row>
    <row r="27" spans="13:18">
      <c r="M27" t="s">
        <v>95</v>
      </c>
      <c r="N27">
        <v>7.5693427132275757E-4</v>
      </c>
      <c r="O27">
        <v>1.0027165446998049E-2</v>
      </c>
      <c r="P27">
        <v>1.1442887222767495E-3</v>
      </c>
      <c r="Q27">
        <v>2.8669921731753114E-3</v>
      </c>
      <c r="R27">
        <v>6.5176549910266864E-3</v>
      </c>
    </row>
    <row r="28" spans="13:18">
      <c r="M28" t="s">
        <v>96</v>
      </c>
      <c r="N28">
        <v>0.10531975912341711</v>
      </c>
      <c r="O28">
        <v>0.20680732042441125</v>
      </c>
      <c r="P28">
        <v>0.64082532510516299</v>
      </c>
      <c r="Q28">
        <v>7.4191514278795931E-2</v>
      </c>
      <c r="R28">
        <v>0.34642769182840333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Wang&amp;Chung2008CES</vt:lpstr>
      <vt:lpstr>Yao2016(preparing)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Guoqiang Guan</cp:lastModifiedBy>
  <dcterms:created xsi:type="dcterms:W3CDTF">2016-01-11T08:35:13Z</dcterms:created>
  <dcterms:modified xsi:type="dcterms:W3CDTF">2016-08-26T04:07:39Z</dcterms:modified>
</cp:coreProperties>
</file>