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ASUS\Desktop\2nd Sem\Software Lab\Term Paper\"/>
    </mc:Choice>
  </mc:AlternateContent>
  <xr:revisionPtr revIDLastSave="0" documentId="13_ncr:1_{3104F771-B273-4404-B4C6-67E9E8456D17}"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Sheet3" sheetId="3" r:id="rId2"/>
    <sheet name="Sheet2" sheetId="2" r:id="rId3"/>
    <sheet name="Sheet2 (2)"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6" l="1" a="1"/>
  <c r="B10" i="6" s="1"/>
  <c r="G9" i="6"/>
  <c r="F9" i="6"/>
  <c r="E9" i="6"/>
  <c r="D9" i="6"/>
  <c r="C9" i="6"/>
  <c r="B9" i="6"/>
  <c r="G8" i="6"/>
  <c r="F8" i="6"/>
  <c r="E8" i="6"/>
  <c r="D8" i="6"/>
  <c r="C8" i="6"/>
  <c r="B8" i="6"/>
  <c r="G7" i="6"/>
  <c r="F7" i="6"/>
  <c r="E7" i="6"/>
  <c r="D7" i="6"/>
  <c r="C7" i="6"/>
  <c r="B7" i="6"/>
  <c r="G6" i="6"/>
  <c r="F6" i="6"/>
  <c r="E6" i="6"/>
  <c r="D6" i="6"/>
  <c r="C6" i="6"/>
  <c r="B6" i="6"/>
  <c r="H6" i="6" s="1"/>
  <c r="G5" i="6"/>
  <c r="F5" i="6"/>
  <c r="E5" i="6"/>
  <c r="D5" i="6"/>
  <c r="C5" i="6"/>
  <c r="B5" i="6"/>
  <c r="G4" i="6"/>
  <c r="F4" i="6"/>
  <c r="E4" i="6"/>
  <c r="D4" i="6"/>
  <c r="C4" i="6"/>
  <c r="B4" i="6"/>
  <c r="G3" i="6"/>
  <c r="F3" i="6"/>
  <c r="E3" i="6"/>
  <c r="D3" i="6"/>
  <c r="C3" i="6"/>
  <c r="B3" i="6"/>
  <c r="G2" i="6"/>
  <c r="F2" i="6"/>
  <c r="E2" i="6"/>
  <c r="D2" i="6"/>
  <c r="C2" i="6"/>
  <c r="B2" i="6"/>
  <c r="N15" i="1"/>
  <c r="C23" i="2"/>
  <c r="I13" i="2"/>
  <c r="I14" i="2"/>
  <c r="I15" i="2"/>
  <c r="I16" i="2"/>
  <c r="I17" i="2"/>
  <c r="I18" i="2"/>
  <c r="I19" i="2"/>
  <c r="I12" i="2"/>
  <c r="B20" i="2" a="1"/>
  <c r="B20" i="2" s="1"/>
  <c r="G12" i="2"/>
  <c r="G13" i="2"/>
  <c r="G14" i="2"/>
  <c r="G15" i="2"/>
  <c r="G16" i="2"/>
  <c r="G17" i="2"/>
  <c r="G18" i="2"/>
  <c r="G19" i="2"/>
  <c r="F12" i="2"/>
  <c r="F13" i="2"/>
  <c r="F14" i="2"/>
  <c r="F15" i="2"/>
  <c r="F16" i="2"/>
  <c r="F17" i="2"/>
  <c r="F18" i="2"/>
  <c r="F19" i="2"/>
  <c r="E12" i="2"/>
  <c r="E13" i="2"/>
  <c r="E14" i="2"/>
  <c r="E15" i="2"/>
  <c r="E16" i="2"/>
  <c r="E17" i="2"/>
  <c r="E18" i="2"/>
  <c r="E19" i="2"/>
  <c r="D12" i="2"/>
  <c r="D13" i="2"/>
  <c r="D14" i="2"/>
  <c r="D15" i="2"/>
  <c r="D16" i="2"/>
  <c r="D17" i="2"/>
  <c r="D18" i="2"/>
  <c r="D19" i="2"/>
  <c r="C12" i="2"/>
  <c r="C13" i="2"/>
  <c r="C14" i="2"/>
  <c r="C15" i="2"/>
  <c r="C16" i="2"/>
  <c r="C17" i="2"/>
  <c r="C18" i="2"/>
  <c r="C19" i="2"/>
  <c r="B12" i="2"/>
  <c r="B13" i="2"/>
  <c r="B14" i="2"/>
  <c r="B15" i="2"/>
  <c r="B16" i="2"/>
  <c r="B17" i="2"/>
  <c r="B18" i="2"/>
  <c r="B19" i="2"/>
  <c r="Z6" i="3"/>
  <c r="H7" i="6" l="1"/>
  <c r="H8" i="6"/>
  <c r="H2" i="6"/>
  <c r="H9" i="6"/>
  <c r="H3" i="6"/>
  <c r="H5" i="6"/>
  <c r="H4" i="6"/>
  <c r="S68" i="3"/>
  <c r="S67" i="3"/>
  <c r="R67" i="3"/>
  <c r="S66" i="3"/>
  <c r="R66" i="3"/>
  <c r="Q66" i="3"/>
  <c r="S65" i="3"/>
  <c r="R65" i="3"/>
  <c r="Q65" i="3"/>
  <c r="P65" i="3"/>
  <c r="S64" i="3"/>
  <c r="R64" i="3"/>
  <c r="Q64" i="3"/>
  <c r="P64" i="3"/>
  <c r="O64" i="3"/>
  <c r="S63" i="3"/>
  <c r="R63" i="3"/>
  <c r="Q63" i="3"/>
  <c r="P63" i="3"/>
  <c r="O63" i="3"/>
  <c r="N63" i="3"/>
  <c r="S62" i="3"/>
  <c r="R62" i="3"/>
  <c r="Q62" i="3"/>
  <c r="P62" i="3"/>
  <c r="O62" i="3"/>
  <c r="N62" i="3"/>
  <c r="M62" i="3"/>
  <c r="S56" i="3"/>
  <c r="S55" i="3"/>
  <c r="R55" i="3"/>
  <c r="S54" i="3"/>
  <c r="R54" i="3"/>
  <c r="Q54" i="3"/>
  <c r="S53" i="3"/>
  <c r="R53" i="3"/>
  <c r="Q53" i="3"/>
  <c r="P53" i="3"/>
  <c r="S52" i="3"/>
  <c r="R52" i="3"/>
  <c r="Q52" i="3"/>
  <c r="P52" i="3"/>
  <c r="O52" i="3"/>
  <c r="S51" i="3"/>
  <c r="R51" i="3"/>
  <c r="Q51" i="3"/>
  <c r="P51" i="3"/>
  <c r="O51" i="3"/>
  <c r="N51" i="3"/>
  <c r="S50" i="3"/>
  <c r="R50" i="3"/>
  <c r="Q50" i="3"/>
  <c r="P50" i="3"/>
  <c r="O50" i="3"/>
  <c r="N50" i="3"/>
  <c r="M50" i="3"/>
  <c r="N45" i="3"/>
  <c r="S44" i="3"/>
  <c r="N44" i="3"/>
  <c r="S43" i="3"/>
  <c r="R43" i="3"/>
  <c r="S42" i="3"/>
  <c r="R42" i="3"/>
  <c r="Q42" i="3"/>
  <c r="S41" i="3"/>
  <c r="R41" i="3"/>
  <c r="Q41" i="3"/>
  <c r="P41" i="3"/>
  <c r="S40" i="3"/>
  <c r="R40" i="3"/>
  <c r="Q40" i="3"/>
  <c r="P40" i="3"/>
  <c r="O40" i="3"/>
  <c r="S39" i="3"/>
  <c r="R39" i="3"/>
  <c r="Q39" i="3"/>
  <c r="P39" i="3"/>
  <c r="O39" i="3"/>
  <c r="N39" i="3"/>
  <c r="S38" i="3"/>
  <c r="R38" i="3"/>
  <c r="Q38" i="3"/>
  <c r="P38" i="3"/>
  <c r="O38" i="3"/>
  <c r="N38" i="3"/>
  <c r="M38" i="3"/>
  <c r="S32" i="3"/>
  <c r="M32" i="3"/>
  <c r="S31" i="3"/>
  <c r="R31" i="3"/>
  <c r="S30" i="3"/>
  <c r="R30" i="3"/>
  <c r="Q30" i="3"/>
  <c r="S29" i="3"/>
  <c r="R29" i="3"/>
  <c r="Q29" i="3"/>
  <c r="P29" i="3"/>
  <c r="S28" i="3"/>
  <c r="R28" i="3"/>
  <c r="Q28" i="3"/>
  <c r="P28" i="3"/>
  <c r="O28" i="3"/>
  <c r="S27" i="3"/>
  <c r="R27" i="3"/>
  <c r="Q27" i="3"/>
  <c r="P27" i="3"/>
  <c r="O27" i="3"/>
  <c r="N27" i="3"/>
  <c r="S26" i="3"/>
  <c r="R26" i="3"/>
  <c r="Q26" i="3"/>
  <c r="P26" i="3"/>
  <c r="O26" i="3"/>
  <c r="N26" i="3"/>
  <c r="M26" i="3"/>
  <c r="S21" i="3"/>
  <c r="O21" i="3"/>
  <c r="S20" i="3"/>
  <c r="R20" i="3"/>
  <c r="P20" i="3"/>
  <c r="S19" i="3"/>
  <c r="R19" i="3"/>
  <c r="Q19" i="3"/>
  <c r="M19" i="3"/>
  <c r="S18" i="3"/>
  <c r="R18" i="3"/>
  <c r="Q18" i="3"/>
  <c r="P18" i="3"/>
  <c r="S17" i="3"/>
  <c r="R17" i="3"/>
  <c r="Q17" i="3"/>
  <c r="P17" i="3"/>
  <c r="O17" i="3"/>
  <c r="S16" i="3"/>
  <c r="R16" i="3"/>
  <c r="Q16" i="3"/>
  <c r="P16" i="3"/>
  <c r="O16" i="3"/>
  <c r="N16" i="3"/>
  <c r="T15" i="3"/>
  <c r="S15" i="3"/>
  <c r="R15" i="3"/>
  <c r="Q15" i="3"/>
  <c r="P15" i="3"/>
  <c r="O15" i="3"/>
  <c r="N15" i="3"/>
  <c r="M15" i="3"/>
  <c r="J70" i="3"/>
  <c r="J58" i="3"/>
  <c r="J46" i="3"/>
  <c r="J34" i="3"/>
  <c r="J23" i="3"/>
  <c r="J11" i="3"/>
  <c r="T4" i="3" s="1"/>
  <c r="I69" i="3"/>
  <c r="S69" i="3" s="1"/>
  <c r="H69" i="3"/>
  <c r="R69" i="3" s="1"/>
  <c r="G69" i="3"/>
  <c r="Q69" i="3" s="1"/>
  <c r="F69" i="3"/>
  <c r="P69" i="3" s="1"/>
  <c r="E69" i="3"/>
  <c r="D69" i="3"/>
  <c r="N69" i="3" s="1"/>
  <c r="C69" i="3"/>
  <c r="M69" i="3" s="1"/>
  <c r="H68" i="3"/>
  <c r="R68" i="3" s="1"/>
  <c r="G68" i="3"/>
  <c r="Q68" i="3" s="1"/>
  <c r="F68" i="3"/>
  <c r="P68" i="3" s="1"/>
  <c r="E68" i="3"/>
  <c r="O68" i="3" s="1"/>
  <c r="D68" i="3"/>
  <c r="N68" i="3" s="1"/>
  <c r="C68" i="3"/>
  <c r="M68" i="3" s="1"/>
  <c r="G67" i="3"/>
  <c r="Q67" i="3" s="1"/>
  <c r="F67" i="3"/>
  <c r="P67" i="3" s="1"/>
  <c r="E67" i="3"/>
  <c r="O67" i="3" s="1"/>
  <c r="D67" i="3"/>
  <c r="N67" i="3" s="1"/>
  <c r="C67" i="3"/>
  <c r="M67" i="3" s="1"/>
  <c r="F66" i="3"/>
  <c r="P66" i="3" s="1"/>
  <c r="E66" i="3"/>
  <c r="O66" i="3" s="1"/>
  <c r="D66" i="3"/>
  <c r="N66" i="3" s="1"/>
  <c r="C66" i="3"/>
  <c r="M66" i="3" s="1"/>
  <c r="E65" i="3"/>
  <c r="O65" i="3" s="1"/>
  <c r="D65" i="3"/>
  <c r="N65" i="3" s="1"/>
  <c r="C65" i="3"/>
  <c r="M65" i="3" s="1"/>
  <c r="D64" i="3"/>
  <c r="N64" i="3" s="1"/>
  <c r="C64" i="3"/>
  <c r="M64" i="3" s="1"/>
  <c r="C63" i="3"/>
  <c r="M63" i="3" s="1"/>
  <c r="I57" i="3"/>
  <c r="I58" i="3" s="1"/>
  <c r="H57" i="3"/>
  <c r="R57" i="3" s="1"/>
  <c r="G57" i="3"/>
  <c r="Q57" i="3" s="1"/>
  <c r="F57" i="3"/>
  <c r="P57" i="3" s="1"/>
  <c r="E57" i="3"/>
  <c r="D57" i="3"/>
  <c r="N57" i="3" s="1"/>
  <c r="C57" i="3"/>
  <c r="M57" i="3" s="1"/>
  <c r="H56" i="3"/>
  <c r="R56" i="3" s="1"/>
  <c r="G56" i="3"/>
  <c r="Q56" i="3" s="1"/>
  <c r="F56" i="3"/>
  <c r="P56" i="3" s="1"/>
  <c r="E56" i="3"/>
  <c r="O56" i="3" s="1"/>
  <c r="D56" i="3"/>
  <c r="C56" i="3"/>
  <c r="M56" i="3" s="1"/>
  <c r="G55" i="3"/>
  <c r="Q55" i="3" s="1"/>
  <c r="F55" i="3"/>
  <c r="P55" i="3" s="1"/>
  <c r="E55" i="3"/>
  <c r="O55" i="3" s="1"/>
  <c r="D55" i="3"/>
  <c r="N55" i="3" s="1"/>
  <c r="C55" i="3"/>
  <c r="M55" i="3" s="1"/>
  <c r="F54" i="3"/>
  <c r="P54" i="3" s="1"/>
  <c r="E54" i="3"/>
  <c r="O54" i="3" s="1"/>
  <c r="D54" i="3"/>
  <c r="N54" i="3" s="1"/>
  <c r="C54" i="3"/>
  <c r="M54" i="3" s="1"/>
  <c r="E53" i="3"/>
  <c r="O53" i="3" s="1"/>
  <c r="D53" i="3"/>
  <c r="N53" i="3" s="1"/>
  <c r="C53" i="3"/>
  <c r="M53" i="3" s="1"/>
  <c r="D52" i="3"/>
  <c r="N52" i="3" s="1"/>
  <c r="C52" i="3"/>
  <c r="M52" i="3" s="1"/>
  <c r="C51" i="3"/>
  <c r="M51" i="3" s="1"/>
  <c r="I45" i="3"/>
  <c r="S45" i="3" s="1"/>
  <c r="H45" i="3"/>
  <c r="R45" i="3" s="1"/>
  <c r="G45" i="3"/>
  <c r="Q45" i="3" s="1"/>
  <c r="F45" i="3"/>
  <c r="P45" i="3" s="1"/>
  <c r="E45" i="3"/>
  <c r="O45" i="3" s="1"/>
  <c r="D45" i="3"/>
  <c r="C45" i="3"/>
  <c r="M45" i="3" s="1"/>
  <c r="H44" i="3"/>
  <c r="R44" i="3" s="1"/>
  <c r="G44" i="3"/>
  <c r="Q44" i="3" s="1"/>
  <c r="F44" i="3"/>
  <c r="P44" i="3" s="1"/>
  <c r="E44" i="3"/>
  <c r="O44" i="3" s="1"/>
  <c r="D44" i="3"/>
  <c r="C44" i="3"/>
  <c r="M44" i="3" s="1"/>
  <c r="G43" i="3"/>
  <c r="Q43" i="3" s="1"/>
  <c r="F43" i="3"/>
  <c r="E43" i="3"/>
  <c r="O43" i="3" s="1"/>
  <c r="D43" i="3"/>
  <c r="N43" i="3" s="1"/>
  <c r="C43" i="3"/>
  <c r="M43" i="3" s="1"/>
  <c r="F42" i="3"/>
  <c r="P42" i="3" s="1"/>
  <c r="E42" i="3"/>
  <c r="D42" i="3"/>
  <c r="N42" i="3" s="1"/>
  <c r="C42" i="3"/>
  <c r="M42" i="3" s="1"/>
  <c r="E41" i="3"/>
  <c r="O41" i="3" s="1"/>
  <c r="D41" i="3"/>
  <c r="N41" i="3" s="1"/>
  <c r="C41" i="3"/>
  <c r="M41" i="3" s="1"/>
  <c r="D40" i="3"/>
  <c r="N40" i="3" s="1"/>
  <c r="C40" i="3"/>
  <c r="C39" i="3"/>
  <c r="M39" i="3" s="1"/>
  <c r="D20" i="3"/>
  <c r="N20" i="3" s="1"/>
  <c r="D31" i="3"/>
  <c r="N31" i="3" s="1"/>
  <c r="D33" i="3"/>
  <c r="N33" i="3" s="1"/>
  <c r="D22" i="3"/>
  <c r="N22" i="3" s="1"/>
  <c r="D10" i="3"/>
  <c r="I33" i="3"/>
  <c r="S33" i="3" s="1"/>
  <c r="H33" i="3"/>
  <c r="R33" i="3" s="1"/>
  <c r="G33" i="3"/>
  <c r="Q33" i="3" s="1"/>
  <c r="F33" i="3"/>
  <c r="P33" i="3" s="1"/>
  <c r="E33" i="3"/>
  <c r="O33" i="3" s="1"/>
  <c r="C33" i="3"/>
  <c r="M33" i="3" s="1"/>
  <c r="H32" i="3"/>
  <c r="R32" i="3" s="1"/>
  <c r="G32" i="3"/>
  <c r="Q32" i="3" s="1"/>
  <c r="F32" i="3"/>
  <c r="P32" i="3" s="1"/>
  <c r="E32" i="3"/>
  <c r="O32" i="3" s="1"/>
  <c r="D32" i="3"/>
  <c r="N32" i="3" s="1"/>
  <c r="C32" i="3"/>
  <c r="G31" i="3"/>
  <c r="Q31" i="3" s="1"/>
  <c r="F31" i="3"/>
  <c r="P31" i="3" s="1"/>
  <c r="E31" i="3"/>
  <c r="O31" i="3" s="1"/>
  <c r="C31" i="3"/>
  <c r="M31" i="3" s="1"/>
  <c r="F30" i="3"/>
  <c r="P30" i="3" s="1"/>
  <c r="E30" i="3"/>
  <c r="O30" i="3" s="1"/>
  <c r="D30" i="3"/>
  <c r="N30" i="3" s="1"/>
  <c r="C30" i="3"/>
  <c r="M30" i="3" s="1"/>
  <c r="E29" i="3"/>
  <c r="O29" i="3" s="1"/>
  <c r="D29" i="3"/>
  <c r="N29" i="3" s="1"/>
  <c r="C29" i="3"/>
  <c r="C34" i="3" s="1"/>
  <c r="D28" i="3"/>
  <c r="C28" i="3"/>
  <c r="M28" i="3" s="1"/>
  <c r="C27" i="3"/>
  <c r="M27" i="3" s="1"/>
  <c r="E22" i="3"/>
  <c r="O22" i="3" s="1"/>
  <c r="E21" i="3"/>
  <c r="E20" i="3"/>
  <c r="O20" i="3" s="1"/>
  <c r="E19" i="3"/>
  <c r="O19" i="3" s="1"/>
  <c r="E18" i="3"/>
  <c r="O18" i="3" s="1"/>
  <c r="E6" i="3"/>
  <c r="E11" i="3" s="1"/>
  <c r="D18" i="3"/>
  <c r="N18" i="3" s="1"/>
  <c r="D17" i="3"/>
  <c r="N17" i="3" s="1"/>
  <c r="D8" i="3"/>
  <c r="D6" i="3"/>
  <c r="D5" i="3"/>
  <c r="I22" i="3"/>
  <c r="S22" i="3" s="1"/>
  <c r="H22" i="3"/>
  <c r="G22" i="3"/>
  <c r="F22" i="3"/>
  <c r="P22" i="3" s="1"/>
  <c r="C22" i="3"/>
  <c r="M22" i="3" s="1"/>
  <c r="H21" i="3"/>
  <c r="R21" i="3" s="1"/>
  <c r="G21" i="3"/>
  <c r="Q21" i="3" s="1"/>
  <c r="F21" i="3"/>
  <c r="P21" i="3" s="1"/>
  <c r="D21" i="3"/>
  <c r="N21" i="3" s="1"/>
  <c r="C21" i="3"/>
  <c r="M21" i="3" s="1"/>
  <c r="G20" i="3"/>
  <c r="Q20" i="3" s="1"/>
  <c r="F20" i="3"/>
  <c r="C20" i="3"/>
  <c r="M20" i="3" s="1"/>
  <c r="F19" i="3"/>
  <c r="D19" i="3"/>
  <c r="N19" i="3" s="1"/>
  <c r="C19" i="3"/>
  <c r="C18" i="3"/>
  <c r="M18" i="3" s="1"/>
  <c r="C17" i="3"/>
  <c r="M17" i="3" s="1"/>
  <c r="C16" i="3"/>
  <c r="M16" i="3" s="1"/>
  <c r="C10" i="3"/>
  <c r="C9" i="3"/>
  <c r="C8" i="3"/>
  <c r="C7" i="3"/>
  <c r="C6" i="3"/>
  <c r="C5" i="3"/>
  <c r="C4" i="3"/>
  <c r="I10" i="3"/>
  <c r="I11" i="3" s="1"/>
  <c r="H10" i="3"/>
  <c r="H9" i="3"/>
  <c r="H11" i="3" s="1"/>
  <c r="R6" i="3" s="1"/>
  <c r="G10" i="3"/>
  <c r="G9" i="3"/>
  <c r="G8" i="3"/>
  <c r="F10" i="3"/>
  <c r="F9" i="3"/>
  <c r="F8" i="3"/>
  <c r="F7" i="3"/>
  <c r="E10" i="3"/>
  <c r="E9" i="3"/>
  <c r="E8" i="3"/>
  <c r="E7" i="3"/>
  <c r="D9" i="3"/>
  <c r="D7" i="3"/>
  <c r="C13" i="6" l="1"/>
  <c r="G46" i="3"/>
  <c r="G34" i="3"/>
  <c r="H23" i="3"/>
  <c r="C23" i="3"/>
  <c r="D23" i="3"/>
  <c r="R22" i="3"/>
  <c r="I23" i="3"/>
  <c r="G70" i="3"/>
  <c r="H70" i="3"/>
  <c r="E70" i="3"/>
  <c r="D70" i="3"/>
  <c r="F70" i="3"/>
  <c r="O69" i="3"/>
  <c r="I70" i="3"/>
  <c r="C70" i="3"/>
  <c r="D58" i="3"/>
  <c r="E58" i="3"/>
  <c r="N56" i="3"/>
  <c r="G58" i="3"/>
  <c r="H58" i="3"/>
  <c r="F58" i="3"/>
  <c r="S57" i="3"/>
  <c r="O57" i="3"/>
  <c r="C58" i="3"/>
  <c r="C46" i="3"/>
  <c r="D46" i="3"/>
  <c r="F46" i="3"/>
  <c r="E46" i="3"/>
  <c r="M40" i="3"/>
  <c r="O42" i="3"/>
  <c r="P43" i="3"/>
  <c r="I46" i="3"/>
  <c r="H46" i="3"/>
  <c r="I34" i="3"/>
  <c r="D34" i="3"/>
  <c r="N28" i="3"/>
  <c r="T19" i="3"/>
  <c r="T18" i="3"/>
  <c r="V18" i="3" s="1"/>
  <c r="T22" i="3"/>
  <c r="V22" i="3" s="1"/>
  <c r="T26" i="3"/>
  <c r="V26" i="3" s="1"/>
  <c r="T27" i="3"/>
  <c r="V27" i="3" s="1"/>
  <c r="T28" i="3"/>
  <c r="V28" i="3" s="1"/>
  <c r="T32" i="3"/>
  <c r="V32" i="3" s="1"/>
  <c r="V15" i="3"/>
  <c r="T17" i="3"/>
  <c r="V17" i="3" s="1"/>
  <c r="T16" i="3"/>
  <c r="V16" i="3" s="1"/>
  <c r="T31" i="3"/>
  <c r="T21" i="3"/>
  <c r="T30" i="3"/>
  <c r="V30" i="3" s="1"/>
  <c r="T20" i="3"/>
  <c r="T29" i="3"/>
  <c r="T33" i="3"/>
  <c r="T38" i="3"/>
  <c r="V38" i="3" s="1"/>
  <c r="T39" i="3"/>
  <c r="V39" i="3" s="1"/>
  <c r="T40" i="3"/>
  <c r="V40" i="3" s="1"/>
  <c r="T41" i="3"/>
  <c r="V41" i="3" s="1"/>
  <c r="T42" i="3"/>
  <c r="T43" i="3"/>
  <c r="T44" i="3"/>
  <c r="V44" i="3" s="1"/>
  <c r="T45" i="3"/>
  <c r="V45" i="3" s="1"/>
  <c r="T50" i="3"/>
  <c r="V50" i="3" s="1"/>
  <c r="T51" i="3"/>
  <c r="V51" i="3" s="1"/>
  <c r="T52" i="3"/>
  <c r="V52" i="3" s="1"/>
  <c r="T53" i="3"/>
  <c r="V53" i="3" s="1"/>
  <c r="T54" i="3"/>
  <c r="V54" i="3" s="1"/>
  <c r="T55" i="3"/>
  <c r="V55" i="3" s="1"/>
  <c r="T56" i="3"/>
  <c r="T57" i="3"/>
  <c r="T62" i="3"/>
  <c r="V62" i="3" s="1"/>
  <c r="T63" i="3"/>
  <c r="V63" i="3" s="1"/>
  <c r="T64" i="3"/>
  <c r="V64" i="3" s="1"/>
  <c r="T65" i="3"/>
  <c r="V65" i="3" s="1"/>
  <c r="T66" i="3"/>
  <c r="V66" i="3" s="1"/>
  <c r="T67" i="3"/>
  <c r="V67" i="3" s="1"/>
  <c r="T68" i="3"/>
  <c r="V68" i="3" s="1"/>
  <c r="T69" i="3"/>
  <c r="H34" i="3"/>
  <c r="M29" i="3"/>
  <c r="V31" i="3"/>
  <c r="F34" i="3"/>
  <c r="V33" i="3"/>
  <c r="E34" i="3"/>
  <c r="V21" i="3"/>
  <c r="G23" i="3"/>
  <c r="Q22" i="3"/>
  <c r="F23" i="3"/>
  <c r="P19" i="3"/>
  <c r="V19" i="3" s="1"/>
  <c r="V20" i="3"/>
  <c r="E23" i="3"/>
  <c r="G11" i="3"/>
  <c r="Q4" i="3" s="1"/>
  <c r="D11" i="3"/>
  <c r="N10" i="3" s="1"/>
  <c r="T3" i="3"/>
  <c r="T10" i="3"/>
  <c r="T7" i="3"/>
  <c r="T6" i="3"/>
  <c r="S4" i="3"/>
  <c r="S8" i="3"/>
  <c r="S5" i="3"/>
  <c r="S9" i="3"/>
  <c r="S6" i="3"/>
  <c r="S7" i="3"/>
  <c r="S3" i="3"/>
  <c r="S10" i="3"/>
  <c r="T9" i="3"/>
  <c r="T5" i="3"/>
  <c r="T8" i="3"/>
  <c r="R10" i="3"/>
  <c r="R5" i="3"/>
  <c r="R7" i="3"/>
  <c r="R9" i="3"/>
  <c r="C11" i="3"/>
  <c r="O8" i="3"/>
  <c r="O10" i="3"/>
  <c r="O6" i="3"/>
  <c r="O3" i="3"/>
  <c r="O4" i="3"/>
  <c r="O5" i="3"/>
  <c r="O7" i="3"/>
  <c r="O9" i="3"/>
  <c r="F11" i="3"/>
  <c r="R4" i="3"/>
  <c r="R8" i="3"/>
  <c r="R3" i="3"/>
  <c r="G13" i="1"/>
  <c r="G12" i="1"/>
  <c r="D8" i="1"/>
  <c r="D16" i="1" s="1"/>
  <c r="F8" i="1"/>
  <c r="F17" i="1" s="1"/>
  <c r="G8" i="1"/>
  <c r="G14" i="1" s="1"/>
  <c r="H6" i="1"/>
  <c r="H8" i="1" s="1"/>
  <c r="F6" i="1"/>
  <c r="F16" i="1" s="1"/>
  <c r="E7" i="1"/>
  <c r="E6" i="1"/>
  <c r="E5" i="1"/>
  <c r="D7" i="1"/>
  <c r="D6" i="1"/>
  <c r="D5" i="1"/>
  <c r="D15" i="1" s="1"/>
  <c r="D4" i="1"/>
  <c r="D14" i="1" s="1"/>
  <c r="C7" i="1"/>
  <c r="C6" i="1"/>
  <c r="C5" i="1"/>
  <c r="C4" i="1"/>
  <c r="C3" i="1"/>
  <c r="C8" i="1" s="1"/>
  <c r="C13" i="1" l="1"/>
  <c r="C12" i="1"/>
  <c r="C14" i="1"/>
  <c r="C15" i="1"/>
  <c r="C16" i="1"/>
  <c r="C17" i="1"/>
  <c r="H16" i="1"/>
  <c r="H13" i="1"/>
  <c r="H17" i="1"/>
  <c r="H14" i="1"/>
  <c r="H15" i="1"/>
  <c r="H12" i="1"/>
  <c r="E8" i="1"/>
  <c r="E16" i="1" s="1"/>
  <c r="D12" i="1"/>
  <c r="F14" i="1"/>
  <c r="G17" i="1"/>
  <c r="F12" i="1"/>
  <c r="G16" i="1"/>
  <c r="F15" i="1"/>
  <c r="D17" i="1"/>
  <c r="F13" i="1"/>
  <c r="D13" i="1"/>
  <c r="G15" i="1"/>
  <c r="V42" i="3"/>
  <c r="V69" i="3"/>
  <c r="X62" i="3" s="1" a="1"/>
  <c r="X62" i="3" s="1"/>
  <c r="AA61" i="3" s="1"/>
  <c r="AA62" i="3" s="1"/>
  <c r="AA64" i="3" s="1"/>
  <c r="Z65" i="3" s="1"/>
  <c r="V56" i="3"/>
  <c r="V57" i="3"/>
  <c r="V43" i="3"/>
  <c r="V29" i="3"/>
  <c r="X38" i="3" a="1"/>
  <c r="X38" i="3" s="1"/>
  <c r="AA37" i="3" s="1"/>
  <c r="AA38" i="3" s="1"/>
  <c r="AA40" i="3" s="1"/>
  <c r="Z41" i="3" s="1"/>
  <c r="X26" i="3" a="1"/>
  <c r="X26" i="3" s="1"/>
  <c r="AA25" i="3" s="1"/>
  <c r="AA26" i="3" s="1"/>
  <c r="AA28" i="3" s="1"/>
  <c r="Z29" i="3" s="1"/>
  <c r="X15" i="3" a="1"/>
  <c r="X15" i="3" s="1"/>
  <c r="AA14" i="3" s="1"/>
  <c r="AA15" i="3" s="1"/>
  <c r="AA17" i="3" s="1"/>
  <c r="Z18" i="3" s="1"/>
  <c r="N4" i="3"/>
  <c r="N3" i="3"/>
  <c r="N9" i="3"/>
  <c r="N8" i="3"/>
  <c r="N7" i="3"/>
  <c r="N6" i="3"/>
  <c r="N5" i="3"/>
  <c r="Q7" i="3"/>
  <c r="Q6" i="3"/>
  <c r="Q5" i="3"/>
  <c r="Q8" i="3"/>
  <c r="Q9" i="3"/>
  <c r="Q3" i="3"/>
  <c r="Q10" i="3"/>
  <c r="M10" i="3"/>
  <c r="M3" i="3"/>
  <c r="M4" i="3"/>
  <c r="M5" i="3"/>
  <c r="M6" i="3"/>
  <c r="M7" i="3"/>
  <c r="M9" i="3"/>
  <c r="M8" i="3"/>
  <c r="P4" i="3"/>
  <c r="P5" i="3"/>
  <c r="P7" i="3"/>
  <c r="P10" i="3"/>
  <c r="P9" i="3"/>
  <c r="P3" i="3"/>
  <c r="P6" i="3"/>
  <c r="P8" i="3"/>
  <c r="E15" i="1" l="1"/>
  <c r="J15" i="1"/>
  <c r="J12" i="1"/>
  <c r="E12" i="1"/>
  <c r="E17" i="1"/>
  <c r="J17" i="1" s="1"/>
  <c r="E14" i="1"/>
  <c r="J14" i="1" s="1"/>
  <c r="E13" i="1"/>
  <c r="J16" i="1"/>
  <c r="J13" i="1"/>
  <c r="X50" i="3" a="1"/>
  <c r="X50" i="3" s="1"/>
  <c r="AA49" i="3" s="1"/>
  <c r="AA50" i="3" s="1"/>
  <c r="AA52" i="3" s="1"/>
  <c r="Z53" i="3" s="1"/>
  <c r="V6" i="3"/>
  <c r="V8" i="3"/>
  <c r="V5" i="3"/>
  <c r="V4" i="3"/>
  <c r="V3" i="3"/>
  <c r="V7" i="3"/>
  <c r="V9" i="3"/>
  <c r="V10" i="3"/>
  <c r="L12" i="1" l="1" a="1"/>
  <c r="L12" i="1" s="1"/>
  <c r="O11" i="1" s="1"/>
  <c r="O12" i="1" s="1"/>
  <c r="O14" i="1" s="1"/>
  <c r="X3" i="3" a="1"/>
  <c r="X3" i="3" s="1"/>
  <c r="AA2" i="3" s="1"/>
  <c r="AA3" i="3" s="1"/>
  <c r="AA5"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<sst xmlns="http://schemas.openxmlformats.org/spreadsheetml/2006/main" count="372" uniqueCount="36">
  <si>
    <t>Criteria/Factors</t>
  </si>
  <si>
    <t>Starting price</t>
  </si>
  <si>
    <t>Long term connect</t>
  </si>
  <si>
    <t>Choice of therapists</t>
  </si>
  <si>
    <t>Mobile app</t>
  </si>
  <si>
    <t>Self-help activities</t>
  </si>
  <si>
    <t>Assessments</t>
  </si>
  <si>
    <t>Sum</t>
  </si>
  <si>
    <t>Weights</t>
  </si>
  <si>
    <t>Lambda</t>
  </si>
  <si>
    <t>CI</t>
  </si>
  <si>
    <t>RI</t>
  </si>
  <si>
    <t>Startup</t>
  </si>
  <si>
    <t>Name</t>
  </si>
  <si>
    <t>Affordability is important to sustain therapy. Just one expensive session can do more harm than good</t>
  </si>
  <si>
    <t>Forcing counselling in just 45 min session can hurt. Long packages like 2 sessions in 7 days make sure therapy is successful</t>
  </si>
  <si>
    <t>Wide choice helps you select the right counsellor for you. The fit is very important for therapy success.</t>
  </si>
  <si>
    <t>Mobile apps are critical for ease of use and access. Plus it offers chatting support which can make it easier to avail services when you are surrounded by other people who can over hear conversation</t>
  </si>
  <si>
    <t>Self help activities like mindfulness and chatbot can help people who are highly motivated. The efficacy is limited though.</t>
  </si>
  <si>
    <t>Mental health assessments help in diagnosing the problem and measuring efficacy of therapy. This ensures better clinical outcomes.</t>
  </si>
  <si>
    <t>Yes</t>
  </si>
  <si>
    <t>No</t>
  </si>
  <si>
    <t>Innerhour6</t>
  </si>
  <si>
    <t>TickTalkTo</t>
  </si>
  <si>
    <t>IMBY</t>
  </si>
  <si>
    <t>Wysa</t>
  </si>
  <si>
    <t>YourDost</t>
  </si>
  <si>
    <t>Innerhour</t>
  </si>
  <si>
    <t>Minderapy</t>
  </si>
  <si>
    <t>Betterlyf</t>
  </si>
  <si>
    <t>Manastha</t>
  </si>
  <si>
    <t>Weight</t>
  </si>
  <si>
    <t>Eigen Value</t>
  </si>
  <si>
    <t>CR</t>
  </si>
  <si>
    <t>Choose</t>
  </si>
  <si>
    <t>Overall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</si>
</sst>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INR]\ #,##0.00"/>
    <numFmt numFmtId="165" formatCode="0.000"/>
  </numFmts>
  <fonts count="9" x14ac:knownFonts="1">
    <font>
      <sz val="11"/>
      <color theme="1"/>
      <name val="Calibri"/>
      <family val="2"/>
      <scheme val="minor"/>
    </font>
    <font>
      <u/>
      <sz val="11"/>
      <color theme="10"/>
      <name val="Calibri"/>
      <family val="2"/>
      <scheme val="minor"/>
    </font>
    <font>
      <b/>
      <sz val="12"/>
      <color theme="1"/>
      <name val="Calibri"/>
      <family val="2"/>
      <scheme val="minor"/>
    </font>
    <font>
      <b/>
      <sz val="10"/>
      <name val="Times New Roman"/>
      <family val="1"/>
    </font>
    <font>
      <b/>
      <sz val="10"/>
      <color rgb="FF310000"/>
      <name val="Times New Roman"/>
      <family val="1"/>
    </font>
    <font>
      <sz val="10"/>
      <color theme="1"/>
      <name val="Times New Roman"/>
      <family val="1"/>
    </font>
    <font>
      <sz val="10"/>
      <color rgb="FF310000"/>
      <name val="Times New Roman"/>
      <family val="1"/>
    </font>
    <font>
      <u/>
      <sz val="10"/>
      <color theme="10"/>
      <name val="Times New Roman"/>
      <family val="1"/>
    </font>
    <font>
      <u/>
      <sz val="11"/>
      <color theme="10"/>
      <name val="Times New Roman"/>
      <family val="1"/>
    </font>
  </fonts>
  <fills count="16">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8" tint="0.39997558519241921"/>
        <bgColor indexed="64"/>
      </patternFill>
    </fill>
    <fill>
      <patternFill patternType="solid">
        <fgColor theme="6" tint="0.79998168889431442"/>
        <bgColor theme="6" tint="0.79998168889431442"/>
      </patternFill>
    </fill>
    <fill>
      <patternFill patternType="solid">
        <fgColor rgb="FFFFC000"/>
        <bgColor indexed="64"/>
      </patternFill>
    </fill>
    <fill>
      <patternFill patternType="solid">
        <fgColor theme="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bgColor indexed="64"/>
      </patternFill>
    </fill>
    <fill>
      <patternFill patternType="solid">
        <fgColor rgb="FF92D050"/>
        <bgColor indexed="64"/>
      </patternFill>
    </fill>
    <fill>
      <patternFill patternType="solid">
        <fgColor theme="7" tint="0.79998168889431442"/>
        <bgColor indexed="64"/>
      </patternFill>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0" borderId="1" xfId="0" applyBorder="1"/>
    <xf numFmtId="2" fontId="0" fillId="0" borderId="1" xfId="0" applyNumberFormat="1" applyBorder="1"/>
    <xf numFmtId="0" fontId="0" fillId="0" borderId="2" xfId="0" applyBorder="1"/>
    <xf numFmtId="2" fontId="0" fillId="7" borderId="1" xfId="0" applyNumberFormat="1" applyFill="1" applyBorder="1"/>
    <xf numFmtId="0" fontId="0" fillId="9" borderId="1" xfId="0" applyFill="1" applyBorder="1"/>
    <xf numFmtId="2" fontId="0" fillId="3" borderId="1" xfId="0" applyNumberFormat="1" applyFill="1" applyBorder="1"/>
    <xf numFmtId="165" fontId="0" fillId="0" borderId="1" xfId="0" applyNumberFormat="1" applyBorder="1"/>
    <xf numFmtId="0" fontId="0" fillId="13" borderId="1" xfId="0" applyFill="1" applyBorder="1"/>
    <xf numFmtId="0" fontId="0" fillId="6" borderId="1" xfId="0" applyFill="1" applyBorder="1"/>
    <xf numFmtId="0" fontId="0" fillId="11" borderId="1" xfId="0" applyFill="1" applyBorder="1"/>
    <xf numFmtId="0" fontId="3" fillId="2" borderId="0" xfId="0" applyFont="1" applyFill="1" applyAlignment="1">
      <alignment vertical="center"/>
    </xf>
    <xf numFmtId="0" fontId="4" fillId="2" borderId="0" xfId="0" applyFont="1" applyFill="1" applyAlignment="1">
      <alignment vertical="center" wrapText="1"/>
    </xf>
    <xf numFmtId="0" fontId="5" fillId="0" borderId="0" xfId="0" applyFont="1" applyAlignment="1">
      <alignment vertical="top"/>
    </xf>
    <xf numFmtId="0" fontId="6" fillId="0" borderId="0" xfId="0" applyFont="1" applyAlignment="1">
      <alignment vertical="top" wrapText="1"/>
    </xf>
    <xf numFmtId="0" fontId="7" fillId="5" borderId="1" xfId="1" applyFont="1" applyFill="1" applyBorder="1" applyAlignment="1">
      <alignment vertical="center" wrapText="1"/>
    </xf>
    <xf numFmtId="164" fontId="6" fillId="3" borderId="1" xfId="0" applyNumberFormat="1" applyFont="1" applyFill="1" applyBorder="1" applyAlignment="1">
      <alignment vertical="center" wrapText="1"/>
    </xf>
    <xf numFmtId="0" fontId="6" fillId="5" borderId="1" xfId="0" applyFont="1" applyFill="1" applyBorder="1" applyAlignment="1">
      <alignment vertical="center" wrapText="1"/>
    </xf>
    <xf numFmtId="0" fontId="8" fillId="0" borderId="1" xfId="1" applyFont="1" applyBorder="1" applyAlignment="1">
      <alignment vertical="center" wrapText="1"/>
    </xf>
    <xf numFmtId="164" fontId="6" fillId="0" borderId="1" xfId="0" applyNumberFormat="1" applyFont="1" applyBorder="1" applyAlignment="1">
      <alignment vertical="center" wrapText="1"/>
    </xf>
    <xf numFmtId="0" fontId="6" fillId="0" borderId="1" xfId="0" applyFont="1" applyBorder="1" applyAlignment="1">
      <alignment vertical="center" wrapText="1"/>
    </xf>
    <xf numFmtId="0" fontId="7" fillId="0" borderId="1" xfId="1" applyFont="1" applyBorder="1" applyAlignment="1">
      <alignment vertical="center" wrapText="1"/>
    </xf>
    <xf numFmtId="0" fontId="0" fillId="6" borderId="1" xfId="0" applyFill="1" applyBorder="1" applyAlignment="1">
      <alignment wrapText="1"/>
    </xf>
    <xf numFmtId="0" fontId="0" fillId="6" borderId="1" xfId="0" applyFill="1" applyBorder="1" applyAlignment="1">
      <alignment vertical="center" wrapText="1"/>
    </xf>
    <xf numFmtId="0" fontId="0" fillId="12" borderId="1" xfId="0" applyFill="1" applyBorder="1" applyAlignment="1">
      <alignment vertical="center" wrapText="1"/>
    </xf>
    <xf numFmtId="0" fontId="0" fillId="0" borderId="1" xfId="0" applyBorder="1" applyAlignment="1">
      <alignment vertical="center"/>
    </xf>
    <xf numFmtId="0" fontId="0" fillId="10" borderId="1" xfId="0" applyFill="1" applyBorder="1" applyAlignment="1">
      <alignment vertical="center"/>
    </xf>
    <xf numFmtId="0" fontId="0" fillId="4" borderId="1" xfId="0" applyFill="1" applyBorder="1" applyAlignment="1">
      <alignment vertical="center"/>
    </xf>
    <xf numFmtId="0" fontId="0" fillId="8" borderId="1" xfId="0" applyFill="1" applyBorder="1" applyAlignment="1">
      <alignment vertical="center"/>
    </xf>
    <xf numFmtId="0" fontId="2" fillId="0" borderId="1" xfId="0" applyFont="1" applyBorder="1" applyAlignment="1">
      <alignment horizontal="center" vertical="center" wrapText="1"/>
    </xf>
    <xf numFmtId="0" fontId="0" fillId="8" borderId="1" xfId="0" applyFill="1" applyBorder="1" applyAlignment="1">
      <alignment horizontal="center" vertical="center"/>
    </xf>
    <xf numFmtId="0" fontId="0" fillId="0" borderId="0" xfId="0" applyAlignment="1">
      <alignment horizontal="center" vertical="center"/>
    </xf>
    <xf numFmtId="0" fontId="0" fillId="10" borderId="0" xfId="0" applyFill="1" applyAlignment="1">
      <alignment horizontal="center" vertical="center"/>
    </xf>
    <xf numFmtId="0" fontId="0" fillId="11" borderId="0" xfId="0" applyFill="1" applyAlignment="1">
      <alignment horizontal="center" vertical="center"/>
    </xf>
    <xf numFmtId="0" fontId="0" fillId="0" borderId="1" xfId="0" applyBorder="1" applyAlignment="1">
      <alignment horizontal="center" vertical="center"/>
    </xf>
    <xf numFmtId="165" fontId="0" fillId="0" borderId="1" xfId="0" applyNumberFormat="1" applyBorder="1" applyAlignment="1">
      <alignment horizontal="center" vertical="center"/>
    </xf>
    <xf numFmtId="165" fontId="0" fillId="14" borderId="1" xfId="0" applyNumberFormat="1" applyFill="1" applyBorder="1"/>
    <xf numFmtId="0" fontId="0" fillId="15" borderId="3" xfId="0" applyFill="1" applyBorder="1" applyAlignment="1">
      <alignment wrapText="1"/>
    </xf>
  </cellXfs>
  <cellStyles count="2">
    <cellStyle name="Hyperlink" xfId="1" builtinId="8"/>
    <cellStyle name="Normal" xfId="0" builtinId="0"/>
  </cellStyles>
  <dxfs count="14">
    <dxf>
      <font>
        <b val="0"/>
        <i val="0"/>
        <strike val="0"/>
        <condense val="0"/>
        <extend val="0"/>
        <outline val="0"/>
        <shadow val="0"/>
        <u val="none"/>
        <vertAlign val="baseline"/>
        <sz val="10"/>
        <color rgb="FF310000"/>
        <name val="Times New Roman"/>
        <family val="1"/>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310000"/>
        <name val="Times New Roman"/>
        <family val="1"/>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310000"/>
        <name val="Times New Roman"/>
        <family val="1"/>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310000"/>
        <name val="Times New Roman"/>
        <family val="1"/>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310000"/>
        <name val="Times New Roman"/>
        <family val="1"/>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310000"/>
        <name val="Times New Roman"/>
        <family val="1"/>
        <scheme val="none"/>
      </font>
      <numFmt numFmtId="164" formatCode="[$INR]\ #,##0.00"/>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ertAlign val="baseline"/>
        <sz val="10"/>
        <color theme="10"/>
        <name val="Times New Roman"/>
        <family val="1"/>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310000"/>
        <name val="Times New Roman"/>
        <family val="1"/>
        <scheme val="none"/>
      </font>
      <alignment horizontal="general" vertical="center" textRotation="0" wrapText="1" indent="0" justifyLastLine="0" shrinkToFit="0" readingOrder="0"/>
    </dxf>
    <dxf>
      <font>
        <b/>
        <i val="0"/>
        <strike val="0"/>
        <condense val="0"/>
        <extend val="0"/>
        <outline val="0"/>
        <shadow val="0"/>
        <u val="none"/>
        <vertAlign val="baseline"/>
        <sz val="10"/>
        <color rgb="FF310000"/>
        <name val="Times New Roman"/>
        <family val="1"/>
        <scheme val="none"/>
      </font>
      <fill>
        <patternFill patternType="solid">
          <fgColor indexed="64"/>
          <bgColor theme="7" tint="0.59999389629810485"/>
        </patternFill>
      </fill>
      <alignment horizontal="general" vertical="center" textRotation="0" wrapText="1" indent="0" justifyLastLine="0" shrinkToFit="0" readingOrder="0"/>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perceived preference of SaaS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6"/>
            </a:solidFill>
            <a:ln>
              <a:noFill/>
            </a:ln>
            <a:effectLst/>
          </c:spPr>
          <c:invertIfNegative val="0"/>
          <c:cat>
            <c:strRef>
              <c:f>Sheet2!$A$12:$A$19</c:f>
              <c:strCache>
                <c:ptCount val="8"/>
                <c:pt idx="0">
                  <c:v>IMBY</c:v>
                </c:pt>
                <c:pt idx="1">
                  <c:v>YourDost</c:v>
                </c:pt>
                <c:pt idx="2">
                  <c:v>Innerhour</c:v>
                </c:pt>
                <c:pt idx="3">
                  <c:v>Minderapy</c:v>
                </c:pt>
                <c:pt idx="4">
                  <c:v>Betterlyf</c:v>
                </c:pt>
                <c:pt idx="5">
                  <c:v>Manastha</c:v>
                </c:pt>
                <c:pt idx="6">
                  <c:v>TickTalkTo</c:v>
                </c:pt>
                <c:pt idx="7">
                  <c:v>Wysa</c:v>
                </c:pt>
              </c:strCache>
            </c:strRef>
          </c:cat>
          <c:val>
            <c:numRef>
              <c:f>Sheet2!$I$12:$I$19</c:f>
              <c:numCache>
                <c:formatCode>General</c:formatCode>
                <c:ptCount val="8"/>
                <c:pt idx="0">
                  <c:v>0.33880367707367104</c:v>
                </c:pt>
                <c:pt idx="1">
                  <c:v>0.22989020188655143</c:v>
                </c:pt>
                <c:pt idx="2">
                  <c:v>0.1462900850575693</c:v>
                </c:pt>
                <c:pt idx="3">
                  <c:v>0.11209019020781422</c:v>
                </c:pt>
                <c:pt idx="4">
                  <c:v>7.3090630633915021E-2</c:v>
                </c:pt>
                <c:pt idx="5">
                  <c:v>5.4005435637135661E-2</c:v>
                </c:pt>
                <c:pt idx="6">
                  <c:v>4.2215127922131127E-2</c:v>
                </c:pt>
                <c:pt idx="7">
                  <c:v>2.7697100053649074E-2</c:v>
                </c:pt>
              </c:numCache>
            </c:numRef>
          </c:val>
          <c:extLst>
            <c:ext xmlns:c16="http://schemas.microsoft.com/office/drawing/2014/chart" uri="{C3380CC4-5D6E-409C-BE32-E72D297353CC}">
              <c16:uniqueId val="{00000000-F4D1-4B4A-9780-A014366583F6}"/>
            </c:ext>
          </c:extLst>
        </c:ser>
        <c:dLbls>
          <c:showLegendKey val="0"/>
          <c:showVal val="0"/>
          <c:showCatName val="0"/>
          <c:showSerName val="0"/>
          <c:showPercent val="0"/>
          <c:showBubbleSize val="0"/>
        </c:dLbls>
        <c:gapWidth val="150"/>
        <c:axId val="1822171488"/>
        <c:axId val="1822158592"/>
      </c:barChart>
      <c:catAx>
        <c:axId val="18221714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822158592"/>
        <c:crosses val="autoZero"/>
        <c:auto val="1"/>
        <c:lblAlgn val="ctr"/>
        <c:lblOffset val="100"/>
        <c:noMultiLvlLbl val="0"/>
      </c:catAx>
      <c:valAx>
        <c:axId val="18221585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82217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perceived preference of SaaS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6"/>
            </a:solidFill>
            <a:ln>
              <a:noFill/>
            </a:ln>
            <a:effectLst/>
          </c:spPr>
          <c:invertIfNegative val="0"/>
          <c:cat>
            <c:strRef>
              <c:f>'Sheet2 (2)'!$A$2:$A$9</c:f>
              <c:strCache>
                <c:ptCount val="8"/>
                <c:pt idx="0">
                  <c:v>IMBY</c:v>
                </c:pt>
                <c:pt idx="1">
                  <c:v>YourDost</c:v>
                </c:pt>
                <c:pt idx="2">
                  <c:v>Innerhour</c:v>
                </c:pt>
                <c:pt idx="3">
                  <c:v>Minderapy</c:v>
                </c:pt>
                <c:pt idx="4">
                  <c:v>Betterlyf</c:v>
                </c:pt>
                <c:pt idx="5">
                  <c:v>Manastha</c:v>
                </c:pt>
                <c:pt idx="6">
                  <c:v>TickTalkTo</c:v>
                </c:pt>
                <c:pt idx="7">
                  <c:v>Wysa</c:v>
                </c:pt>
              </c:strCache>
            </c:strRef>
          </c:cat>
          <c:val>
            <c:numRef>
              <c:f>'Sheet2 (2)'!$H$2:$H$9</c:f>
              <c:numCache>
                <c:formatCode>General</c:formatCode>
                <c:ptCount val="8"/>
                <c:pt idx="0">
                  <c:v>0.33880367707367104</c:v>
                </c:pt>
                <c:pt idx="1">
                  <c:v>0.22989020188655143</c:v>
                </c:pt>
                <c:pt idx="2">
                  <c:v>0.1462900850575693</c:v>
                </c:pt>
                <c:pt idx="3">
                  <c:v>0.11209019020781422</c:v>
                </c:pt>
                <c:pt idx="4">
                  <c:v>7.3090630633915021E-2</c:v>
                </c:pt>
                <c:pt idx="5">
                  <c:v>5.4005435637135661E-2</c:v>
                </c:pt>
                <c:pt idx="6">
                  <c:v>4.2215127922131127E-2</c:v>
                </c:pt>
                <c:pt idx="7">
                  <c:v>2.7697100053649074E-2</c:v>
                </c:pt>
              </c:numCache>
            </c:numRef>
          </c:val>
          <c:extLst>
            <c:ext xmlns:c16="http://schemas.microsoft.com/office/drawing/2014/chart" uri="{C3380CC4-5D6E-409C-BE32-E72D297353CC}">
              <c16:uniqueId val="{00000000-1962-4728-AB16-B2F0F1BAA737}"/>
            </c:ext>
          </c:extLst>
        </c:ser>
        <c:dLbls>
          <c:showLegendKey val="0"/>
          <c:showVal val="0"/>
          <c:showCatName val="0"/>
          <c:showSerName val="0"/>
          <c:showPercent val="0"/>
          <c:showBubbleSize val="0"/>
        </c:dLbls>
        <c:gapWidth val="150"/>
        <c:axId val="1822171488"/>
        <c:axId val="1822158592"/>
      </c:barChart>
      <c:catAx>
        <c:axId val="18221714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822158592"/>
        <c:crosses val="autoZero"/>
        <c:auto val="1"/>
        <c:lblAlgn val="ctr"/>
        <c:lblOffset val="100"/>
        <c:noMultiLvlLbl val="0"/>
      </c:catAx>
      <c:valAx>
        <c:axId val="18221585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82217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8</xdr:col>
      <xdr:colOff>569067</xdr:colOff>
      <xdr:row>0</xdr:row>
      <xdr:rowOff>149412</xdr:rowOff>
    </xdr:from>
    <xdr:to>
      <xdr:col>11</xdr:col>
      <xdr:colOff>752978</xdr:colOff>
      <xdr:row>8</xdr:row>
      <xdr:rowOff>98231</xdr:rowOff>
    </xdr:to>
    <xdr:pic>
      <xdr:nvPicPr>
        <xdr:cNvPr id="2" name="Picture 1">
          <a:extLst>
            <a:ext uri="{FF2B5EF4-FFF2-40B4-BE49-F238E27FC236}">
              <a16:creationId xmlns:a16="http://schemas.microsoft.com/office/drawing/2014/main" id="{178CDE23-71D3-4425-B8DF-F200A71DFA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96538" y="149412"/>
          <a:ext cx="2021676" cy="16371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448236</xdr:colOff>
      <xdr:row>5</xdr:row>
      <xdr:rowOff>47811</xdr:rowOff>
    </xdr:from>
    <xdr:to>
      <xdr:col>15</xdr:col>
      <xdr:colOff>119530</xdr:colOff>
      <xdr:row>19</xdr:row>
      <xdr:rowOff>176305</xdr:rowOff>
    </xdr:to>
    <xdr:graphicFrame macro="">
      <xdr:nvGraphicFramePr>
        <xdr:cNvPr id="2" name="Chart 1">
          <a:extLst>
            <a:ext uri="{FF2B5EF4-FFF2-40B4-BE49-F238E27FC236}">
              <a16:creationId xmlns:a16="http://schemas.microsoft.com/office/drawing/2014/main" id="{78C7B13A-E554-ACAF-4FB1-53EDD2D6D4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410884</xdr:colOff>
      <xdr:row>3</xdr:row>
      <xdr:rowOff>67235</xdr:rowOff>
    </xdr:from>
    <xdr:to>
      <xdr:col>18</xdr:col>
      <xdr:colOff>246530</xdr:colOff>
      <xdr:row>16</xdr:row>
      <xdr:rowOff>97118</xdr:rowOff>
    </xdr:to>
    <xdr:graphicFrame macro="">
      <xdr:nvGraphicFramePr>
        <xdr:cNvPr id="2" name="Chart 1">
          <a:extLst>
            <a:ext uri="{FF2B5EF4-FFF2-40B4-BE49-F238E27FC236}">
              <a16:creationId xmlns:a16="http://schemas.microsoft.com/office/drawing/2014/main" id="{B4F30910-3777-473C-984D-E5D895E4DB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F92F9E-2A7B-4580-846B-5C0DCD3B52A6}" name="Table3" displayName="Table3" ref="A1:G10" totalsRowShown="0" headerRowDxfId="8" dataDxfId="7">
  <autoFilter ref="A1:G10" xr:uid="{2BF92F9E-2A7B-4580-846B-5C0DCD3B52A6}"/>
  <tableColumns count="7">
    <tableColumn id="1" xr3:uid="{296B280F-9B34-4BBB-8DB4-11DEACB107EF}" name="Startup" dataDxfId="6" dataCellStyle="Hyperlink"/>
    <tableColumn id="2" xr3:uid="{23597582-F286-4C7C-81D8-93E342F2F78E}" name="Starting price" dataDxfId="5"/>
    <tableColumn id="3" xr3:uid="{BEB9B760-AA7B-423B-990D-3E76CE734E78}" name="Long term connect" dataDxfId="4"/>
    <tableColumn id="4" xr3:uid="{76C49F44-D0DE-4682-8B1B-7EDBE6F5DE58}" name="Choice of therapists" dataDxfId="3"/>
    <tableColumn id="5" xr3:uid="{5AD6AFEC-EA2F-42DF-A3AF-00A2FA3C2445}" name="Mobile app" dataDxfId="2"/>
    <tableColumn id="6" xr3:uid="{6A579A18-303E-4F5F-A9AA-C277F5D128F7}" name="Self-help activities" dataDxfId="1"/>
    <tableColumn id="7" xr3:uid="{B31B77D4-48D3-48E6-9A0E-72797F5CE048}" name="Assessments"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www.manastha.com/" TargetMode="External"/><Relationship Id="rId7" Type="http://schemas.openxmlformats.org/officeDocument/2006/relationships/hyperlink" Target="https://www.wysa.io/" TargetMode="External"/><Relationship Id="rId2" Type="http://schemas.openxmlformats.org/officeDocument/2006/relationships/hyperlink" Target="https://minderapy.com/" TargetMode="External"/><Relationship Id="rId1" Type="http://schemas.openxmlformats.org/officeDocument/2006/relationships/hyperlink" Target="https://ticktalkto.page.link/ticktalkto" TargetMode="External"/><Relationship Id="rId6" Type="http://schemas.openxmlformats.org/officeDocument/2006/relationships/hyperlink" Target="https://yourdost.com/" TargetMode="External"/><Relationship Id="rId5" Type="http://schemas.openxmlformats.org/officeDocument/2006/relationships/hyperlink" Target="https://www.theinnerhour.com/" TargetMode="External"/><Relationship Id="rId4" Type="http://schemas.openxmlformats.org/officeDocument/2006/relationships/hyperlink" Target="https://www.betterlyf.com/" TargetMode="External"/><Relationship Id="rId9"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17"/>
  <sheetViews>
    <sheetView showGridLines="0" zoomScale="85" zoomScaleNormal="85" workbookViewId="0">
      <selection activeCell="J11" sqref="J11:O17"/>
    </sheetView>
  </sheetViews>
  <sheetFormatPr defaultRowHeight="14.5" x14ac:dyDescent="0.35"/>
  <cols>
    <col min="2" max="2" width="17.453125" bestFit="1" customWidth="1"/>
    <col min="3" max="3" width="8.08984375" customWidth="1"/>
    <col min="4" max="4" width="10" customWidth="1"/>
    <col min="5" max="5" width="9.90625" customWidth="1"/>
    <col min="6" max="6" width="7.81640625" customWidth="1"/>
    <col min="7" max="7" width="9.36328125" customWidth="1"/>
    <col min="8" max="8" width="11.81640625" customWidth="1"/>
    <col min="12" max="12" width="11" customWidth="1"/>
  </cols>
  <sheetData>
    <row r="1" spans="2:15" ht="30" customHeight="1" x14ac:dyDescent="0.35">
      <c r="B1" s="25" t="s">
        <v>0</v>
      </c>
      <c r="C1" s="24" t="s">
        <v>1</v>
      </c>
      <c r="D1" s="24" t="s">
        <v>2</v>
      </c>
      <c r="E1" s="24" t="s">
        <v>3</v>
      </c>
      <c r="F1" s="24" t="s">
        <v>4</v>
      </c>
      <c r="G1" s="24" t="s">
        <v>5</v>
      </c>
      <c r="H1" s="24" t="s">
        <v>6</v>
      </c>
    </row>
    <row r="2" spans="2:15" x14ac:dyDescent="0.35">
      <c r="B2" s="8" t="s">
        <v>1</v>
      </c>
      <c r="C2" s="2">
        <v>1</v>
      </c>
      <c r="D2" s="2">
        <v>3</v>
      </c>
      <c r="E2" s="2">
        <v>5</v>
      </c>
      <c r="F2" s="2">
        <v>7</v>
      </c>
      <c r="G2" s="2">
        <v>9</v>
      </c>
      <c r="H2" s="2">
        <v>7</v>
      </c>
    </row>
    <row r="3" spans="2:15" x14ac:dyDescent="0.35">
      <c r="B3" s="8" t="s">
        <v>2</v>
      </c>
      <c r="C3" s="2">
        <f>1/D2</f>
        <v>0.33333333333333331</v>
      </c>
      <c r="D3" s="2">
        <v>1</v>
      </c>
      <c r="E3" s="2">
        <v>3</v>
      </c>
      <c r="F3" s="2">
        <v>5</v>
      </c>
      <c r="G3" s="2">
        <v>7</v>
      </c>
      <c r="H3" s="2">
        <v>5</v>
      </c>
    </row>
    <row r="4" spans="2:15" x14ac:dyDescent="0.35">
      <c r="B4" s="8" t="s">
        <v>3</v>
      </c>
      <c r="C4" s="2">
        <f>1/E2</f>
        <v>0.2</v>
      </c>
      <c r="D4" s="2">
        <f>1/E3</f>
        <v>0.33333333333333331</v>
      </c>
      <c r="E4" s="2">
        <v>1</v>
      </c>
      <c r="F4" s="2">
        <v>3</v>
      </c>
      <c r="G4" s="2">
        <v>5</v>
      </c>
      <c r="H4" s="2">
        <v>3</v>
      </c>
    </row>
    <row r="5" spans="2:15" x14ac:dyDescent="0.35">
      <c r="B5" s="8" t="s">
        <v>4</v>
      </c>
      <c r="C5" s="2">
        <f>1/F2</f>
        <v>0.14285714285714285</v>
      </c>
      <c r="D5" s="2">
        <f>1/F3</f>
        <v>0.2</v>
      </c>
      <c r="E5" s="2">
        <f>1/F4</f>
        <v>0.33333333333333331</v>
      </c>
      <c r="F5" s="2">
        <v>1</v>
      </c>
      <c r="G5" s="2">
        <v>3</v>
      </c>
      <c r="H5" s="2">
        <v>1</v>
      </c>
    </row>
    <row r="6" spans="2:15" x14ac:dyDescent="0.35">
      <c r="B6" s="8" t="s">
        <v>5</v>
      </c>
      <c r="C6" s="2">
        <f>1/G2</f>
        <v>0.1111111111111111</v>
      </c>
      <c r="D6" s="2">
        <f>1/G3</f>
        <v>0.14285714285714285</v>
      </c>
      <c r="E6" s="2">
        <f>1/G4</f>
        <v>0.2</v>
      </c>
      <c r="F6" s="2">
        <f>1/G5</f>
        <v>0.33333333333333331</v>
      </c>
      <c r="G6" s="2">
        <v>1</v>
      </c>
      <c r="H6" s="2">
        <f>1/G7</f>
        <v>0.33333333333333331</v>
      </c>
    </row>
    <row r="7" spans="2:15" x14ac:dyDescent="0.35">
      <c r="B7" s="8" t="s">
        <v>6</v>
      </c>
      <c r="C7" s="2">
        <f>1/H2</f>
        <v>0.14285714285714285</v>
      </c>
      <c r="D7" s="2">
        <f>1/H3</f>
        <v>0.2</v>
      </c>
      <c r="E7" s="2">
        <f>1/H4</f>
        <v>0.33333333333333331</v>
      </c>
      <c r="F7" s="2">
        <v>1</v>
      </c>
      <c r="G7" s="2">
        <v>3</v>
      </c>
      <c r="H7" s="2">
        <v>1</v>
      </c>
    </row>
    <row r="8" spans="2:15" x14ac:dyDescent="0.35">
      <c r="B8" t="s">
        <v>7</v>
      </c>
      <c r="C8" s="6">
        <f t="shared" ref="C8:H8" si="0">SUM(C2:C7)</f>
        <v>1.93015873015873</v>
      </c>
      <c r="D8" s="6">
        <f t="shared" si="0"/>
        <v>4.8761904761904766</v>
      </c>
      <c r="E8" s="6">
        <f t="shared" si="0"/>
        <v>9.8666666666666671</v>
      </c>
      <c r="F8" s="6">
        <f t="shared" si="0"/>
        <v>17.333333333333332</v>
      </c>
      <c r="G8" s="6">
        <f t="shared" si="0"/>
        <v>28</v>
      </c>
      <c r="H8" s="6">
        <f t="shared" si="0"/>
        <v>17.333333333333332</v>
      </c>
    </row>
    <row r="11" spans="2:15" ht="29" x14ac:dyDescent="0.35">
      <c r="B11" s="25" t="s">
        <v>0</v>
      </c>
      <c r="C11" s="23" t="s">
        <v>1</v>
      </c>
      <c r="D11" s="23" t="s">
        <v>2</v>
      </c>
      <c r="E11" s="23" t="s">
        <v>3</v>
      </c>
      <c r="F11" s="23" t="s">
        <v>4</v>
      </c>
      <c r="G11" s="23" t="s">
        <v>5</v>
      </c>
      <c r="H11" s="23" t="s">
        <v>6</v>
      </c>
      <c r="J11" s="26" t="s">
        <v>8</v>
      </c>
      <c r="L11" s="27" t="s">
        <v>32</v>
      </c>
      <c r="N11" s="25" t="s">
        <v>9</v>
      </c>
      <c r="O11" s="25">
        <f>AVERAGE(L12/J12,L13/J13,L14/J14,L15/J15,L16/J16,L17/J17)</f>
        <v>6.2574660891311238</v>
      </c>
    </row>
    <row r="12" spans="2:15" x14ac:dyDescent="0.35">
      <c r="B12" s="8" t="s">
        <v>1</v>
      </c>
      <c r="C12" s="2">
        <f>C2/$C$8</f>
        <v>0.51809210526315796</v>
      </c>
      <c r="D12" s="2">
        <f>D2/$D$8</f>
        <v>0.615234375</v>
      </c>
      <c r="E12" s="2">
        <f>E2/$E$8</f>
        <v>0.50675675675675669</v>
      </c>
      <c r="F12" s="2">
        <f>F2/$F$8</f>
        <v>0.40384615384615385</v>
      </c>
      <c r="G12" s="2">
        <f>G2/$G$8</f>
        <v>0.32142857142857145</v>
      </c>
      <c r="H12" s="2">
        <f>H2/$H$8</f>
        <v>0.40384615384615385</v>
      </c>
      <c r="J12" s="2">
        <f>AVERAGE(C12:H12)</f>
        <v>0.46153401935679894</v>
      </c>
      <c r="L12" s="2" cm="1">
        <f t="array" ref="L12:L17">MMULT(C2:H7,J12:J17)</f>
        <v>3.0193789131905913</v>
      </c>
      <c r="N12" s="25" t="s">
        <v>10</v>
      </c>
      <c r="O12" s="25">
        <f>(O11-6)/(6-1)</f>
        <v>5.1493217826224756E-2</v>
      </c>
    </row>
    <row r="13" spans="2:15" x14ac:dyDescent="0.35">
      <c r="B13" s="8" t="s">
        <v>2</v>
      </c>
      <c r="C13" s="2">
        <f t="shared" ref="C13:C17" si="1">C3/$C$8</f>
        <v>0.17269736842105263</v>
      </c>
      <c r="D13" s="2">
        <f t="shared" ref="D13:D17" si="2">D3/$D$8</f>
        <v>0.20507812499999997</v>
      </c>
      <c r="E13" s="2">
        <f t="shared" ref="E13:E17" si="3">E3/$E$8</f>
        <v>0.30405405405405406</v>
      </c>
      <c r="F13" s="2">
        <f t="shared" ref="F13:F17" si="4">F3/$F$8</f>
        <v>0.28846153846153849</v>
      </c>
      <c r="G13" s="2">
        <f t="shared" ref="G13:G17" si="5">G3/$G$8</f>
        <v>0.25</v>
      </c>
      <c r="H13" s="2">
        <f t="shared" ref="H13:H17" si="6">H3/$H$8</f>
        <v>0.28846153846153849</v>
      </c>
      <c r="J13" s="2">
        <f t="shared" ref="J13:J17" si="7">AVERAGE(C13:H13)</f>
        <v>0.25145877073303063</v>
      </c>
      <c r="L13" s="2">
        <v>1.6347576056663229</v>
      </c>
      <c r="N13" s="25" t="s">
        <v>11</v>
      </c>
      <c r="O13" s="25">
        <v>1.25</v>
      </c>
    </row>
    <row r="14" spans="2:15" x14ac:dyDescent="0.35">
      <c r="B14" s="8" t="s">
        <v>3</v>
      </c>
      <c r="C14" s="2">
        <f t="shared" si="1"/>
        <v>0.1036184210526316</v>
      </c>
      <c r="D14" s="2">
        <f t="shared" si="2"/>
        <v>6.8359374999999986E-2</v>
      </c>
      <c r="E14" s="2">
        <f t="shared" si="3"/>
        <v>0.10135135135135134</v>
      </c>
      <c r="F14" s="2">
        <f t="shared" si="4"/>
        <v>0.1730769230769231</v>
      </c>
      <c r="G14" s="2">
        <f t="shared" si="5"/>
        <v>0.17857142857142858</v>
      </c>
      <c r="H14" s="2">
        <f t="shared" si="6"/>
        <v>0.1730769230769231</v>
      </c>
      <c r="J14" s="2">
        <f t="shared" si="7"/>
        <v>0.1330090703548763</v>
      </c>
      <c r="L14" s="2">
        <v>0.83156613610972174</v>
      </c>
      <c r="N14" s="25" t="s">
        <v>33</v>
      </c>
      <c r="O14" s="25">
        <f>O12/O13</f>
        <v>4.1194574260979805E-2</v>
      </c>
    </row>
    <row r="15" spans="2:15" x14ac:dyDescent="0.35">
      <c r="B15" s="8" t="s">
        <v>4</v>
      </c>
      <c r="C15" s="2">
        <f t="shared" si="1"/>
        <v>7.401315789473685E-2</v>
      </c>
      <c r="D15" s="2">
        <f t="shared" si="2"/>
        <v>4.1015625E-2</v>
      </c>
      <c r="E15" s="2">
        <f t="shared" si="3"/>
        <v>3.3783783783783779E-2</v>
      </c>
      <c r="F15" s="2">
        <f t="shared" si="4"/>
        <v>5.7692307692307696E-2</v>
      </c>
      <c r="G15" s="2">
        <f t="shared" si="5"/>
        <v>0.10714285714285714</v>
      </c>
      <c r="H15" s="2">
        <f t="shared" si="6"/>
        <v>5.7692307692307696E-2</v>
      </c>
      <c r="J15" s="2">
        <f t="shared" si="7"/>
        <v>6.1890006534332194E-2</v>
      </c>
      <c r="L15" s="2">
        <v>0.37499593479680415</v>
      </c>
      <c r="N15" t="str">
        <f>IF(O14&lt;0.1, "Consistent")</f>
        <v>Consistent</v>
      </c>
    </row>
    <row r="16" spans="2:15" x14ac:dyDescent="0.35">
      <c r="B16" s="8" t="s">
        <v>5</v>
      </c>
      <c r="C16" s="2">
        <f t="shared" si="1"/>
        <v>5.7565789473684216E-2</v>
      </c>
      <c r="D16" s="2">
        <f t="shared" si="2"/>
        <v>2.9296874999999997E-2</v>
      </c>
      <c r="E16" s="2">
        <f t="shared" si="3"/>
        <v>2.0270270270270271E-2</v>
      </c>
      <c r="F16" s="2">
        <f t="shared" si="4"/>
        <v>1.9230769230769232E-2</v>
      </c>
      <c r="G16" s="2">
        <f t="shared" si="5"/>
        <v>3.5714285714285712E-2</v>
      </c>
      <c r="H16" s="2">
        <f t="shared" si="6"/>
        <v>1.9230769230769232E-2</v>
      </c>
      <c r="J16" s="2">
        <f t="shared" si="7"/>
        <v>3.0218126486629776E-2</v>
      </c>
      <c r="L16" s="2">
        <v>0.18528418415342757</v>
      </c>
    </row>
    <row r="17" spans="2:12" x14ac:dyDescent="0.35">
      <c r="B17" s="8" t="s">
        <v>6</v>
      </c>
      <c r="C17" s="2">
        <f t="shared" si="1"/>
        <v>7.401315789473685E-2</v>
      </c>
      <c r="D17" s="2">
        <f t="shared" si="2"/>
        <v>4.1015625E-2</v>
      </c>
      <c r="E17" s="2">
        <f t="shared" si="3"/>
        <v>3.3783783783783779E-2</v>
      </c>
      <c r="F17" s="2">
        <f t="shared" si="4"/>
        <v>5.7692307692307696E-2</v>
      </c>
      <c r="G17" s="2">
        <f t="shared" si="5"/>
        <v>0.10714285714285714</v>
      </c>
      <c r="H17" s="2">
        <f t="shared" si="6"/>
        <v>5.7692307692307696E-2</v>
      </c>
      <c r="J17" s="2">
        <f t="shared" si="7"/>
        <v>6.1890006534332194E-2</v>
      </c>
      <c r="L17" s="2">
        <v>0.37499593479680415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7C01-25E5-4AC5-8E8F-7EC40CCC9D50}">
  <dimension ref="B1:AA70"/>
  <sheetViews>
    <sheetView showGridLines="0" tabSelected="1" topLeftCell="A34" zoomScale="70" zoomScaleNormal="70" workbookViewId="0">
      <selection activeCell="C50" sqref="C50:J57"/>
    </sheetView>
  </sheetViews>
  <sheetFormatPr defaultRowHeight="14.5" x14ac:dyDescent="0.35"/>
  <cols>
    <col min="2" max="2" width="13" customWidth="1"/>
    <col min="3" max="3" width="5.36328125" bestFit="1" customWidth="1"/>
    <col min="4" max="4" width="8.54296875" bestFit="1" customWidth="1"/>
    <col min="5" max="5" width="9.26953125" bestFit="1" customWidth="1"/>
    <col min="6" max="6" width="9.90625" bestFit="1" customWidth="1"/>
    <col min="7" max="7" width="8" bestFit="1" customWidth="1"/>
    <col min="8" max="8" width="9.1796875" bestFit="1" customWidth="1"/>
    <col min="9" max="9" width="9.453125" bestFit="1" customWidth="1"/>
    <col min="10" max="10" width="5.36328125" bestFit="1" customWidth="1"/>
    <col min="11" max="11" width="8.81640625" bestFit="1" customWidth="1"/>
    <col min="12" max="12" width="13.54296875" customWidth="1"/>
    <col min="13" max="13" width="5.36328125" bestFit="1" customWidth="1"/>
    <col min="14" max="14" width="8.54296875" bestFit="1" customWidth="1"/>
    <col min="15" max="15" width="9.26953125" bestFit="1" customWidth="1"/>
    <col min="16" max="16" width="9.90625" bestFit="1" customWidth="1"/>
    <col min="17" max="17" width="8" bestFit="1" customWidth="1"/>
    <col min="18" max="18" width="9.1796875" bestFit="1" customWidth="1"/>
    <col min="19" max="19" width="9.453125" bestFit="1" customWidth="1"/>
    <col min="20" max="20" width="5.1796875" bestFit="1" customWidth="1"/>
    <col min="22" max="22" width="6.7265625" bestFit="1" customWidth="1"/>
    <col min="24" max="24" width="10.36328125" bestFit="1" customWidth="1"/>
    <col min="26" max="26" width="9.54296875" bestFit="1" customWidth="1"/>
    <col min="27" max="27" width="5.36328125" bestFit="1" customWidth="1"/>
  </cols>
  <sheetData>
    <row r="1" spans="2:27" x14ac:dyDescent="0.35">
      <c r="C1" s="1"/>
      <c r="D1" s="1"/>
      <c r="E1" s="1"/>
      <c r="F1" s="1"/>
      <c r="G1" s="1"/>
    </row>
    <row r="2" spans="2:27" ht="32" customHeight="1" x14ac:dyDescent="0.35">
      <c r="B2" s="29" t="s">
        <v>1</v>
      </c>
      <c r="C2" s="30" t="s">
        <v>25</v>
      </c>
      <c r="D2" s="30" t="s">
        <v>26</v>
      </c>
      <c r="E2" s="30" t="s">
        <v>27</v>
      </c>
      <c r="F2" s="30" t="s">
        <v>28</v>
      </c>
      <c r="G2" s="30" t="s">
        <v>29</v>
      </c>
      <c r="H2" s="30" t="s">
        <v>30</v>
      </c>
      <c r="I2" s="30" t="s">
        <v>23</v>
      </c>
      <c r="J2" s="30" t="s">
        <v>24</v>
      </c>
      <c r="L2" s="29" t="s">
        <v>1</v>
      </c>
      <c r="M2" s="30" t="s">
        <v>25</v>
      </c>
      <c r="N2" s="30" t="s">
        <v>26</v>
      </c>
      <c r="O2" s="30" t="s">
        <v>27</v>
      </c>
      <c r="P2" s="30" t="s">
        <v>28</v>
      </c>
      <c r="Q2" s="30" t="s">
        <v>29</v>
      </c>
      <c r="R2" s="30" t="s">
        <v>30</v>
      </c>
      <c r="S2" s="30" t="s">
        <v>23</v>
      </c>
      <c r="T2" s="30" t="s">
        <v>24</v>
      </c>
      <c r="V2" s="32" t="s">
        <v>31</v>
      </c>
      <c r="X2" s="33" t="s">
        <v>32</v>
      </c>
      <c r="Z2" s="34" t="s">
        <v>9</v>
      </c>
      <c r="AA2" s="35">
        <f>AVERAGE(X3/V3,X4/V4,X5/V5,X6/V6,X7/V7,X8/V8,X9/V9,X10/V10)</f>
        <v>8.841747764065552</v>
      </c>
    </row>
    <row r="3" spans="2:27" x14ac:dyDescent="0.35">
      <c r="B3" s="5" t="s">
        <v>24</v>
      </c>
      <c r="C3" s="4">
        <v>1</v>
      </c>
      <c r="D3" s="4">
        <v>2</v>
      </c>
      <c r="E3" s="4">
        <v>4</v>
      </c>
      <c r="F3" s="4">
        <v>3</v>
      </c>
      <c r="G3" s="4">
        <v>4</v>
      </c>
      <c r="H3" s="4">
        <v>5</v>
      </c>
      <c r="I3" s="4">
        <v>7</v>
      </c>
      <c r="J3" s="4">
        <v>9</v>
      </c>
      <c r="L3" s="5" t="s">
        <v>24</v>
      </c>
      <c r="M3" s="4">
        <f>C3/$C$11</f>
        <v>0.35876993166287013</v>
      </c>
      <c r="N3" s="4">
        <f>D3/$D$11</f>
        <v>0.45801526717557245</v>
      </c>
      <c r="O3" s="4">
        <f>E3/$E$11</f>
        <v>0.421792618629174</v>
      </c>
      <c r="P3" s="4">
        <f>F3/$F$11</f>
        <v>0.26086956521739124</v>
      </c>
      <c r="Q3" s="4">
        <f>G3/$G$11</f>
        <v>0.21015761821366027</v>
      </c>
      <c r="R3" s="4">
        <f>H3/$H$11</f>
        <v>0.24000000000000002</v>
      </c>
      <c r="S3" s="4">
        <f>I3/$I$11</f>
        <v>0.27722772277227725</v>
      </c>
      <c r="T3" s="4">
        <f>J3/$J$11</f>
        <v>0.26470588235294118</v>
      </c>
      <c r="V3" s="2">
        <f>AVERAGE(M3:T3)</f>
        <v>0.3114423257529858</v>
      </c>
      <c r="X3" s="7" cm="1">
        <f t="array" ref="X3:X10">MMULT(C3:J10,V3:V10)</f>
        <v>2.7971220786892141</v>
      </c>
      <c r="Z3" s="1" t="s">
        <v>10</v>
      </c>
      <c r="AA3" s="7">
        <f>(AA2-8)/(8-1)</f>
        <v>0.12024968058079313</v>
      </c>
    </row>
    <row r="4" spans="2:27" x14ac:dyDescent="0.35">
      <c r="B4" s="5" t="s">
        <v>26</v>
      </c>
      <c r="C4" s="4">
        <f>1/D3</f>
        <v>0.5</v>
      </c>
      <c r="D4" s="4">
        <v>1</v>
      </c>
      <c r="E4" s="4">
        <v>3</v>
      </c>
      <c r="F4" s="4">
        <v>4</v>
      </c>
      <c r="G4" s="4">
        <v>5</v>
      </c>
      <c r="H4" s="4">
        <v>6</v>
      </c>
      <c r="I4" s="4">
        <v>4</v>
      </c>
      <c r="J4" s="4">
        <v>6</v>
      </c>
      <c r="L4" s="5" t="s">
        <v>26</v>
      </c>
      <c r="M4" s="4">
        <f t="shared" ref="M4:M10" si="0">C4/$C$11</f>
        <v>0.17938496583143507</v>
      </c>
      <c r="N4" s="4">
        <f t="shared" ref="N4:N10" si="1">D4/$D$11</f>
        <v>0.22900763358778622</v>
      </c>
      <c r="O4" s="4">
        <f t="shared" ref="O4:O10" si="2">E4/$E$11</f>
        <v>0.31634446397188054</v>
      </c>
      <c r="P4" s="4">
        <f t="shared" ref="P4:P10" si="3">F4/$F$11</f>
        <v>0.34782608695652167</v>
      </c>
      <c r="Q4" s="4">
        <f t="shared" ref="Q4:Q10" si="4">G4/$G$11</f>
        <v>0.26269702276707535</v>
      </c>
      <c r="R4" s="4">
        <f t="shared" ref="R4:R10" si="5">H4/$H$11</f>
        <v>0.28800000000000003</v>
      </c>
      <c r="S4" s="4">
        <f t="shared" ref="S4:S10" si="6">I4/$I$11</f>
        <v>0.15841584158415842</v>
      </c>
      <c r="T4" s="4">
        <f t="shared" ref="T4:T10" si="7">J4/$J$11</f>
        <v>0.17647058823529413</v>
      </c>
      <c r="V4" s="2">
        <f t="shared" ref="V4:V10" si="8">AVERAGE(M4:T4)</f>
        <v>0.24476832536676893</v>
      </c>
      <c r="X4" s="7">
        <v>2.2629654547315403</v>
      </c>
      <c r="Z4" s="1" t="s">
        <v>11</v>
      </c>
      <c r="AA4" s="7">
        <v>1.4</v>
      </c>
    </row>
    <row r="5" spans="2:27" x14ac:dyDescent="0.35">
      <c r="B5" s="5" t="s">
        <v>27</v>
      </c>
      <c r="C5" s="4">
        <f>1/E3</f>
        <v>0.25</v>
      </c>
      <c r="D5" s="4">
        <f>1/E4</f>
        <v>0.33333333333333331</v>
      </c>
      <c r="E5" s="4">
        <v>1</v>
      </c>
      <c r="F5" s="4">
        <v>2</v>
      </c>
      <c r="G5" s="4">
        <v>5</v>
      </c>
      <c r="H5" s="4">
        <v>3</v>
      </c>
      <c r="I5" s="4">
        <v>5</v>
      </c>
      <c r="J5" s="4">
        <v>4</v>
      </c>
      <c r="L5" s="5" t="s">
        <v>27</v>
      </c>
      <c r="M5" s="4">
        <f t="shared" si="0"/>
        <v>8.9692482915717534E-2</v>
      </c>
      <c r="N5" s="4">
        <f t="shared" si="1"/>
        <v>7.6335877862595408E-2</v>
      </c>
      <c r="O5" s="4">
        <f t="shared" si="2"/>
        <v>0.1054481546572935</v>
      </c>
      <c r="P5" s="4">
        <f t="shared" si="3"/>
        <v>0.17391304347826084</v>
      </c>
      <c r="Q5" s="4">
        <f t="shared" si="4"/>
        <v>0.26269702276707535</v>
      </c>
      <c r="R5" s="4">
        <f t="shared" si="5"/>
        <v>0.14400000000000002</v>
      </c>
      <c r="S5" s="4">
        <f t="shared" si="6"/>
        <v>0.19801980198019803</v>
      </c>
      <c r="T5" s="4">
        <f t="shared" si="7"/>
        <v>0.11764705882352941</v>
      </c>
      <c r="V5" s="2">
        <f t="shared" si="8"/>
        <v>0.14596918031058378</v>
      </c>
      <c r="X5" s="7">
        <v>1.3675356655598037</v>
      </c>
      <c r="Z5" s="1" t="s">
        <v>33</v>
      </c>
      <c r="AA5" s="7">
        <f>AA3/AA4</f>
        <v>8.589262898628082E-2</v>
      </c>
    </row>
    <row r="6" spans="2:27" x14ac:dyDescent="0.35">
      <c r="B6" s="5" t="s">
        <v>28</v>
      </c>
      <c r="C6" s="4">
        <f>1/F3</f>
        <v>0.33333333333333331</v>
      </c>
      <c r="D6" s="4">
        <f>1/F4</f>
        <v>0.25</v>
      </c>
      <c r="E6" s="4">
        <f>1/F5</f>
        <v>0.5</v>
      </c>
      <c r="F6" s="4">
        <v>1</v>
      </c>
      <c r="G6" s="4">
        <v>3</v>
      </c>
      <c r="H6" s="4">
        <v>3</v>
      </c>
      <c r="I6" s="4">
        <v>2</v>
      </c>
      <c r="J6" s="4">
        <v>3</v>
      </c>
      <c r="L6" s="5" t="s">
        <v>28</v>
      </c>
      <c r="M6" s="4">
        <f t="shared" si="0"/>
        <v>0.1195899772209567</v>
      </c>
      <c r="N6" s="4">
        <f t="shared" si="1"/>
        <v>5.7251908396946556E-2</v>
      </c>
      <c r="O6" s="4">
        <f t="shared" si="2"/>
        <v>5.272407732864675E-2</v>
      </c>
      <c r="P6" s="4">
        <f t="shared" si="3"/>
        <v>8.6956521739130418E-2</v>
      </c>
      <c r="Q6" s="4">
        <f t="shared" si="4"/>
        <v>0.1576182136602452</v>
      </c>
      <c r="R6" s="4">
        <f t="shared" si="5"/>
        <v>0.14400000000000002</v>
      </c>
      <c r="S6" s="4">
        <f t="shared" si="6"/>
        <v>7.9207920792079209E-2</v>
      </c>
      <c r="T6" s="4">
        <f t="shared" si="7"/>
        <v>8.8235294117647065E-2</v>
      </c>
      <c r="V6" s="2">
        <f t="shared" si="8"/>
        <v>9.8197989156956489E-2</v>
      </c>
      <c r="X6" s="7">
        <v>0.88957570727024837</v>
      </c>
      <c r="Z6" t="str">
        <f>IF(AA5&lt;0.1, "Consistent")</f>
        <v>Consistent</v>
      </c>
    </row>
    <row r="7" spans="2:27" x14ac:dyDescent="0.35">
      <c r="B7" s="5" t="s">
        <v>29</v>
      </c>
      <c r="C7" s="4">
        <f>1/G3</f>
        <v>0.25</v>
      </c>
      <c r="D7" s="4">
        <f>1/G4</f>
        <v>0.2</v>
      </c>
      <c r="E7" s="4">
        <f>1/G5</f>
        <v>0.2</v>
      </c>
      <c r="F7" s="4">
        <f>1/G6</f>
        <v>0.33333333333333331</v>
      </c>
      <c r="G7" s="4">
        <v>1</v>
      </c>
      <c r="H7" s="4">
        <v>2</v>
      </c>
      <c r="I7" s="4">
        <v>3</v>
      </c>
      <c r="J7" s="4">
        <v>5</v>
      </c>
      <c r="L7" s="5" t="s">
        <v>29</v>
      </c>
      <c r="M7" s="4">
        <f t="shared" si="0"/>
        <v>8.9692482915717534E-2</v>
      </c>
      <c r="N7" s="4">
        <f t="shared" si="1"/>
        <v>4.5801526717557252E-2</v>
      </c>
      <c r="O7" s="4">
        <f t="shared" si="2"/>
        <v>2.1089630931458703E-2</v>
      </c>
      <c r="P7" s="4">
        <f t="shared" si="3"/>
        <v>2.8985507246376805E-2</v>
      </c>
      <c r="Q7" s="4">
        <f t="shared" si="4"/>
        <v>5.2539404553415069E-2</v>
      </c>
      <c r="R7" s="4">
        <f t="shared" si="5"/>
        <v>9.6000000000000002E-2</v>
      </c>
      <c r="S7" s="4">
        <f t="shared" si="6"/>
        <v>0.11881188118811881</v>
      </c>
      <c r="T7" s="4">
        <f t="shared" si="7"/>
        <v>0.14705882352941177</v>
      </c>
      <c r="V7" s="2">
        <f t="shared" si="8"/>
        <v>7.4997407135257002E-2</v>
      </c>
      <c r="X7" s="7">
        <v>0.63616708988403436</v>
      </c>
    </row>
    <row r="8" spans="2:27" x14ac:dyDescent="0.35">
      <c r="B8" s="5" t="s">
        <v>30</v>
      </c>
      <c r="C8" s="4">
        <f>1/H3</f>
        <v>0.2</v>
      </c>
      <c r="D8" s="4">
        <f>1/H4</f>
        <v>0.16666666666666666</v>
      </c>
      <c r="E8" s="4">
        <f>1/H5</f>
        <v>0.33333333333333331</v>
      </c>
      <c r="F8" s="4">
        <f>1/H6</f>
        <v>0.33333333333333331</v>
      </c>
      <c r="G8" s="4">
        <f>1/H7</f>
        <v>0.5</v>
      </c>
      <c r="H8" s="4">
        <v>1</v>
      </c>
      <c r="I8" s="4">
        <v>3</v>
      </c>
      <c r="J8" s="4">
        <v>2</v>
      </c>
      <c r="L8" s="5" t="s">
        <v>30</v>
      </c>
      <c r="M8" s="4">
        <f t="shared" si="0"/>
        <v>7.175398633257403E-2</v>
      </c>
      <c r="N8" s="4">
        <f t="shared" si="1"/>
        <v>3.8167938931297704E-2</v>
      </c>
      <c r="O8" s="4">
        <f t="shared" si="2"/>
        <v>3.5149384885764502E-2</v>
      </c>
      <c r="P8" s="4">
        <f t="shared" si="3"/>
        <v>2.8985507246376805E-2</v>
      </c>
      <c r="Q8" s="4">
        <f t="shared" si="4"/>
        <v>2.6269702276707534E-2</v>
      </c>
      <c r="R8" s="4">
        <f t="shared" si="5"/>
        <v>4.8000000000000001E-2</v>
      </c>
      <c r="S8" s="4">
        <f t="shared" si="6"/>
        <v>0.11881188118811881</v>
      </c>
      <c r="T8" s="4">
        <f t="shared" si="7"/>
        <v>5.8823529411764705E-2</v>
      </c>
      <c r="V8" s="2">
        <f t="shared" si="8"/>
        <v>5.3245241284075512E-2</v>
      </c>
      <c r="X8" s="7">
        <v>0.46345484957882371</v>
      </c>
    </row>
    <row r="9" spans="2:27" x14ac:dyDescent="0.35">
      <c r="B9" s="5" t="s">
        <v>23</v>
      </c>
      <c r="C9" s="4">
        <f>1/I3</f>
        <v>0.14285714285714285</v>
      </c>
      <c r="D9" s="4">
        <f>1/I4</f>
        <v>0.25</v>
      </c>
      <c r="E9" s="4">
        <f>1/I5</f>
        <v>0.2</v>
      </c>
      <c r="F9" s="4">
        <f>1/I6</f>
        <v>0.5</v>
      </c>
      <c r="G9" s="4">
        <f>1/I7</f>
        <v>0.33333333333333331</v>
      </c>
      <c r="H9" s="4">
        <f>1/I8</f>
        <v>0.33333333333333331</v>
      </c>
      <c r="I9" s="4">
        <v>1</v>
      </c>
      <c r="J9" s="4">
        <v>4</v>
      </c>
      <c r="L9" s="5" t="s">
        <v>23</v>
      </c>
      <c r="M9" s="4">
        <f t="shared" si="0"/>
        <v>5.1252847380410013E-2</v>
      </c>
      <c r="N9" s="4">
        <f t="shared" si="1"/>
        <v>5.7251908396946556E-2</v>
      </c>
      <c r="O9" s="4">
        <f t="shared" si="2"/>
        <v>2.1089630931458703E-2</v>
      </c>
      <c r="P9" s="4">
        <f t="shared" si="3"/>
        <v>4.3478260869565209E-2</v>
      </c>
      <c r="Q9" s="4">
        <f t="shared" si="4"/>
        <v>1.7513134851138354E-2</v>
      </c>
      <c r="R9" s="4">
        <f t="shared" si="5"/>
        <v>1.6E-2</v>
      </c>
      <c r="S9" s="4">
        <f t="shared" si="6"/>
        <v>3.9603960396039604E-2</v>
      </c>
      <c r="T9" s="4">
        <f t="shared" si="7"/>
        <v>0.11764705882352941</v>
      </c>
      <c r="V9" s="2">
        <f t="shared" si="8"/>
        <v>4.5479600206135985E-2</v>
      </c>
      <c r="X9" s="7">
        <v>0.3758035456323352</v>
      </c>
    </row>
    <row r="10" spans="2:27" x14ac:dyDescent="0.35">
      <c r="B10" s="5" t="s">
        <v>25</v>
      </c>
      <c r="C10" s="4">
        <f>1/J3</f>
        <v>0.1111111111111111</v>
      </c>
      <c r="D10" s="4">
        <f>1/J4</f>
        <v>0.16666666666666666</v>
      </c>
      <c r="E10" s="4">
        <f>1/J5</f>
        <v>0.25</v>
      </c>
      <c r="F10" s="4">
        <f>1/J6</f>
        <v>0.33333333333333331</v>
      </c>
      <c r="G10" s="4">
        <f>1/J7</f>
        <v>0.2</v>
      </c>
      <c r="H10" s="4">
        <f>1/J8</f>
        <v>0.5</v>
      </c>
      <c r="I10" s="4">
        <f>1/J9</f>
        <v>0.25</v>
      </c>
      <c r="J10" s="4">
        <v>1</v>
      </c>
      <c r="L10" s="5" t="s">
        <v>25</v>
      </c>
      <c r="M10" s="4">
        <f t="shared" si="0"/>
        <v>3.9863325740318901E-2</v>
      </c>
      <c r="N10" s="4">
        <f t="shared" si="1"/>
        <v>3.8167938931297704E-2</v>
      </c>
      <c r="O10" s="4">
        <f t="shared" si="2"/>
        <v>2.6362038664323375E-2</v>
      </c>
      <c r="P10" s="4">
        <f t="shared" si="3"/>
        <v>2.8985507246376805E-2</v>
      </c>
      <c r="Q10" s="4">
        <f t="shared" si="4"/>
        <v>1.0507880910683014E-2</v>
      </c>
      <c r="R10" s="4">
        <f t="shared" si="5"/>
        <v>2.4E-2</v>
      </c>
      <c r="S10" s="4">
        <f t="shared" si="6"/>
        <v>9.9009900990099011E-3</v>
      </c>
      <c r="T10" s="4">
        <f t="shared" si="7"/>
        <v>2.9411764705882353E-2</v>
      </c>
      <c r="V10" s="2">
        <f t="shared" si="8"/>
        <v>2.589993078723651E-2</v>
      </c>
      <c r="X10" s="7">
        <v>0.2235163147937288</v>
      </c>
    </row>
    <row r="11" spans="2:27" x14ac:dyDescent="0.35">
      <c r="B11" s="3" t="s">
        <v>7</v>
      </c>
      <c r="C11" s="6">
        <f>SUM(C3:C10)</f>
        <v>2.7873015873015876</v>
      </c>
      <c r="D11" s="6">
        <f t="shared" ref="D11:J11" si="9">SUM(D3:D10)</f>
        <v>4.3666666666666671</v>
      </c>
      <c r="E11" s="6">
        <f t="shared" si="9"/>
        <v>9.4833333333333325</v>
      </c>
      <c r="F11" s="6">
        <f t="shared" si="9"/>
        <v>11.500000000000002</v>
      </c>
      <c r="G11" s="6">
        <f t="shared" si="9"/>
        <v>19.033333333333331</v>
      </c>
      <c r="H11" s="6">
        <f t="shared" si="9"/>
        <v>20.833333333333332</v>
      </c>
      <c r="I11" s="6">
        <f t="shared" si="9"/>
        <v>25.25</v>
      </c>
      <c r="J11" s="6">
        <f t="shared" si="9"/>
        <v>34</v>
      </c>
    </row>
    <row r="14" spans="2:27" ht="35" customHeight="1" x14ac:dyDescent="0.35">
      <c r="B14" s="29" t="s">
        <v>2</v>
      </c>
      <c r="C14" s="30" t="s">
        <v>25</v>
      </c>
      <c r="D14" s="30" t="s">
        <v>26</v>
      </c>
      <c r="E14" s="30" t="s">
        <v>27</v>
      </c>
      <c r="F14" s="30" t="s">
        <v>28</v>
      </c>
      <c r="G14" s="30" t="s">
        <v>29</v>
      </c>
      <c r="H14" s="30" t="s">
        <v>30</v>
      </c>
      <c r="I14" s="30" t="s">
        <v>23</v>
      </c>
      <c r="J14" s="30" t="s">
        <v>24</v>
      </c>
      <c r="L14" s="29" t="s">
        <v>2</v>
      </c>
      <c r="M14" s="28" t="s">
        <v>25</v>
      </c>
      <c r="N14" s="28" t="s">
        <v>26</v>
      </c>
      <c r="O14" s="28" t="s">
        <v>27</v>
      </c>
      <c r="P14" s="28" t="s">
        <v>28</v>
      </c>
      <c r="Q14" s="28" t="s">
        <v>29</v>
      </c>
      <c r="R14" s="28" t="s">
        <v>30</v>
      </c>
      <c r="S14" s="28" t="s">
        <v>23</v>
      </c>
      <c r="T14" s="28" t="s">
        <v>24</v>
      </c>
      <c r="V14" s="32" t="s">
        <v>31</v>
      </c>
      <c r="W14" s="31"/>
      <c r="X14" s="33" t="s">
        <v>32</v>
      </c>
      <c r="Z14" s="34" t="s">
        <v>9</v>
      </c>
      <c r="AA14" s="35">
        <f>AVERAGE(X15/V15,X16/V16,X17/V17,X18/V18,X19/V19,X20/V20,X21/V21,X22/V22)</f>
        <v>8.7371389903901466</v>
      </c>
    </row>
    <row r="15" spans="2:27" x14ac:dyDescent="0.35">
      <c r="B15" s="5" t="s">
        <v>24</v>
      </c>
      <c r="C15" s="4">
        <v>1</v>
      </c>
      <c r="D15" s="4">
        <v>2</v>
      </c>
      <c r="E15" s="4">
        <v>5</v>
      </c>
      <c r="F15" s="4">
        <v>3</v>
      </c>
      <c r="G15" s="4">
        <v>6</v>
      </c>
      <c r="H15" s="4">
        <v>7</v>
      </c>
      <c r="I15" s="4">
        <v>8</v>
      </c>
      <c r="J15" s="4">
        <v>7</v>
      </c>
      <c r="L15" s="5" t="s">
        <v>24</v>
      </c>
      <c r="M15" s="4">
        <f>C15/$C$11</f>
        <v>0.35876993166287013</v>
      </c>
      <c r="N15" s="4">
        <f>D15/$D$11</f>
        <v>0.45801526717557245</v>
      </c>
      <c r="O15" s="4">
        <f>E15/$E$11</f>
        <v>0.52724077328646757</v>
      </c>
      <c r="P15" s="4">
        <f>F15/$F$11</f>
        <v>0.26086956521739124</v>
      </c>
      <c r="Q15" s="4">
        <f>G15/$G$11</f>
        <v>0.3152364273204904</v>
      </c>
      <c r="R15" s="4">
        <f>H15/$H$11</f>
        <v>0.33600000000000002</v>
      </c>
      <c r="S15" s="4">
        <f>I15/$I$11</f>
        <v>0.31683168316831684</v>
      </c>
      <c r="T15" s="4">
        <f>J15/$J$11</f>
        <v>0.20588235294117646</v>
      </c>
      <c r="V15" s="2">
        <f>AVERAGE(M15:T15)</f>
        <v>0.34735575009653563</v>
      </c>
      <c r="X15" s="7" cm="1">
        <f t="array" ref="X15:X22">MMULT(C15:J22,V15:V22)</f>
        <v>3.0963509290574445</v>
      </c>
      <c r="Z15" s="1" t="s">
        <v>10</v>
      </c>
      <c r="AA15" s="7">
        <f>(AA14-8)/(8-1)</f>
        <v>0.10530557005573524</v>
      </c>
    </row>
    <row r="16" spans="2:27" x14ac:dyDescent="0.35">
      <c r="B16" s="5" t="s">
        <v>26</v>
      </c>
      <c r="C16" s="4">
        <f>1/D15</f>
        <v>0.5</v>
      </c>
      <c r="D16" s="4">
        <v>1</v>
      </c>
      <c r="E16" s="4">
        <v>4</v>
      </c>
      <c r="F16" s="4">
        <v>2</v>
      </c>
      <c r="G16" s="4">
        <v>5</v>
      </c>
      <c r="H16" s="4">
        <v>6</v>
      </c>
      <c r="I16" s="4">
        <v>7</v>
      </c>
      <c r="J16" s="4">
        <v>3</v>
      </c>
      <c r="L16" s="5" t="s">
        <v>26</v>
      </c>
      <c r="M16" s="4">
        <f t="shared" ref="M16:M22" si="10">C16/$C$11</f>
        <v>0.17938496583143507</v>
      </c>
      <c r="N16" s="4">
        <f t="shared" ref="N16:N22" si="11">D16/$D$11</f>
        <v>0.22900763358778622</v>
      </c>
      <c r="O16" s="4">
        <f t="shared" ref="O16:O22" si="12">E16/$E$11</f>
        <v>0.421792618629174</v>
      </c>
      <c r="P16" s="4">
        <f t="shared" ref="P16:P22" si="13">F16/$F$11</f>
        <v>0.17391304347826084</v>
      </c>
      <c r="Q16" s="4">
        <f t="shared" ref="Q16:Q22" si="14">G16/$G$11</f>
        <v>0.26269702276707535</v>
      </c>
      <c r="R16" s="4">
        <f t="shared" ref="R16:R22" si="15">H16/$H$11</f>
        <v>0.28800000000000003</v>
      </c>
      <c r="S16" s="4">
        <f t="shared" ref="S16:S22" si="16">I16/$I$11</f>
        <v>0.27722772277227725</v>
      </c>
      <c r="T16" s="4">
        <f t="shared" ref="T16:T22" si="17">J16/$J$11</f>
        <v>8.8235294117647065E-2</v>
      </c>
      <c r="V16" s="2">
        <f t="shared" ref="V16:V22" si="18">AVERAGE(M16:T16)</f>
        <v>0.24003228764795695</v>
      </c>
      <c r="X16" s="7">
        <v>2.1388566133154949</v>
      </c>
      <c r="Z16" s="1" t="s">
        <v>11</v>
      </c>
      <c r="AA16" s="7">
        <v>1.4</v>
      </c>
    </row>
    <row r="17" spans="2:27" x14ac:dyDescent="0.35">
      <c r="B17" s="5" t="s">
        <v>27</v>
      </c>
      <c r="C17" s="4">
        <f>1/E15</f>
        <v>0.2</v>
      </c>
      <c r="D17" s="4">
        <f>1/E16</f>
        <v>0.25</v>
      </c>
      <c r="E17" s="4">
        <v>1</v>
      </c>
      <c r="F17" s="4">
        <v>1</v>
      </c>
      <c r="G17" s="4">
        <v>2</v>
      </c>
      <c r="H17" s="4">
        <v>3</v>
      </c>
      <c r="I17" s="4">
        <v>4</v>
      </c>
      <c r="J17" s="4">
        <v>6</v>
      </c>
      <c r="L17" s="5" t="s">
        <v>27</v>
      </c>
      <c r="M17" s="4">
        <f t="shared" si="10"/>
        <v>7.175398633257403E-2</v>
      </c>
      <c r="N17" s="4">
        <f t="shared" si="11"/>
        <v>5.7251908396946556E-2</v>
      </c>
      <c r="O17" s="4">
        <f t="shared" si="12"/>
        <v>0.1054481546572935</v>
      </c>
      <c r="P17" s="4">
        <f t="shared" si="13"/>
        <v>8.6956521739130418E-2</v>
      </c>
      <c r="Q17" s="4">
        <f t="shared" si="14"/>
        <v>0.10507880910683014</v>
      </c>
      <c r="R17" s="4">
        <f t="shared" si="15"/>
        <v>0.14400000000000002</v>
      </c>
      <c r="S17" s="4">
        <f t="shared" si="16"/>
        <v>0.15841584158415842</v>
      </c>
      <c r="T17" s="4">
        <f t="shared" si="17"/>
        <v>0.17647058823529413</v>
      </c>
      <c r="V17" s="2">
        <f t="shared" si="18"/>
        <v>0.1131719762565284</v>
      </c>
      <c r="X17" s="7">
        <v>1.0081678958580318</v>
      </c>
      <c r="Z17" s="1" t="s">
        <v>33</v>
      </c>
      <c r="AA17" s="7">
        <f>AA15/AA16</f>
        <v>7.5218264325525169E-2</v>
      </c>
    </row>
    <row r="18" spans="2:27" x14ac:dyDescent="0.35">
      <c r="B18" s="5" t="s">
        <v>28</v>
      </c>
      <c r="C18" s="4">
        <f>1/F15</f>
        <v>0.33333333333333331</v>
      </c>
      <c r="D18" s="4">
        <f>1/F16</f>
        <v>0.5</v>
      </c>
      <c r="E18" s="4">
        <f>1/F17</f>
        <v>1</v>
      </c>
      <c r="F18" s="4">
        <v>1</v>
      </c>
      <c r="G18" s="4">
        <v>4</v>
      </c>
      <c r="H18" s="4">
        <v>5</v>
      </c>
      <c r="I18" s="4">
        <v>6</v>
      </c>
      <c r="J18" s="4">
        <v>3</v>
      </c>
      <c r="L18" s="5" t="s">
        <v>28</v>
      </c>
      <c r="M18" s="4">
        <f t="shared" si="10"/>
        <v>0.1195899772209567</v>
      </c>
      <c r="N18" s="4">
        <f t="shared" si="11"/>
        <v>0.11450381679389311</v>
      </c>
      <c r="O18" s="4">
        <f t="shared" si="12"/>
        <v>0.1054481546572935</v>
      </c>
      <c r="P18" s="4">
        <f t="shared" si="13"/>
        <v>8.6956521739130418E-2</v>
      </c>
      <c r="Q18" s="4">
        <f t="shared" si="14"/>
        <v>0.21015761821366027</v>
      </c>
      <c r="R18" s="4">
        <f t="shared" si="15"/>
        <v>0.24000000000000002</v>
      </c>
      <c r="S18" s="4">
        <f t="shared" si="16"/>
        <v>0.23762376237623761</v>
      </c>
      <c r="T18" s="4">
        <f t="shared" si="17"/>
        <v>8.8235294117647065E-2</v>
      </c>
      <c r="V18" s="2">
        <f t="shared" si="18"/>
        <v>0.15031439313985231</v>
      </c>
      <c r="X18" s="7">
        <v>1.3199573112272951</v>
      </c>
      <c r="Z18" t="str">
        <f>IF(AA17&lt;0.1, "Consistent")</f>
        <v>Consistent</v>
      </c>
    </row>
    <row r="19" spans="2:27" x14ac:dyDescent="0.35">
      <c r="B19" s="5" t="s">
        <v>29</v>
      </c>
      <c r="C19" s="4">
        <f>1/G15</f>
        <v>0.16666666666666666</v>
      </c>
      <c r="D19" s="4">
        <f>1/G16</f>
        <v>0.2</v>
      </c>
      <c r="E19" s="4">
        <f>1/G17</f>
        <v>0.5</v>
      </c>
      <c r="F19" s="4">
        <f>1/G18</f>
        <v>0.25</v>
      </c>
      <c r="G19" s="4">
        <v>1</v>
      </c>
      <c r="H19" s="4">
        <v>2</v>
      </c>
      <c r="I19" s="4">
        <v>3</v>
      </c>
      <c r="J19" s="4">
        <v>3</v>
      </c>
      <c r="L19" s="5" t="s">
        <v>29</v>
      </c>
      <c r="M19" s="4">
        <f t="shared" si="10"/>
        <v>5.9794988610478349E-2</v>
      </c>
      <c r="N19" s="4">
        <f t="shared" si="11"/>
        <v>4.5801526717557252E-2</v>
      </c>
      <c r="O19" s="4">
        <f t="shared" si="12"/>
        <v>5.272407732864675E-2</v>
      </c>
      <c r="P19" s="4">
        <f t="shared" si="13"/>
        <v>2.1739130434782605E-2</v>
      </c>
      <c r="Q19" s="4">
        <f t="shared" si="14"/>
        <v>5.2539404553415069E-2</v>
      </c>
      <c r="R19" s="4">
        <f t="shared" si="15"/>
        <v>9.6000000000000002E-2</v>
      </c>
      <c r="S19" s="4">
        <f t="shared" si="16"/>
        <v>0.11881188118811881</v>
      </c>
      <c r="T19" s="4">
        <f t="shared" si="17"/>
        <v>8.8235294117647065E-2</v>
      </c>
      <c r="V19" s="2">
        <f t="shared" si="18"/>
        <v>6.6955787868830732E-2</v>
      </c>
      <c r="X19" s="7">
        <v>0.56725258291758118</v>
      </c>
    </row>
    <row r="20" spans="2:27" x14ac:dyDescent="0.35">
      <c r="B20" s="5" t="s">
        <v>30</v>
      </c>
      <c r="C20" s="4">
        <f>1/H15</f>
        <v>0.14285714285714285</v>
      </c>
      <c r="D20" s="4">
        <f>1/H16</f>
        <v>0.16666666666666666</v>
      </c>
      <c r="E20" s="4">
        <f>1/H17</f>
        <v>0.33333333333333331</v>
      </c>
      <c r="F20" s="4">
        <f>1/H18</f>
        <v>0.2</v>
      </c>
      <c r="G20" s="4">
        <f>1/H19</f>
        <v>0.5</v>
      </c>
      <c r="H20" s="4">
        <v>1</v>
      </c>
      <c r="I20" s="4">
        <v>3</v>
      </c>
      <c r="J20" s="4">
        <v>2</v>
      </c>
      <c r="L20" s="5" t="s">
        <v>30</v>
      </c>
      <c r="M20" s="4">
        <f t="shared" si="10"/>
        <v>5.1252847380410013E-2</v>
      </c>
      <c r="N20" s="4">
        <f t="shared" si="11"/>
        <v>3.8167938931297704E-2</v>
      </c>
      <c r="O20" s="4">
        <f t="shared" si="12"/>
        <v>3.5149384885764502E-2</v>
      </c>
      <c r="P20" s="4">
        <f t="shared" si="13"/>
        <v>1.7391304347826084E-2</v>
      </c>
      <c r="Q20" s="4">
        <f t="shared" si="14"/>
        <v>2.6269702276707534E-2</v>
      </c>
      <c r="R20" s="4">
        <f t="shared" si="15"/>
        <v>4.8000000000000001E-2</v>
      </c>
      <c r="S20" s="4">
        <f t="shared" si="16"/>
        <v>0.11881188118811881</v>
      </c>
      <c r="T20" s="4">
        <f t="shared" si="17"/>
        <v>5.8823529411764705E-2</v>
      </c>
      <c r="V20" s="2">
        <f t="shared" si="18"/>
        <v>4.9233323552736172E-2</v>
      </c>
      <c r="X20" s="7">
        <v>0.40960780539578961</v>
      </c>
    </row>
    <row r="21" spans="2:27" x14ac:dyDescent="0.35">
      <c r="B21" s="5" t="s">
        <v>23</v>
      </c>
      <c r="C21" s="4">
        <f>1/I15</f>
        <v>0.125</v>
      </c>
      <c r="D21" s="4">
        <f>1/I16</f>
        <v>0.14285714285714285</v>
      </c>
      <c r="E21" s="4">
        <f>1/I17</f>
        <v>0.25</v>
      </c>
      <c r="F21" s="4">
        <f>1/I18</f>
        <v>0.16666666666666666</v>
      </c>
      <c r="G21" s="4">
        <f>1/I19</f>
        <v>0.33333333333333331</v>
      </c>
      <c r="H21" s="4">
        <f>1/I20</f>
        <v>0.33333333333333331</v>
      </c>
      <c r="I21" s="4">
        <v>1</v>
      </c>
      <c r="J21" s="4">
        <v>3</v>
      </c>
      <c r="L21" s="5" t="s">
        <v>23</v>
      </c>
      <c r="M21" s="4">
        <f t="shared" si="10"/>
        <v>4.4846241457858767E-2</v>
      </c>
      <c r="N21" s="4">
        <f t="shared" si="11"/>
        <v>3.2715376226826604E-2</v>
      </c>
      <c r="O21" s="4">
        <f t="shared" si="12"/>
        <v>2.6362038664323375E-2</v>
      </c>
      <c r="P21" s="4">
        <f t="shared" si="13"/>
        <v>1.4492753623188403E-2</v>
      </c>
      <c r="Q21" s="4">
        <f t="shared" si="14"/>
        <v>1.7513134851138354E-2</v>
      </c>
      <c r="R21" s="4">
        <f t="shared" si="15"/>
        <v>1.6E-2</v>
      </c>
      <c r="S21" s="4">
        <f t="shared" si="16"/>
        <v>3.9603960396039604E-2</v>
      </c>
      <c r="T21" s="4">
        <f t="shared" si="17"/>
        <v>8.8235294117647065E-2</v>
      </c>
      <c r="V21" s="2">
        <f t="shared" si="18"/>
        <v>3.4971099917127768E-2</v>
      </c>
      <c r="X21" s="7">
        <v>0.30160917144699573</v>
      </c>
    </row>
    <row r="22" spans="2:27" x14ac:dyDescent="0.35">
      <c r="B22" s="5" t="s">
        <v>25</v>
      </c>
      <c r="C22" s="4">
        <f>1/J15</f>
        <v>0.14285714285714285</v>
      </c>
      <c r="D22" s="4">
        <f>1/J16</f>
        <v>0.33333333333333331</v>
      </c>
      <c r="E22" s="4">
        <f>1/J17</f>
        <v>0.16666666666666666</v>
      </c>
      <c r="F22" s="4">
        <f>1/J18</f>
        <v>0.33333333333333331</v>
      </c>
      <c r="G22" s="4">
        <f>1/J19</f>
        <v>0.33333333333333331</v>
      </c>
      <c r="H22" s="4">
        <f>1/J20</f>
        <v>0.5</v>
      </c>
      <c r="I22" s="4">
        <f>1/J21</f>
        <v>0.33333333333333331</v>
      </c>
      <c r="J22" s="4">
        <v>1</v>
      </c>
      <c r="L22" s="5" t="s">
        <v>25</v>
      </c>
      <c r="M22" s="4">
        <f t="shared" si="10"/>
        <v>5.1252847380410013E-2</v>
      </c>
      <c r="N22" s="4">
        <f t="shared" si="11"/>
        <v>7.6335877862595408E-2</v>
      </c>
      <c r="O22" s="4">
        <f t="shared" si="12"/>
        <v>1.7574692442882251E-2</v>
      </c>
      <c r="P22" s="4">
        <f t="shared" si="13"/>
        <v>2.8985507246376805E-2</v>
      </c>
      <c r="Q22" s="4">
        <f t="shared" si="14"/>
        <v>1.7513134851138354E-2</v>
      </c>
      <c r="R22" s="4">
        <f t="shared" si="15"/>
        <v>2.4E-2</v>
      </c>
      <c r="S22" s="4">
        <f t="shared" si="16"/>
        <v>1.32013201320132E-2</v>
      </c>
      <c r="T22" s="4">
        <f t="shared" si="17"/>
        <v>2.9411764705882353E-2</v>
      </c>
      <c r="V22" s="2">
        <f t="shared" si="18"/>
        <v>3.2284393077662295E-2</v>
      </c>
      <c r="X22" s="7">
        <v>0.28947649043516516</v>
      </c>
    </row>
    <row r="23" spans="2:27" x14ac:dyDescent="0.35">
      <c r="B23" s="3" t="s">
        <v>7</v>
      </c>
      <c r="C23" s="6">
        <f>SUM(C15:C22)</f>
        <v>2.6107142857142853</v>
      </c>
      <c r="D23" s="6">
        <f t="shared" ref="D23" si="19">SUM(D15:D22)</f>
        <v>4.5928571428571434</v>
      </c>
      <c r="E23" s="6">
        <f t="shared" ref="E23" si="20">SUM(E15:E22)</f>
        <v>12.25</v>
      </c>
      <c r="F23" s="6">
        <f t="shared" ref="F23" si="21">SUM(F15:F22)</f>
        <v>7.95</v>
      </c>
      <c r="G23" s="6">
        <f t="shared" ref="G23" si="22">SUM(G15:G22)</f>
        <v>19.166666666666664</v>
      </c>
      <c r="H23" s="6">
        <f t="shared" ref="H23" si="23">SUM(H15:H22)</f>
        <v>24.833333333333332</v>
      </c>
      <c r="I23" s="6">
        <f t="shared" ref="I23" si="24">SUM(I15:I22)</f>
        <v>32.333333333333336</v>
      </c>
      <c r="J23" s="6">
        <f t="shared" ref="J23" si="25">SUM(J15:J22)</f>
        <v>28</v>
      </c>
    </row>
    <row r="25" spans="2:27" ht="31" x14ac:dyDescent="0.35">
      <c r="B25" s="29" t="s">
        <v>3</v>
      </c>
      <c r="C25" s="30" t="s">
        <v>25</v>
      </c>
      <c r="D25" s="30" t="s">
        <v>26</v>
      </c>
      <c r="E25" s="30" t="s">
        <v>27</v>
      </c>
      <c r="F25" s="30" t="s">
        <v>28</v>
      </c>
      <c r="G25" s="30" t="s">
        <v>29</v>
      </c>
      <c r="H25" s="30" t="s">
        <v>30</v>
      </c>
      <c r="I25" s="30" t="s">
        <v>23</v>
      </c>
      <c r="J25" s="30" t="s">
        <v>24</v>
      </c>
      <c r="L25" s="29" t="s">
        <v>3</v>
      </c>
      <c r="M25" s="28" t="s">
        <v>25</v>
      </c>
      <c r="N25" s="28" t="s">
        <v>26</v>
      </c>
      <c r="O25" s="28" t="s">
        <v>27</v>
      </c>
      <c r="P25" s="28" t="s">
        <v>28</v>
      </c>
      <c r="Q25" s="28" t="s">
        <v>29</v>
      </c>
      <c r="R25" s="28" t="s">
        <v>30</v>
      </c>
      <c r="S25" s="28" t="s">
        <v>23</v>
      </c>
      <c r="T25" s="28" t="s">
        <v>24</v>
      </c>
      <c r="V25" s="32" t="s">
        <v>31</v>
      </c>
      <c r="X25" s="33" t="s">
        <v>32</v>
      </c>
      <c r="Z25" s="34" t="s">
        <v>9</v>
      </c>
      <c r="AA25" s="35">
        <f>AVERAGE(X26/V26,X27/V27,X28/V28,X29/V29,X30/V30,X31/V31,X32/V32,X33/V33)</f>
        <v>8.7981573659478052</v>
      </c>
    </row>
    <row r="26" spans="2:27" x14ac:dyDescent="0.35">
      <c r="B26" s="5" t="s">
        <v>24</v>
      </c>
      <c r="C26" s="4">
        <v>1</v>
      </c>
      <c r="D26" s="4">
        <v>3</v>
      </c>
      <c r="E26" s="4">
        <v>5</v>
      </c>
      <c r="F26" s="4">
        <v>5</v>
      </c>
      <c r="G26" s="4">
        <v>7</v>
      </c>
      <c r="H26" s="4">
        <v>6</v>
      </c>
      <c r="I26" s="4">
        <v>4</v>
      </c>
      <c r="J26" s="4">
        <v>8</v>
      </c>
      <c r="L26" s="5" t="s">
        <v>24</v>
      </c>
      <c r="M26" s="4">
        <f>C26/$C$11</f>
        <v>0.35876993166287013</v>
      </c>
      <c r="N26" s="4">
        <f>D26/$D$11</f>
        <v>0.6870229007633587</v>
      </c>
      <c r="O26" s="4">
        <f>E26/$E$11</f>
        <v>0.52724077328646757</v>
      </c>
      <c r="P26" s="4">
        <f>F26/$F$11</f>
        <v>0.43478260869565211</v>
      </c>
      <c r="Q26" s="4">
        <f>G26/$G$11</f>
        <v>0.36777583187390545</v>
      </c>
      <c r="R26" s="4">
        <f>H26/$H$11</f>
        <v>0.28800000000000003</v>
      </c>
      <c r="S26" s="4">
        <f>I26/$I$11</f>
        <v>0.15841584158415842</v>
      </c>
      <c r="T26" s="4">
        <f>J26/$J$11</f>
        <v>0.23529411764705882</v>
      </c>
      <c r="V26" s="2">
        <f>AVERAGE(M26:T26)</f>
        <v>0.38216275068918393</v>
      </c>
      <c r="X26" s="7" cm="1">
        <f t="array" ref="X26:X33">MMULT(C26:J33,V26:V33)</f>
        <v>3.4308454209971275</v>
      </c>
      <c r="Z26" s="1" t="s">
        <v>10</v>
      </c>
      <c r="AA26" s="7">
        <f>(AA25-8)/(8-1)</f>
        <v>0.11402248084968646</v>
      </c>
    </row>
    <row r="27" spans="2:27" x14ac:dyDescent="0.35">
      <c r="B27" s="5" t="s">
        <v>26</v>
      </c>
      <c r="C27" s="4">
        <f>1/D26</f>
        <v>0.33333333333333331</v>
      </c>
      <c r="D27" s="4">
        <v>1</v>
      </c>
      <c r="E27" s="4">
        <v>2</v>
      </c>
      <c r="F27" s="4">
        <v>3</v>
      </c>
      <c r="G27" s="4">
        <v>5</v>
      </c>
      <c r="H27" s="4">
        <v>4</v>
      </c>
      <c r="I27" s="4">
        <v>2</v>
      </c>
      <c r="J27" s="4">
        <v>7</v>
      </c>
      <c r="L27" s="5" t="s">
        <v>26</v>
      </c>
      <c r="M27" s="4">
        <f t="shared" ref="M27:M33" si="26">C27/$C$11</f>
        <v>0.1195899772209567</v>
      </c>
      <c r="N27" s="4">
        <f t="shared" ref="N27:N33" si="27">D27/$D$11</f>
        <v>0.22900763358778622</v>
      </c>
      <c r="O27" s="4">
        <f t="shared" ref="O27:O33" si="28">E27/$E$11</f>
        <v>0.210896309314587</v>
      </c>
      <c r="P27" s="4">
        <f t="shared" ref="P27:P33" si="29">F27/$F$11</f>
        <v>0.26086956521739124</v>
      </c>
      <c r="Q27" s="4">
        <f t="shared" ref="Q27:Q33" si="30">G27/$G$11</f>
        <v>0.26269702276707535</v>
      </c>
      <c r="R27" s="4">
        <f t="shared" ref="R27:R33" si="31">H27/$H$11</f>
        <v>0.192</v>
      </c>
      <c r="S27" s="4">
        <f t="shared" ref="S27:S33" si="32">I27/$I$11</f>
        <v>7.9207920792079209E-2</v>
      </c>
      <c r="T27" s="4">
        <f t="shared" ref="T27:T33" si="33">J27/$J$11</f>
        <v>0.20588235294117646</v>
      </c>
      <c r="V27" s="2">
        <f t="shared" ref="V27:V33" si="34">AVERAGE(M27:T27)</f>
        <v>0.19501884773013151</v>
      </c>
      <c r="X27" s="7">
        <v>1.750515127411572</v>
      </c>
      <c r="Z27" s="1" t="s">
        <v>11</v>
      </c>
      <c r="AA27" s="7">
        <v>1.4</v>
      </c>
    </row>
    <row r="28" spans="2:27" x14ac:dyDescent="0.35">
      <c r="B28" s="5" t="s">
        <v>27</v>
      </c>
      <c r="C28" s="4">
        <f>1/E26</f>
        <v>0.2</v>
      </c>
      <c r="D28" s="4">
        <f>1/E27</f>
        <v>0.5</v>
      </c>
      <c r="E28" s="4">
        <v>1</v>
      </c>
      <c r="F28" s="4">
        <v>4</v>
      </c>
      <c r="G28" s="4">
        <v>3</v>
      </c>
      <c r="H28" s="4">
        <v>4</v>
      </c>
      <c r="I28" s="4">
        <v>3</v>
      </c>
      <c r="J28" s="4">
        <v>7</v>
      </c>
      <c r="L28" s="5" t="s">
        <v>27</v>
      </c>
      <c r="M28" s="4">
        <f t="shared" si="26"/>
        <v>7.175398633257403E-2</v>
      </c>
      <c r="N28" s="4">
        <f t="shared" si="27"/>
        <v>0.11450381679389311</v>
      </c>
      <c r="O28" s="4">
        <f t="shared" si="28"/>
        <v>0.1054481546572935</v>
      </c>
      <c r="P28" s="4">
        <f t="shared" si="29"/>
        <v>0.34782608695652167</v>
      </c>
      <c r="Q28" s="4">
        <f t="shared" si="30"/>
        <v>0.1576182136602452</v>
      </c>
      <c r="R28" s="4">
        <f t="shared" si="31"/>
        <v>0.192</v>
      </c>
      <c r="S28" s="4">
        <f t="shared" si="32"/>
        <v>0.11881188118811881</v>
      </c>
      <c r="T28" s="4">
        <f t="shared" si="33"/>
        <v>0.20588235294117646</v>
      </c>
      <c r="V28" s="2">
        <f t="shared" si="34"/>
        <v>0.16423056156622787</v>
      </c>
      <c r="X28" s="7">
        <v>1.4343098730175214</v>
      </c>
      <c r="Z28" s="1" t="s">
        <v>33</v>
      </c>
      <c r="AA28" s="7">
        <f>AA26/AA27</f>
        <v>8.144462917834748E-2</v>
      </c>
    </row>
    <row r="29" spans="2:27" x14ac:dyDescent="0.35">
      <c r="B29" s="5" t="s">
        <v>28</v>
      </c>
      <c r="C29" s="4">
        <f>1/F26</f>
        <v>0.2</v>
      </c>
      <c r="D29" s="4">
        <f>1/F27</f>
        <v>0.33333333333333331</v>
      </c>
      <c r="E29" s="4">
        <f>1/F28</f>
        <v>0.25</v>
      </c>
      <c r="F29" s="4">
        <v>1</v>
      </c>
      <c r="G29" s="4">
        <v>2</v>
      </c>
      <c r="H29" s="4">
        <v>1</v>
      </c>
      <c r="I29" s="4">
        <v>3</v>
      </c>
      <c r="J29" s="4">
        <v>4</v>
      </c>
      <c r="L29" s="5" t="s">
        <v>28</v>
      </c>
      <c r="M29" s="4">
        <f t="shared" si="26"/>
        <v>7.175398633257403E-2</v>
      </c>
      <c r="N29" s="4">
        <f t="shared" si="27"/>
        <v>7.6335877862595408E-2</v>
      </c>
      <c r="O29" s="4">
        <f t="shared" si="28"/>
        <v>2.6362038664323375E-2</v>
      </c>
      <c r="P29" s="4">
        <f t="shared" si="29"/>
        <v>8.6956521739130418E-2</v>
      </c>
      <c r="Q29" s="4">
        <f t="shared" si="30"/>
        <v>0.10507880910683014</v>
      </c>
      <c r="R29" s="4">
        <f t="shared" si="31"/>
        <v>4.8000000000000001E-2</v>
      </c>
      <c r="S29" s="4">
        <f t="shared" si="32"/>
        <v>0.11881188118811881</v>
      </c>
      <c r="T29" s="4">
        <f t="shared" si="33"/>
        <v>0.11764705882352941</v>
      </c>
      <c r="V29" s="2">
        <f t="shared" si="34"/>
        <v>8.1368271714637702E-2</v>
      </c>
      <c r="X29" s="7">
        <v>0.71262392398851937</v>
      </c>
      <c r="Z29" t="str">
        <f>IF(AA28&lt;0.1, "Consistent")</f>
        <v>Consistent</v>
      </c>
    </row>
    <row r="30" spans="2:27" x14ac:dyDescent="0.35">
      <c r="B30" s="5" t="s">
        <v>29</v>
      </c>
      <c r="C30" s="4">
        <f>1/G26</f>
        <v>0.14285714285714285</v>
      </c>
      <c r="D30" s="4">
        <f>1/G27</f>
        <v>0.2</v>
      </c>
      <c r="E30" s="4">
        <f>1/G28</f>
        <v>0.33333333333333331</v>
      </c>
      <c r="F30" s="4">
        <f>1/G29</f>
        <v>0.5</v>
      </c>
      <c r="G30" s="4">
        <v>1</v>
      </c>
      <c r="H30" s="4">
        <v>2</v>
      </c>
      <c r="I30" s="4">
        <v>4</v>
      </c>
      <c r="J30" s="4">
        <v>2</v>
      </c>
      <c r="L30" s="5" t="s">
        <v>29</v>
      </c>
      <c r="M30" s="4">
        <f t="shared" si="26"/>
        <v>5.1252847380410013E-2</v>
      </c>
      <c r="N30" s="4">
        <f t="shared" si="27"/>
        <v>4.5801526717557252E-2</v>
      </c>
      <c r="O30" s="4">
        <f t="shared" si="28"/>
        <v>3.5149384885764502E-2</v>
      </c>
      <c r="P30" s="4">
        <f t="shared" si="29"/>
        <v>4.3478260869565209E-2</v>
      </c>
      <c r="Q30" s="4">
        <f t="shared" si="30"/>
        <v>5.2539404553415069E-2</v>
      </c>
      <c r="R30" s="4">
        <f t="shared" si="31"/>
        <v>9.6000000000000002E-2</v>
      </c>
      <c r="S30" s="4">
        <f t="shared" si="32"/>
        <v>0.15841584158415842</v>
      </c>
      <c r="T30" s="4">
        <f t="shared" si="33"/>
        <v>5.8823529411764705E-2</v>
      </c>
      <c r="V30" s="2">
        <f t="shared" si="34"/>
        <v>6.7682599425329407E-2</v>
      </c>
      <c r="X30" s="7">
        <v>0.62813711841241127</v>
      </c>
    </row>
    <row r="31" spans="2:27" x14ac:dyDescent="0.35">
      <c r="B31" s="5" t="s">
        <v>30</v>
      </c>
      <c r="C31" s="4">
        <f>1/H26</f>
        <v>0.16666666666666666</v>
      </c>
      <c r="D31" s="4">
        <f>1/H27</f>
        <v>0.25</v>
      </c>
      <c r="E31" s="4">
        <f>1/H28</f>
        <v>0.25</v>
      </c>
      <c r="F31" s="4">
        <f>1/H29</f>
        <v>1</v>
      </c>
      <c r="G31" s="4">
        <f>1/H30</f>
        <v>0.5</v>
      </c>
      <c r="H31" s="4">
        <v>1</v>
      </c>
      <c r="I31" s="4">
        <v>2</v>
      </c>
      <c r="J31" s="4">
        <v>3</v>
      </c>
      <c r="L31" s="5" t="s">
        <v>30</v>
      </c>
      <c r="M31" s="4">
        <f t="shared" si="26"/>
        <v>5.9794988610478349E-2</v>
      </c>
      <c r="N31" s="4">
        <f t="shared" si="27"/>
        <v>5.7251908396946556E-2</v>
      </c>
      <c r="O31" s="4">
        <f t="shared" si="28"/>
        <v>2.6362038664323375E-2</v>
      </c>
      <c r="P31" s="4">
        <f t="shared" si="29"/>
        <v>8.6956521739130418E-2</v>
      </c>
      <c r="Q31" s="4">
        <f t="shared" si="30"/>
        <v>2.6269702276707534E-2</v>
      </c>
      <c r="R31" s="4">
        <f t="shared" si="31"/>
        <v>4.8000000000000001E-2</v>
      </c>
      <c r="S31" s="4">
        <f t="shared" si="32"/>
        <v>7.9207920792079209E-2</v>
      </c>
      <c r="T31" s="4">
        <f t="shared" si="33"/>
        <v>8.8235294117647065E-2</v>
      </c>
      <c r="V31" s="2">
        <f t="shared" si="34"/>
        <v>5.9009796824664069E-2</v>
      </c>
      <c r="X31" s="7">
        <v>0.50589197707730571</v>
      </c>
    </row>
    <row r="32" spans="2:27" x14ac:dyDescent="0.35">
      <c r="B32" s="5" t="s">
        <v>23</v>
      </c>
      <c r="C32" s="4">
        <f>1/I26</f>
        <v>0.25</v>
      </c>
      <c r="D32" s="4">
        <f>1/I27</f>
        <v>0.5</v>
      </c>
      <c r="E32" s="4">
        <f>1/I28</f>
        <v>0.33333333333333331</v>
      </c>
      <c r="F32" s="4">
        <f>1/I29</f>
        <v>0.33333333333333331</v>
      </c>
      <c r="G32" s="4">
        <f>1/I30</f>
        <v>0.25</v>
      </c>
      <c r="H32" s="4">
        <f>1/I31</f>
        <v>0.5</v>
      </c>
      <c r="I32" s="4">
        <v>1</v>
      </c>
      <c r="J32" s="4">
        <v>2</v>
      </c>
      <c r="L32" s="5" t="s">
        <v>23</v>
      </c>
      <c r="M32" s="4">
        <f t="shared" si="26"/>
        <v>8.9692482915717534E-2</v>
      </c>
      <c r="N32" s="4">
        <f t="shared" si="27"/>
        <v>0.11450381679389311</v>
      </c>
      <c r="O32" s="4">
        <f t="shared" si="28"/>
        <v>3.5149384885764502E-2</v>
      </c>
      <c r="P32" s="4">
        <f t="shared" si="29"/>
        <v>2.8985507246376805E-2</v>
      </c>
      <c r="Q32" s="4">
        <f t="shared" si="30"/>
        <v>1.3134851138353767E-2</v>
      </c>
      <c r="R32" s="4">
        <f t="shared" si="31"/>
        <v>2.4E-2</v>
      </c>
      <c r="S32" s="4">
        <f t="shared" si="32"/>
        <v>3.9603960396039604E-2</v>
      </c>
      <c r="T32" s="4">
        <f t="shared" si="33"/>
        <v>5.8823529411764705E-2</v>
      </c>
      <c r="V32" s="2">
        <f t="shared" si="34"/>
        <v>5.0486691598488759E-2</v>
      </c>
      <c r="X32" s="7">
        <v>0.42329068351329757</v>
      </c>
    </row>
    <row r="33" spans="2:27" x14ac:dyDescent="0.35">
      <c r="B33" s="5" t="s">
        <v>25</v>
      </c>
      <c r="C33" s="4">
        <f>1/J26</f>
        <v>0.125</v>
      </c>
      <c r="D33" s="4">
        <f>1/J27</f>
        <v>0.14285714285714285</v>
      </c>
      <c r="E33" s="4">
        <f>1/J28</f>
        <v>0.14285714285714285</v>
      </c>
      <c r="F33" s="4">
        <f>1/J29</f>
        <v>0.25</v>
      </c>
      <c r="G33" s="4">
        <f>1/J30</f>
        <v>0.5</v>
      </c>
      <c r="H33" s="4">
        <f>1/J31</f>
        <v>0.33333333333333331</v>
      </c>
      <c r="I33" s="4">
        <f>1/J32</f>
        <v>0.5</v>
      </c>
      <c r="J33" s="4">
        <v>1</v>
      </c>
      <c r="L33" s="5" t="s">
        <v>25</v>
      </c>
      <c r="M33" s="4">
        <f t="shared" si="26"/>
        <v>4.4846241457858767E-2</v>
      </c>
      <c r="N33" s="4">
        <f t="shared" si="27"/>
        <v>3.2715376226826604E-2</v>
      </c>
      <c r="O33" s="4">
        <f t="shared" si="28"/>
        <v>1.5064022093899072E-2</v>
      </c>
      <c r="P33" s="4">
        <f t="shared" si="29"/>
        <v>2.1739130434782605E-2</v>
      </c>
      <c r="Q33" s="4">
        <f t="shared" si="30"/>
        <v>2.6269702276707534E-2</v>
      </c>
      <c r="R33" s="4">
        <f t="shared" si="31"/>
        <v>1.6E-2</v>
      </c>
      <c r="S33" s="4">
        <f t="shared" si="32"/>
        <v>1.9801980198019802E-2</v>
      </c>
      <c r="T33" s="4">
        <f t="shared" si="33"/>
        <v>2.9411764705882353E-2</v>
      </c>
      <c r="V33" s="2">
        <f t="shared" si="34"/>
        <v>2.5731027174247089E-2</v>
      </c>
      <c r="X33" s="7">
        <v>0.22391936091104581</v>
      </c>
    </row>
    <row r="34" spans="2:27" x14ac:dyDescent="0.35">
      <c r="B34" s="3" t="s">
        <v>7</v>
      </c>
      <c r="C34" s="6">
        <f>SUM(C26:C33)</f>
        <v>2.4178571428571427</v>
      </c>
      <c r="D34" s="6">
        <f t="shared" ref="D34" si="35">SUM(D26:D33)</f>
        <v>5.9261904761904765</v>
      </c>
      <c r="E34" s="6">
        <f t="shared" ref="E34" si="36">SUM(E26:E33)</f>
        <v>9.3095238095238102</v>
      </c>
      <c r="F34" s="6">
        <f t="shared" ref="F34" si="37">SUM(F26:F33)</f>
        <v>15.083333333333334</v>
      </c>
      <c r="G34" s="6">
        <f t="shared" ref="G34" si="38">SUM(G26:G33)</f>
        <v>19.25</v>
      </c>
      <c r="H34" s="6">
        <f t="shared" ref="H34" si="39">SUM(H26:H33)</f>
        <v>18.833333333333332</v>
      </c>
      <c r="I34" s="6">
        <f t="shared" ref="I34" si="40">SUM(I26:I33)</f>
        <v>19.5</v>
      </c>
      <c r="J34" s="6">
        <f t="shared" ref="J34" si="41">SUM(J26:J33)</f>
        <v>34</v>
      </c>
    </row>
    <row r="37" spans="2:27" ht="23" customHeight="1" x14ac:dyDescent="0.35">
      <c r="B37" s="29" t="s">
        <v>4</v>
      </c>
      <c r="C37" s="30" t="s">
        <v>25</v>
      </c>
      <c r="D37" s="30" t="s">
        <v>26</v>
      </c>
      <c r="E37" s="30" t="s">
        <v>27</v>
      </c>
      <c r="F37" s="30" t="s">
        <v>28</v>
      </c>
      <c r="G37" s="30" t="s">
        <v>29</v>
      </c>
      <c r="H37" s="30" t="s">
        <v>30</v>
      </c>
      <c r="I37" s="30" t="s">
        <v>23</v>
      </c>
      <c r="J37" s="30" t="s">
        <v>24</v>
      </c>
      <c r="L37" s="29" t="s">
        <v>4</v>
      </c>
      <c r="M37" s="28" t="s">
        <v>25</v>
      </c>
      <c r="N37" s="28" t="s">
        <v>26</v>
      </c>
      <c r="O37" s="28" t="s">
        <v>27</v>
      </c>
      <c r="P37" s="28" t="s">
        <v>28</v>
      </c>
      <c r="Q37" s="28" t="s">
        <v>29</v>
      </c>
      <c r="R37" s="28" t="s">
        <v>30</v>
      </c>
      <c r="S37" s="28" t="s">
        <v>23</v>
      </c>
      <c r="T37" s="28" t="s">
        <v>24</v>
      </c>
      <c r="V37" s="32" t="s">
        <v>31</v>
      </c>
      <c r="X37" s="33" t="s">
        <v>32</v>
      </c>
      <c r="Z37" s="34" t="s">
        <v>9</v>
      </c>
      <c r="AA37" s="35">
        <f>AVERAGE(X38/V38,X39/V39,X40/V40,X41/V41,X42/V42,X43/V43,X44/V44,X45/V45)</f>
        <v>8.9307445064442188</v>
      </c>
    </row>
    <row r="38" spans="2:27" x14ac:dyDescent="0.35">
      <c r="B38" s="5" t="s">
        <v>24</v>
      </c>
      <c r="C38" s="4">
        <v>1</v>
      </c>
      <c r="D38" s="4">
        <v>4</v>
      </c>
      <c r="E38" s="4">
        <v>2</v>
      </c>
      <c r="F38" s="4">
        <v>6</v>
      </c>
      <c r="G38" s="4">
        <v>5</v>
      </c>
      <c r="H38" s="4">
        <v>7</v>
      </c>
      <c r="I38" s="4">
        <v>6</v>
      </c>
      <c r="J38" s="4">
        <v>9</v>
      </c>
      <c r="L38" s="5" t="s">
        <v>24</v>
      </c>
      <c r="M38" s="4">
        <f>C38/$C$11</f>
        <v>0.35876993166287013</v>
      </c>
      <c r="N38" s="4">
        <f>D38/$D$11</f>
        <v>0.9160305343511449</v>
      </c>
      <c r="O38" s="4">
        <f>E38/$E$11</f>
        <v>0.210896309314587</v>
      </c>
      <c r="P38" s="4">
        <f>F38/$F$11</f>
        <v>0.52173913043478248</v>
      </c>
      <c r="Q38" s="4">
        <f>G38/$G$11</f>
        <v>0.26269702276707535</v>
      </c>
      <c r="R38" s="4">
        <f>H38/$H$11</f>
        <v>0.33600000000000002</v>
      </c>
      <c r="S38" s="4">
        <f>I38/$I$11</f>
        <v>0.23762376237623761</v>
      </c>
      <c r="T38" s="4">
        <f>J38/$J$11</f>
        <v>0.26470588235294118</v>
      </c>
      <c r="V38" s="2">
        <f>AVERAGE(M38:T38)</f>
        <v>0.38855782165745478</v>
      </c>
      <c r="X38" s="7" cm="1">
        <f t="array" ref="X38:X45">MMULT(C38:J45,V38:V45)</f>
        <v>3.5031178266296448</v>
      </c>
      <c r="Z38" s="1" t="s">
        <v>10</v>
      </c>
      <c r="AA38" s="7">
        <f>(AA37-8)/(8-1)</f>
        <v>0.13296350092060269</v>
      </c>
    </row>
    <row r="39" spans="2:27" x14ac:dyDescent="0.35">
      <c r="B39" s="5" t="s">
        <v>26</v>
      </c>
      <c r="C39" s="4">
        <f>1/D38</f>
        <v>0.25</v>
      </c>
      <c r="D39" s="4">
        <v>1</v>
      </c>
      <c r="E39" s="4">
        <v>2</v>
      </c>
      <c r="F39" s="4">
        <v>3</v>
      </c>
      <c r="G39" s="4">
        <v>4</v>
      </c>
      <c r="H39" s="4">
        <v>5</v>
      </c>
      <c r="I39" s="4">
        <v>2</v>
      </c>
      <c r="J39" s="4">
        <v>8</v>
      </c>
      <c r="L39" s="5" t="s">
        <v>26</v>
      </c>
      <c r="M39" s="4">
        <f t="shared" ref="M39:M45" si="42">C39/$C$11</f>
        <v>8.9692482915717534E-2</v>
      </c>
      <c r="N39" s="4">
        <f t="shared" ref="N39:N45" si="43">D39/$D$11</f>
        <v>0.22900763358778622</v>
      </c>
      <c r="O39" s="4">
        <f t="shared" ref="O39:O45" si="44">E39/$E$11</f>
        <v>0.210896309314587</v>
      </c>
      <c r="P39" s="4">
        <f t="shared" ref="P39:P45" si="45">F39/$F$11</f>
        <v>0.26086956521739124</v>
      </c>
      <c r="Q39" s="4">
        <f t="shared" ref="Q39:Q45" si="46">G39/$G$11</f>
        <v>0.21015761821366027</v>
      </c>
      <c r="R39" s="4">
        <f t="shared" ref="R39:R45" si="47">H39/$H$11</f>
        <v>0.24000000000000002</v>
      </c>
      <c r="S39" s="4">
        <f t="shared" ref="S39:S45" si="48">I39/$I$11</f>
        <v>7.9207920792079209E-2</v>
      </c>
      <c r="T39" s="4">
        <f t="shared" ref="T39:T45" si="49">J39/$J$11</f>
        <v>0.23529411764705882</v>
      </c>
      <c r="V39" s="2">
        <f t="shared" ref="V39:V45" si="50">AVERAGE(M39:T39)</f>
        <v>0.19439070596103505</v>
      </c>
      <c r="X39" s="7">
        <v>1.9162330172487121</v>
      </c>
      <c r="Z39" s="1" t="s">
        <v>11</v>
      </c>
      <c r="AA39" s="7">
        <v>1.4</v>
      </c>
    </row>
    <row r="40" spans="2:27" x14ac:dyDescent="0.35">
      <c r="B40" s="5" t="s">
        <v>27</v>
      </c>
      <c r="C40" s="4">
        <f>1/E38</f>
        <v>0.5</v>
      </c>
      <c r="D40" s="4">
        <f>1/E39</f>
        <v>0.5</v>
      </c>
      <c r="E40" s="4">
        <v>1</v>
      </c>
      <c r="F40" s="4">
        <v>4</v>
      </c>
      <c r="G40" s="4">
        <v>3</v>
      </c>
      <c r="H40" s="4">
        <v>6</v>
      </c>
      <c r="I40" s="4">
        <v>5</v>
      </c>
      <c r="J40" s="4">
        <v>9</v>
      </c>
      <c r="L40" s="5" t="s">
        <v>27</v>
      </c>
      <c r="M40" s="4">
        <f t="shared" si="42"/>
        <v>0.17938496583143507</v>
      </c>
      <c r="N40" s="4">
        <f t="shared" si="43"/>
        <v>0.11450381679389311</v>
      </c>
      <c r="O40" s="4">
        <f t="shared" si="44"/>
        <v>0.1054481546572935</v>
      </c>
      <c r="P40" s="4">
        <f t="shared" si="45"/>
        <v>0.34782608695652167</v>
      </c>
      <c r="Q40" s="4">
        <f t="shared" si="46"/>
        <v>0.1576182136602452</v>
      </c>
      <c r="R40" s="4">
        <f t="shared" si="47"/>
        <v>0.28800000000000003</v>
      </c>
      <c r="S40" s="4">
        <f t="shared" si="48"/>
        <v>0.19801980198019803</v>
      </c>
      <c r="T40" s="4">
        <f t="shared" si="49"/>
        <v>0.26470588235294118</v>
      </c>
      <c r="V40" s="2">
        <f t="shared" si="50"/>
        <v>0.20693836527906598</v>
      </c>
      <c r="X40" s="7">
        <v>1.9319489948328841</v>
      </c>
      <c r="Z40" s="1" t="s">
        <v>33</v>
      </c>
      <c r="AA40" s="7">
        <f>AA38/AA39</f>
        <v>9.4973929229001927E-2</v>
      </c>
    </row>
    <row r="41" spans="2:27" x14ac:dyDescent="0.35">
      <c r="B41" s="5" t="s">
        <v>28</v>
      </c>
      <c r="C41" s="4">
        <f>1/F38</f>
        <v>0.16666666666666666</v>
      </c>
      <c r="D41" s="4">
        <f>1/F39</f>
        <v>0.33333333333333331</v>
      </c>
      <c r="E41" s="4">
        <f>1/F40</f>
        <v>0.25</v>
      </c>
      <c r="F41" s="4">
        <v>1</v>
      </c>
      <c r="G41" s="4">
        <v>3</v>
      </c>
      <c r="H41" s="4">
        <v>2</v>
      </c>
      <c r="I41" s="4">
        <v>3</v>
      </c>
      <c r="J41" s="4">
        <v>7</v>
      </c>
      <c r="L41" s="5" t="s">
        <v>28</v>
      </c>
      <c r="M41" s="4">
        <f t="shared" si="42"/>
        <v>5.9794988610478349E-2</v>
      </c>
      <c r="N41" s="4">
        <f t="shared" si="43"/>
        <v>7.6335877862595408E-2</v>
      </c>
      <c r="O41" s="4">
        <f t="shared" si="44"/>
        <v>2.6362038664323375E-2</v>
      </c>
      <c r="P41" s="4">
        <f t="shared" si="45"/>
        <v>8.6956521739130418E-2</v>
      </c>
      <c r="Q41" s="4">
        <f t="shared" si="46"/>
        <v>0.1576182136602452</v>
      </c>
      <c r="R41" s="4">
        <f t="shared" si="47"/>
        <v>9.6000000000000002E-2</v>
      </c>
      <c r="S41" s="4">
        <f t="shared" si="48"/>
        <v>0.11881188118811881</v>
      </c>
      <c r="T41" s="4">
        <f t="shared" si="49"/>
        <v>0.20588235294117646</v>
      </c>
      <c r="V41" s="2">
        <f t="shared" si="50"/>
        <v>0.1034702343332585</v>
      </c>
      <c r="X41" s="7">
        <v>0.94574341718946808</v>
      </c>
      <c r="Z41" t="str">
        <f>IF(AA40&lt;0.1, "Consistent")</f>
        <v>Consistent</v>
      </c>
    </row>
    <row r="42" spans="2:27" x14ac:dyDescent="0.35">
      <c r="B42" s="5" t="s">
        <v>29</v>
      </c>
      <c r="C42" s="4">
        <f>1/G38</f>
        <v>0.2</v>
      </c>
      <c r="D42" s="4">
        <f>1/G39</f>
        <v>0.25</v>
      </c>
      <c r="E42" s="4">
        <f>1/G40</f>
        <v>0.33333333333333331</v>
      </c>
      <c r="F42" s="4">
        <f>1/G41</f>
        <v>0.33333333333333331</v>
      </c>
      <c r="G42" s="4">
        <v>1</v>
      </c>
      <c r="H42" s="4">
        <v>3</v>
      </c>
      <c r="I42" s="4">
        <v>4</v>
      </c>
      <c r="J42" s="4">
        <v>6</v>
      </c>
      <c r="L42" s="5" t="s">
        <v>29</v>
      </c>
      <c r="M42" s="4">
        <f t="shared" si="42"/>
        <v>7.175398633257403E-2</v>
      </c>
      <c r="N42" s="4">
        <f t="shared" si="43"/>
        <v>5.7251908396946556E-2</v>
      </c>
      <c r="O42" s="4">
        <f t="shared" si="44"/>
        <v>3.5149384885764502E-2</v>
      </c>
      <c r="P42" s="4">
        <f t="shared" si="45"/>
        <v>2.8985507246376805E-2</v>
      </c>
      <c r="Q42" s="4">
        <f t="shared" si="46"/>
        <v>5.2539404553415069E-2</v>
      </c>
      <c r="R42" s="4">
        <f t="shared" si="47"/>
        <v>0.14400000000000002</v>
      </c>
      <c r="S42" s="4">
        <f t="shared" si="48"/>
        <v>0.15841584158415842</v>
      </c>
      <c r="T42" s="4">
        <f t="shared" si="49"/>
        <v>0.17647058823529413</v>
      </c>
      <c r="V42" s="2">
        <f t="shared" si="50"/>
        <v>9.0570827654316191E-2</v>
      </c>
      <c r="X42" s="7">
        <v>0.79079633040578123</v>
      </c>
    </row>
    <row r="43" spans="2:27" x14ac:dyDescent="0.35">
      <c r="B43" s="5" t="s">
        <v>30</v>
      </c>
      <c r="C43" s="4">
        <f>1/H38</f>
        <v>0.14285714285714285</v>
      </c>
      <c r="D43" s="4">
        <f>1/H39</f>
        <v>0.2</v>
      </c>
      <c r="E43" s="4">
        <f>1/H40</f>
        <v>0.16666666666666666</v>
      </c>
      <c r="F43" s="4">
        <f>1/H41</f>
        <v>0.5</v>
      </c>
      <c r="G43" s="4">
        <f>1/H42</f>
        <v>0.33333333333333331</v>
      </c>
      <c r="H43" s="4">
        <v>1</v>
      </c>
      <c r="I43" s="4">
        <v>3</v>
      </c>
      <c r="J43" s="4">
        <v>4</v>
      </c>
      <c r="L43" s="5" t="s">
        <v>30</v>
      </c>
      <c r="M43" s="4">
        <f t="shared" si="42"/>
        <v>5.1252847380410013E-2</v>
      </c>
      <c r="N43" s="4">
        <f t="shared" si="43"/>
        <v>4.5801526717557252E-2</v>
      </c>
      <c r="O43" s="4">
        <f t="shared" si="44"/>
        <v>1.7574692442882251E-2</v>
      </c>
      <c r="P43" s="4">
        <f t="shared" si="45"/>
        <v>4.3478260869565209E-2</v>
      </c>
      <c r="Q43" s="4">
        <f t="shared" si="46"/>
        <v>1.7513134851138354E-2</v>
      </c>
      <c r="R43" s="4">
        <f t="shared" si="47"/>
        <v>4.8000000000000001E-2</v>
      </c>
      <c r="S43" s="4">
        <f t="shared" si="48"/>
        <v>0.11881188118811881</v>
      </c>
      <c r="T43" s="4">
        <f t="shared" si="49"/>
        <v>0.11764705882352941</v>
      </c>
      <c r="V43" s="2">
        <f t="shared" si="50"/>
        <v>5.7509925284150165E-2</v>
      </c>
      <c r="X43" s="7">
        <v>0.48158676108183512</v>
      </c>
    </row>
    <row r="44" spans="2:27" x14ac:dyDescent="0.35">
      <c r="B44" s="5" t="s">
        <v>23</v>
      </c>
      <c r="C44" s="4">
        <f>1/I38</f>
        <v>0.16666666666666666</v>
      </c>
      <c r="D44" s="4">
        <f>1/I39</f>
        <v>0.5</v>
      </c>
      <c r="E44" s="4">
        <f>1/I40</f>
        <v>0.2</v>
      </c>
      <c r="F44" s="4">
        <f>1/I41</f>
        <v>0.33333333333333331</v>
      </c>
      <c r="G44" s="4">
        <f>1/I42</f>
        <v>0.25</v>
      </c>
      <c r="H44" s="4">
        <f>1/I43</f>
        <v>0.33333333333333331</v>
      </c>
      <c r="I44" s="4">
        <v>1</v>
      </c>
      <c r="J44" s="4">
        <v>2</v>
      </c>
      <c r="L44" s="5" t="s">
        <v>23</v>
      </c>
      <c r="M44" s="4">
        <f t="shared" si="42"/>
        <v>5.9794988610478349E-2</v>
      </c>
      <c r="N44" s="4">
        <f t="shared" si="43"/>
        <v>0.11450381679389311</v>
      </c>
      <c r="O44" s="4">
        <f t="shared" si="44"/>
        <v>2.1089630931458703E-2</v>
      </c>
      <c r="P44" s="4">
        <f t="shared" si="45"/>
        <v>2.8985507246376805E-2</v>
      </c>
      <c r="Q44" s="4">
        <f t="shared" si="46"/>
        <v>1.3134851138353767E-2</v>
      </c>
      <c r="R44" s="4">
        <f t="shared" si="47"/>
        <v>1.6E-2</v>
      </c>
      <c r="S44" s="4">
        <f t="shared" si="48"/>
        <v>3.9603960396039604E-2</v>
      </c>
      <c r="T44" s="4">
        <f t="shared" si="49"/>
        <v>5.8823529411764705E-2</v>
      </c>
      <c r="V44" s="2">
        <f t="shared" si="50"/>
        <v>4.3992035566045633E-2</v>
      </c>
      <c r="X44" s="7">
        <v>0.36428706220099222</v>
      </c>
    </row>
    <row r="45" spans="2:27" x14ac:dyDescent="0.35">
      <c r="B45" s="5" t="s">
        <v>25</v>
      </c>
      <c r="C45" s="4">
        <f>1/J38</f>
        <v>0.1111111111111111</v>
      </c>
      <c r="D45" s="4">
        <f>1/J39</f>
        <v>0.125</v>
      </c>
      <c r="E45" s="4">
        <f>1/J40</f>
        <v>0.1111111111111111</v>
      </c>
      <c r="F45" s="4">
        <f>1/J41</f>
        <v>0.14285714285714285</v>
      </c>
      <c r="G45" s="4">
        <f>1/J42</f>
        <v>0.16666666666666666</v>
      </c>
      <c r="H45" s="4">
        <f>1/J43</f>
        <v>0.25</v>
      </c>
      <c r="I45" s="4">
        <f>1/J44</f>
        <v>0.5</v>
      </c>
      <c r="J45" s="4">
        <v>1</v>
      </c>
      <c r="L45" s="5" t="s">
        <v>25</v>
      </c>
      <c r="M45" s="4">
        <f t="shared" si="42"/>
        <v>3.9863325740318901E-2</v>
      </c>
      <c r="N45" s="4">
        <f t="shared" si="43"/>
        <v>2.8625954198473278E-2</v>
      </c>
      <c r="O45" s="4">
        <f t="shared" si="44"/>
        <v>1.1716461628588167E-2</v>
      </c>
      <c r="P45" s="4">
        <f t="shared" si="45"/>
        <v>1.2422360248447202E-2</v>
      </c>
      <c r="Q45" s="4">
        <f t="shared" si="46"/>
        <v>8.7565674255691769E-3</v>
      </c>
      <c r="R45" s="4">
        <f t="shared" si="47"/>
        <v>1.2E-2</v>
      </c>
      <c r="S45" s="4">
        <f t="shared" si="48"/>
        <v>1.9801980198019802E-2</v>
      </c>
      <c r="T45" s="4">
        <f t="shared" si="49"/>
        <v>2.9411764705882353E-2</v>
      </c>
      <c r="V45" s="2">
        <f t="shared" si="50"/>
        <v>2.032480176816236E-2</v>
      </c>
      <c r="X45" s="7">
        <v>0.17703998210029323</v>
      </c>
    </row>
    <row r="46" spans="2:27" x14ac:dyDescent="0.35">
      <c r="B46" s="3" t="s">
        <v>7</v>
      </c>
      <c r="C46" s="6">
        <f>SUM(C38:C45)</f>
        <v>2.5373015873015872</v>
      </c>
      <c r="D46" s="6">
        <f t="shared" ref="D46" si="51">SUM(D38:D45)</f>
        <v>6.9083333333333332</v>
      </c>
      <c r="E46" s="6">
        <f t="shared" ref="E46" si="52">SUM(E38:E45)</f>
        <v>6.0611111111111109</v>
      </c>
      <c r="F46" s="6">
        <f t="shared" ref="F46" si="53">SUM(F38:F45)</f>
        <v>15.30952380952381</v>
      </c>
      <c r="G46" s="6">
        <f t="shared" ref="G46" si="54">SUM(G38:G45)</f>
        <v>16.75</v>
      </c>
      <c r="H46" s="6">
        <f t="shared" ref="H46" si="55">SUM(H38:H45)</f>
        <v>24.583333333333332</v>
      </c>
      <c r="I46" s="6">
        <f t="shared" ref="I46" si="56">SUM(I38:I45)</f>
        <v>24.5</v>
      </c>
      <c r="J46" s="6">
        <f t="shared" ref="J46" si="57">SUM(J38:J45)</f>
        <v>46</v>
      </c>
    </row>
    <row r="49" spans="2:27" ht="31" x14ac:dyDescent="0.35">
      <c r="B49" s="29" t="s">
        <v>5</v>
      </c>
      <c r="C49" s="30" t="s">
        <v>25</v>
      </c>
      <c r="D49" s="30" t="s">
        <v>26</v>
      </c>
      <c r="E49" s="30" t="s">
        <v>27</v>
      </c>
      <c r="F49" s="30" t="s">
        <v>28</v>
      </c>
      <c r="G49" s="30" t="s">
        <v>29</v>
      </c>
      <c r="H49" s="30" t="s">
        <v>30</v>
      </c>
      <c r="I49" s="30" t="s">
        <v>23</v>
      </c>
      <c r="J49" s="30" t="s">
        <v>24</v>
      </c>
      <c r="K49" s="31"/>
      <c r="L49" s="29" t="s">
        <v>5</v>
      </c>
      <c r="M49" s="28" t="s">
        <v>25</v>
      </c>
      <c r="N49" s="28" t="s">
        <v>26</v>
      </c>
      <c r="O49" s="28" t="s">
        <v>27</v>
      </c>
      <c r="P49" s="28" t="s">
        <v>28</v>
      </c>
      <c r="Q49" s="28" t="s">
        <v>29</v>
      </c>
      <c r="R49" s="28" t="s">
        <v>30</v>
      </c>
      <c r="S49" s="28" t="s">
        <v>23</v>
      </c>
      <c r="T49" s="28" t="s">
        <v>24</v>
      </c>
      <c r="V49" s="32" t="s">
        <v>31</v>
      </c>
      <c r="X49" s="33" t="s">
        <v>32</v>
      </c>
      <c r="Z49" s="34" t="s">
        <v>9</v>
      </c>
      <c r="AA49" s="35">
        <f>AVERAGE(X50/V50,X51/V51,X52/V52,X53/V53,X54/V54,X55/V55,X56/V56,X57/V57)</f>
        <v>8.8402166004382483</v>
      </c>
    </row>
    <row r="50" spans="2:27" x14ac:dyDescent="0.35">
      <c r="B50" s="5" t="s">
        <v>24</v>
      </c>
      <c r="C50" s="4">
        <v>1</v>
      </c>
      <c r="D50" s="4">
        <v>3</v>
      </c>
      <c r="E50" s="4">
        <v>2</v>
      </c>
      <c r="F50" s="4">
        <v>7</v>
      </c>
      <c r="G50" s="4">
        <v>4</v>
      </c>
      <c r="H50" s="4">
        <v>5</v>
      </c>
      <c r="I50" s="4">
        <v>7</v>
      </c>
      <c r="J50" s="4">
        <v>8</v>
      </c>
      <c r="L50" s="5" t="s">
        <v>24</v>
      </c>
      <c r="M50" s="4">
        <f>C50/$C$11</f>
        <v>0.35876993166287013</v>
      </c>
      <c r="N50" s="4">
        <f>D50/$D$11</f>
        <v>0.6870229007633587</v>
      </c>
      <c r="O50" s="4">
        <f>E50/$E$11</f>
        <v>0.210896309314587</v>
      </c>
      <c r="P50" s="4">
        <f>F50/$F$11</f>
        <v>0.60869565217391297</v>
      </c>
      <c r="Q50" s="4">
        <f>G50/$G$11</f>
        <v>0.21015761821366027</v>
      </c>
      <c r="R50" s="4">
        <f>H50/$H$11</f>
        <v>0.24000000000000002</v>
      </c>
      <c r="S50" s="4">
        <f>I50/$I$11</f>
        <v>0.27722772277227725</v>
      </c>
      <c r="T50" s="4">
        <f>J50/$J$11</f>
        <v>0.23529411764705882</v>
      </c>
      <c r="V50" s="2">
        <f>AVERAGE(M50:T50)</f>
        <v>0.35350803156846566</v>
      </c>
      <c r="X50" s="7" cm="1">
        <f t="array" ref="X50:X57">MMULT(C50:J57,V50:V57)</f>
        <v>3.0959633949545795</v>
      </c>
      <c r="Z50" s="1" t="s">
        <v>10</v>
      </c>
      <c r="AA50" s="7">
        <f>(AA49-8)/(8-1)</f>
        <v>0.12003094291974976</v>
      </c>
    </row>
    <row r="51" spans="2:27" x14ac:dyDescent="0.35">
      <c r="B51" s="5" t="s">
        <v>26</v>
      </c>
      <c r="C51" s="4">
        <f>1/D50</f>
        <v>0.33333333333333331</v>
      </c>
      <c r="D51" s="4">
        <v>1</v>
      </c>
      <c r="E51" s="4">
        <v>2</v>
      </c>
      <c r="F51" s="4">
        <v>4</v>
      </c>
      <c r="G51" s="4">
        <v>3</v>
      </c>
      <c r="H51" s="4">
        <v>5</v>
      </c>
      <c r="I51" s="4">
        <v>6</v>
      </c>
      <c r="J51" s="4">
        <v>9</v>
      </c>
      <c r="L51" s="5" t="s">
        <v>26</v>
      </c>
      <c r="M51" s="4">
        <f t="shared" ref="M51:M57" si="58">C51/$C$11</f>
        <v>0.1195899772209567</v>
      </c>
      <c r="N51" s="4">
        <f t="shared" ref="N51:N57" si="59">D51/$D$11</f>
        <v>0.22900763358778622</v>
      </c>
      <c r="O51" s="4">
        <f t="shared" ref="O51:O57" si="60">E51/$E$11</f>
        <v>0.210896309314587</v>
      </c>
      <c r="P51" s="4">
        <f t="shared" ref="P51:P57" si="61">F51/$F$11</f>
        <v>0.34782608695652167</v>
      </c>
      <c r="Q51" s="4">
        <f t="shared" ref="Q51:Q57" si="62">G51/$G$11</f>
        <v>0.1576182136602452</v>
      </c>
      <c r="R51" s="4">
        <f t="shared" ref="R51:R57" si="63">H51/$H$11</f>
        <v>0.24000000000000002</v>
      </c>
      <c r="S51" s="4">
        <f t="shared" ref="S51:S57" si="64">I51/$I$11</f>
        <v>0.23762376237623761</v>
      </c>
      <c r="T51" s="4">
        <f t="shared" ref="T51:T57" si="65">J51/$J$11</f>
        <v>0.26470588235294118</v>
      </c>
      <c r="V51" s="2">
        <f t="shared" ref="V51:V57" si="66">AVERAGE(M51:T51)</f>
        <v>0.22590848318365941</v>
      </c>
      <c r="X51" s="7">
        <v>2.0314522817041487</v>
      </c>
      <c r="Z51" s="1" t="s">
        <v>11</v>
      </c>
      <c r="AA51" s="7">
        <v>1.4</v>
      </c>
    </row>
    <row r="52" spans="2:27" x14ac:dyDescent="0.35">
      <c r="B52" s="5" t="s">
        <v>27</v>
      </c>
      <c r="C52" s="4">
        <f>1/E50</f>
        <v>0.5</v>
      </c>
      <c r="D52" s="4">
        <f>1/E51</f>
        <v>0.5</v>
      </c>
      <c r="E52" s="4">
        <v>1</v>
      </c>
      <c r="F52" s="4">
        <v>3</v>
      </c>
      <c r="G52" s="4">
        <v>5</v>
      </c>
      <c r="H52" s="4">
        <v>3</v>
      </c>
      <c r="I52" s="4">
        <v>4</v>
      </c>
      <c r="J52" s="4">
        <v>6</v>
      </c>
      <c r="L52" s="5" t="s">
        <v>27</v>
      </c>
      <c r="M52" s="4">
        <f t="shared" si="58"/>
        <v>0.17938496583143507</v>
      </c>
      <c r="N52" s="4">
        <f t="shared" si="59"/>
        <v>0.11450381679389311</v>
      </c>
      <c r="O52" s="4">
        <f t="shared" si="60"/>
        <v>0.1054481546572935</v>
      </c>
      <c r="P52" s="4">
        <f t="shared" si="61"/>
        <v>0.26086956521739124</v>
      </c>
      <c r="Q52" s="4">
        <f t="shared" si="62"/>
        <v>0.26269702276707535</v>
      </c>
      <c r="R52" s="4">
        <f t="shared" si="63"/>
        <v>0.14400000000000002</v>
      </c>
      <c r="S52" s="4">
        <f t="shared" si="64"/>
        <v>0.15841584158415842</v>
      </c>
      <c r="T52" s="4">
        <f t="shared" si="65"/>
        <v>0.17647058823529413</v>
      </c>
      <c r="V52" s="2">
        <f t="shared" si="66"/>
        <v>0.17522374438581761</v>
      </c>
      <c r="X52" s="7">
        <v>1.6394766456513343</v>
      </c>
      <c r="Z52" s="1" t="s">
        <v>33</v>
      </c>
      <c r="AA52" s="7">
        <f>AA50/AA51</f>
        <v>8.5736387799821262E-2</v>
      </c>
    </row>
    <row r="53" spans="2:27" x14ac:dyDescent="0.35">
      <c r="B53" s="5" t="s">
        <v>28</v>
      </c>
      <c r="C53" s="4">
        <f>1/F50</f>
        <v>0.14285714285714285</v>
      </c>
      <c r="D53" s="4">
        <f>1/F51</f>
        <v>0.25</v>
      </c>
      <c r="E53" s="4">
        <f>1/F52</f>
        <v>0.33333333333333331</v>
      </c>
      <c r="F53" s="4">
        <v>1</v>
      </c>
      <c r="G53" s="4">
        <v>3</v>
      </c>
      <c r="H53" s="4">
        <v>2</v>
      </c>
      <c r="I53" s="4">
        <v>3</v>
      </c>
      <c r="J53" s="4">
        <v>4</v>
      </c>
      <c r="L53" s="5" t="s">
        <v>28</v>
      </c>
      <c r="M53" s="4">
        <f t="shared" si="58"/>
        <v>5.1252847380410013E-2</v>
      </c>
      <c r="N53" s="4">
        <f t="shared" si="59"/>
        <v>5.7251908396946556E-2</v>
      </c>
      <c r="O53" s="4">
        <f t="shared" si="60"/>
        <v>3.5149384885764502E-2</v>
      </c>
      <c r="P53" s="4">
        <f t="shared" si="61"/>
        <v>8.6956521739130418E-2</v>
      </c>
      <c r="Q53" s="4">
        <f t="shared" si="62"/>
        <v>0.1576182136602452</v>
      </c>
      <c r="R53" s="4">
        <f t="shared" si="63"/>
        <v>9.6000000000000002E-2</v>
      </c>
      <c r="S53" s="4">
        <f t="shared" si="64"/>
        <v>0.11881188118811881</v>
      </c>
      <c r="T53" s="4">
        <f t="shared" si="65"/>
        <v>0.11764705882352941</v>
      </c>
      <c r="V53" s="2">
        <f t="shared" si="66"/>
        <v>9.0085977009268112E-2</v>
      </c>
      <c r="X53" s="7">
        <v>0.84223118657286444</v>
      </c>
      <c r="Z53" t="str">
        <f>IF(AA52&lt;0.1, "Consistent")</f>
        <v>Consistent</v>
      </c>
    </row>
    <row r="54" spans="2:27" x14ac:dyDescent="0.35">
      <c r="B54" s="5" t="s">
        <v>29</v>
      </c>
      <c r="C54" s="4">
        <f>1/G50</f>
        <v>0.25</v>
      </c>
      <c r="D54" s="4">
        <f>1/G51</f>
        <v>0.33333333333333331</v>
      </c>
      <c r="E54" s="4">
        <f>1/G52</f>
        <v>0.2</v>
      </c>
      <c r="F54" s="4">
        <f>1/G53</f>
        <v>0.33333333333333331</v>
      </c>
      <c r="G54" s="4">
        <v>1</v>
      </c>
      <c r="H54" s="4">
        <v>4</v>
      </c>
      <c r="I54" s="4">
        <v>5</v>
      </c>
      <c r="J54" s="4">
        <v>2</v>
      </c>
      <c r="L54" s="5" t="s">
        <v>29</v>
      </c>
      <c r="M54" s="4">
        <f t="shared" si="58"/>
        <v>8.9692482915717534E-2</v>
      </c>
      <c r="N54" s="4">
        <f t="shared" si="59"/>
        <v>7.6335877862595408E-2</v>
      </c>
      <c r="O54" s="4">
        <f t="shared" si="60"/>
        <v>2.1089630931458703E-2</v>
      </c>
      <c r="P54" s="4">
        <f t="shared" si="61"/>
        <v>2.8985507246376805E-2</v>
      </c>
      <c r="Q54" s="4">
        <f t="shared" si="62"/>
        <v>5.2539404553415069E-2</v>
      </c>
      <c r="R54" s="4">
        <f t="shared" si="63"/>
        <v>0.192</v>
      </c>
      <c r="S54" s="4">
        <f t="shared" si="64"/>
        <v>0.19801980198019803</v>
      </c>
      <c r="T54" s="4">
        <f t="shared" si="65"/>
        <v>5.8823529411764705E-2</v>
      </c>
      <c r="V54" s="2">
        <f t="shared" si="66"/>
        <v>8.9685779362690787E-2</v>
      </c>
      <c r="X54" s="7">
        <v>0.76658685838868124</v>
      </c>
    </row>
    <row r="55" spans="2:27" x14ac:dyDescent="0.35">
      <c r="B55" s="5" t="s">
        <v>30</v>
      </c>
      <c r="C55" s="4">
        <f>1/H50</f>
        <v>0.2</v>
      </c>
      <c r="D55" s="4">
        <f>1/H51</f>
        <v>0.2</v>
      </c>
      <c r="E55" s="4">
        <f>1/H52</f>
        <v>0.33333333333333331</v>
      </c>
      <c r="F55" s="4">
        <f>1/H53</f>
        <v>0.5</v>
      </c>
      <c r="G55" s="4">
        <f>1/H54</f>
        <v>0.25</v>
      </c>
      <c r="H55" s="4">
        <v>1</v>
      </c>
      <c r="I55" s="4">
        <v>1</v>
      </c>
      <c r="J55" s="4">
        <v>3</v>
      </c>
      <c r="L55" s="5" t="s">
        <v>30</v>
      </c>
      <c r="M55" s="4">
        <f t="shared" si="58"/>
        <v>7.175398633257403E-2</v>
      </c>
      <c r="N55" s="4">
        <f t="shared" si="59"/>
        <v>4.5801526717557252E-2</v>
      </c>
      <c r="O55" s="4">
        <f t="shared" si="60"/>
        <v>3.5149384885764502E-2</v>
      </c>
      <c r="P55" s="4">
        <f t="shared" si="61"/>
        <v>4.3478260869565209E-2</v>
      </c>
      <c r="Q55" s="4">
        <f t="shared" si="62"/>
        <v>1.3134851138353767E-2</v>
      </c>
      <c r="R55" s="4">
        <f t="shared" si="63"/>
        <v>4.8000000000000001E-2</v>
      </c>
      <c r="S55" s="4">
        <f t="shared" si="64"/>
        <v>3.9603960396039604E-2</v>
      </c>
      <c r="T55" s="4">
        <f t="shared" si="65"/>
        <v>8.8235294117647065E-2</v>
      </c>
      <c r="V55" s="2">
        <f t="shared" si="66"/>
        <v>4.8144658057187678E-2</v>
      </c>
      <c r="X55" s="7">
        <v>0.40422279663066119</v>
      </c>
    </row>
    <row r="56" spans="2:27" x14ac:dyDescent="0.35">
      <c r="B56" s="5" t="s">
        <v>23</v>
      </c>
      <c r="C56" s="4">
        <f>1/I50</f>
        <v>0.14285714285714285</v>
      </c>
      <c r="D56" s="4">
        <f>1/I51</f>
        <v>0.16666666666666666</v>
      </c>
      <c r="E56" s="4">
        <f>1/I52</f>
        <v>0.25</v>
      </c>
      <c r="F56" s="4">
        <f>1/I53</f>
        <v>0.33333333333333331</v>
      </c>
      <c r="G56" s="4">
        <f>1/I54</f>
        <v>0.2</v>
      </c>
      <c r="H56" s="4">
        <f>1/I55</f>
        <v>1</v>
      </c>
      <c r="I56" s="4">
        <v>1</v>
      </c>
      <c r="J56" s="4">
        <v>3</v>
      </c>
      <c r="L56" s="5" t="s">
        <v>23</v>
      </c>
      <c r="M56" s="4">
        <f t="shared" si="58"/>
        <v>5.1252847380410013E-2</v>
      </c>
      <c r="N56" s="4">
        <f t="shared" si="59"/>
        <v>3.8167938931297704E-2</v>
      </c>
      <c r="O56" s="4">
        <f t="shared" si="60"/>
        <v>2.6362038664323375E-2</v>
      </c>
      <c r="P56" s="4">
        <f t="shared" si="61"/>
        <v>2.8985507246376805E-2</v>
      </c>
      <c r="Q56" s="4">
        <f t="shared" si="62"/>
        <v>1.0507880910683014E-2</v>
      </c>
      <c r="R56" s="4">
        <f t="shared" si="63"/>
        <v>4.8000000000000001E-2</v>
      </c>
      <c r="S56" s="4">
        <f t="shared" si="64"/>
        <v>3.9603960396039604E-2</v>
      </c>
      <c r="T56" s="4">
        <f t="shared" si="65"/>
        <v>8.8235294117647065E-2</v>
      </c>
      <c r="V56" s="2">
        <f t="shared" si="66"/>
        <v>4.1389433455847197E-2</v>
      </c>
      <c r="X56" s="7">
        <v>0.34239145774260571</v>
      </c>
    </row>
    <row r="57" spans="2:27" x14ac:dyDescent="0.35">
      <c r="B57" s="5" t="s">
        <v>25</v>
      </c>
      <c r="C57" s="4">
        <f>1/J50</f>
        <v>0.125</v>
      </c>
      <c r="D57" s="4">
        <f>1/J51</f>
        <v>0.1111111111111111</v>
      </c>
      <c r="E57" s="4">
        <f>1/J52</f>
        <v>0.16666666666666666</v>
      </c>
      <c r="F57" s="4">
        <f>1/J53</f>
        <v>0.25</v>
      </c>
      <c r="G57" s="4">
        <f>1/J54</f>
        <v>0.5</v>
      </c>
      <c r="H57" s="4">
        <f>1/J55</f>
        <v>0.33333333333333331</v>
      </c>
      <c r="I57" s="4">
        <f>1/J56</f>
        <v>0.33333333333333331</v>
      </c>
      <c r="J57" s="4">
        <v>1</v>
      </c>
      <c r="L57" s="5" t="s">
        <v>25</v>
      </c>
      <c r="M57" s="4">
        <f t="shared" si="58"/>
        <v>4.4846241457858767E-2</v>
      </c>
      <c r="N57" s="4">
        <f t="shared" si="59"/>
        <v>2.5445292620865135E-2</v>
      </c>
      <c r="O57" s="4">
        <f t="shared" si="60"/>
        <v>1.7574692442882251E-2</v>
      </c>
      <c r="P57" s="4">
        <f t="shared" si="61"/>
        <v>2.1739130434782605E-2</v>
      </c>
      <c r="Q57" s="4">
        <f t="shared" si="62"/>
        <v>2.6269702276707534E-2</v>
      </c>
      <c r="R57" s="4">
        <f t="shared" si="63"/>
        <v>1.6E-2</v>
      </c>
      <c r="S57" s="4">
        <f t="shared" si="64"/>
        <v>1.32013201320132E-2</v>
      </c>
      <c r="T57" s="4">
        <f t="shared" si="65"/>
        <v>2.9411764705882353E-2</v>
      </c>
      <c r="V57" s="2">
        <f t="shared" si="66"/>
        <v>2.4311018008873982E-2</v>
      </c>
      <c r="X57" s="7">
        <v>0.22001350303320466</v>
      </c>
    </row>
    <row r="58" spans="2:27" x14ac:dyDescent="0.35">
      <c r="B58" s="3" t="s">
        <v>7</v>
      </c>
      <c r="C58" s="6">
        <f>SUM(C50:C57)</f>
        <v>2.6940476190476192</v>
      </c>
      <c r="D58" s="6">
        <f t="shared" ref="D58" si="67">SUM(D50:D57)</f>
        <v>5.5611111111111109</v>
      </c>
      <c r="E58" s="6">
        <f t="shared" ref="E58" si="68">SUM(E50:E57)</f>
        <v>6.2833333333333332</v>
      </c>
      <c r="F58" s="6">
        <f t="shared" ref="F58" si="69">SUM(F50:F57)</f>
        <v>16.416666666666668</v>
      </c>
      <c r="G58" s="6">
        <f t="shared" ref="G58" si="70">SUM(G50:G57)</f>
        <v>16.95</v>
      </c>
      <c r="H58" s="6">
        <f t="shared" ref="H58" si="71">SUM(H50:H57)</f>
        <v>21.333333333333332</v>
      </c>
      <c r="I58" s="6">
        <f t="shared" ref="I58" si="72">SUM(I50:I57)</f>
        <v>27.333333333333332</v>
      </c>
      <c r="J58" s="6">
        <f t="shared" ref="J58" si="73">SUM(J50:J57)</f>
        <v>36</v>
      </c>
    </row>
    <row r="61" spans="2:27" ht="25.5" customHeight="1" x14ac:dyDescent="0.35">
      <c r="B61" s="29" t="s">
        <v>6</v>
      </c>
      <c r="C61" s="30" t="s">
        <v>25</v>
      </c>
      <c r="D61" s="30" t="s">
        <v>26</v>
      </c>
      <c r="E61" s="30" t="s">
        <v>27</v>
      </c>
      <c r="F61" s="30" t="s">
        <v>28</v>
      </c>
      <c r="G61" s="30" t="s">
        <v>29</v>
      </c>
      <c r="H61" s="30" t="s">
        <v>30</v>
      </c>
      <c r="I61" s="30" t="s">
        <v>23</v>
      </c>
      <c r="J61" s="30" t="s">
        <v>24</v>
      </c>
      <c r="L61" s="29" t="s">
        <v>6</v>
      </c>
      <c r="M61" s="28" t="s">
        <v>25</v>
      </c>
      <c r="N61" s="28" t="s">
        <v>26</v>
      </c>
      <c r="O61" s="28" t="s">
        <v>27</v>
      </c>
      <c r="P61" s="28" t="s">
        <v>28</v>
      </c>
      <c r="Q61" s="28" t="s">
        <v>29</v>
      </c>
      <c r="R61" s="28" t="s">
        <v>30</v>
      </c>
      <c r="S61" s="28" t="s">
        <v>23</v>
      </c>
      <c r="T61" s="28" t="s">
        <v>24</v>
      </c>
      <c r="V61" s="32" t="s">
        <v>31</v>
      </c>
      <c r="X61" s="33" t="s">
        <v>32</v>
      </c>
      <c r="Z61" s="34" t="s">
        <v>9</v>
      </c>
      <c r="AA61" s="35">
        <f>AVERAGE(X62/V62,X63/V63,X64/V64,X65/V65,X66/V66,X67/V67,X68/V68,X69/V69)</f>
        <v>8.963350764939527</v>
      </c>
    </row>
    <row r="62" spans="2:27" x14ac:dyDescent="0.35">
      <c r="B62" s="5" t="s">
        <v>24</v>
      </c>
      <c r="C62" s="4">
        <v>1</v>
      </c>
      <c r="D62" s="4">
        <v>3</v>
      </c>
      <c r="E62" s="4">
        <v>5</v>
      </c>
      <c r="F62" s="4">
        <v>3</v>
      </c>
      <c r="G62" s="4">
        <v>6</v>
      </c>
      <c r="H62" s="4">
        <v>4</v>
      </c>
      <c r="I62" s="4">
        <v>8</v>
      </c>
      <c r="J62" s="4">
        <v>7</v>
      </c>
      <c r="L62" s="5" t="s">
        <v>24</v>
      </c>
      <c r="M62" s="4">
        <f>C62/$C$11</f>
        <v>0.35876993166287013</v>
      </c>
      <c r="N62" s="4">
        <f>D62/$D$11</f>
        <v>0.6870229007633587</v>
      </c>
      <c r="O62" s="4">
        <f>E62/$E$11</f>
        <v>0.52724077328646757</v>
      </c>
      <c r="P62" s="4">
        <f>F62/$F$11</f>
        <v>0.26086956521739124</v>
      </c>
      <c r="Q62" s="4">
        <f>G62/$G$11</f>
        <v>0.3152364273204904</v>
      </c>
      <c r="R62" s="4">
        <f>H62/$H$11</f>
        <v>0.192</v>
      </c>
      <c r="S62" s="4">
        <f>I62/$I$11</f>
        <v>0.31683168316831684</v>
      </c>
      <c r="T62" s="4">
        <f>J62/$J$11</f>
        <v>0.20588235294117646</v>
      </c>
      <c r="V62" s="2">
        <f>AVERAGE(M62:T62)</f>
        <v>0.35798170429500892</v>
      </c>
      <c r="X62" s="7" cm="1">
        <f t="array" ref="X62:X69">MMULT(C62:J69,V62:V69)</f>
        <v>3.3800966130826011</v>
      </c>
      <c r="Z62" s="34" t="s">
        <v>10</v>
      </c>
      <c r="AA62" s="35">
        <f>(AA61-8)/(8-1)</f>
        <v>0.13762153784850387</v>
      </c>
    </row>
    <row r="63" spans="2:27" x14ac:dyDescent="0.35">
      <c r="B63" s="5" t="s">
        <v>26</v>
      </c>
      <c r="C63" s="4">
        <f>1/D62</f>
        <v>0.33333333333333331</v>
      </c>
      <c r="D63" s="4">
        <v>1</v>
      </c>
      <c r="E63" s="4">
        <v>2</v>
      </c>
      <c r="F63" s="4">
        <v>1</v>
      </c>
      <c r="G63" s="4">
        <v>6</v>
      </c>
      <c r="H63" s="4">
        <v>3</v>
      </c>
      <c r="I63" s="4">
        <v>9</v>
      </c>
      <c r="J63" s="4">
        <v>2</v>
      </c>
      <c r="L63" s="5" t="s">
        <v>26</v>
      </c>
      <c r="M63" s="4">
        <f t="shared" ref="M63:M69" si="74">C63/$C$11</f>
        <v>0.1195899772209567</v>
      </c>
      <c r="N63" s="4">
        <f t="shared" ref="N63:N69" si="75">D63/$D$11</f>
        <v>0.22900763358778622</v>
      </c>
      <c r="O63" s="4">
        <f t="shared" ref="O63:O69" si="76">E63/$E$11</f>
        <v>0.210896309314587</v>
      </c>
      <c r="P63" s="4">
        <f t="shared" ref="P63:P69" si="77">F63/$F$11</f>
        <v>8.6956521739130418E-2</v>
      </c>
      <c r="Q63" s="4">
        <f t="shared" ref="Q63:Q69" si="78">G63/$G$11</f>
        <v>0.3152364273204904</v>
      </c>
      <c r="R63" s="4">
        <f t="shared" ref="R63:R69" si="79">H63/$H$11</f>
        <v>0.14400000000000002</v>
      </c>
      <c r="S63" s="4">
        <f t="shared" ref="S63:S69" si="80">I63/$I$11</f>
        <v>0.35643564356435642</v>
      </c>
      <c r="T63" s="4">
        <f t="shared" ref="T63:T69" si="81">J63/$J$11</f>
        <v>5.8823529411764705E-2</v>
      </c>
      <c r="V63" s="2">
        <f t="shared" ref="V63:V69" si="82">AVERAGE(M63:T63)</f>
        <v>0.19011825526988399</v>
      </c>
      <c r="X63" s="7">
        <v>1.7418565992105106</v>
      </c>
      <c r="Z63" s="34" t="s">
        <v>11</v>
      </c>
      <c r="AA63" s="35">
        <v>1.4</v>
      </c>
    </row>
    <row r="64" spans="2:27" x14ac:dyDescent="0.35">
      <c r="B64" s="5" t="s">
        <v>27</v>
      </c>
      <c r="C64" s="4">
        <f>1/E62</f>
        <v>0.2</v>
      </c>
      <c r="D64" s="4">
        <f>1/E63</f>
        <v>0.5</v>
      </c>
      <c r="E64" s="4">
        <v>1</v>
      </c>
      <c r="F64" s="4">
        <v>2</v>
      </c>
      <c r="G64" s="4">
        <v>4</v>
      </c>
      <c r="H64" s="4">
        <v>5</v>
      </c>
      <c r="I64" s="4">
        <v>6</v>
      </c>
      <c r="J64" s="4">
        <v>7</v>
      </c>
      <c r="L64" s="5" t="s">
        <v>27</v>
      </c>
      <c r="M64" s="4">
        <f t="shared" si="74"/>
        <v>7.175398633257403E-2</v>
      </c>
      <c r="N64" s="4">
        <f t="shared" si="75"/>
        <v>0.11450381679389311</v>
      </c>
      <c r="O64" s="4">
        <f t="shared" si="76"/>
        <v>0.1054481546572935</v>
      </c>
      <c r="P64" s="4">
        <f t="shared" si="77"/>
        <v>0.17391304347826084</v>
      </c>
      <c r="Q64" s="4">
        <f t="shared" si="78"/>
        <v>0.21015761821366027</v>
      </c>
      <c r="R64" s="4">
        <f t="shared" si="79"/>
        <v>0.24000000000000002</v>
      </c>
      <c r="S64" s="4">
        <f t="shared" si="80"/>
        <v>0.23762376237623761</v>
      </c>
      <c r="T64" s="4">
        <f t="shared" si="81"/>
        <v>0.20588235294117646</v>
      </c>
      <c r="V64" s="2">
        <f t="shared" si="82"/>
        <v>0.16991034184913698</v>
      </c>
      <c r="X64" s="7">
        <v>1.6646876929823931</v>
      </c>
      <c r="Z64" s="34" t="s">
        <v>33</v>
      </c>
      <c r="AA64" s="35">
        <f>AA62/AA63</f>
        <v>9.8301098463217051E-2</v>
      </c>
    </row>
    <row r="65" spans="2:26" x14ac:dyDescent="0.35">
      <c r="B65" s="5" t="s">
        <v>28</v>
      </c>
      <c r="C65" s="4">
        <f>1/F62</f>
        <v>0.33333333333333331</v>
      </c>
      <c r="D65" s="4">
        <f>1/F63</f>
        <v>1</v>
      </c>
      <c r="E65" s="4">
        <f>1/F64</f>
        <v>0.5</v>
      </c>
      <c r="F65" s="4">
        <v>1</v>
      </c>
      <c r="G65" s="4">
        <v>3</v>
      </c>
      <c r="H65" s="4">
        <v>2</v>
      </c>
      <c r="I65" s="4">
        <v>7</v>
      </c>
      <c r="J65" s="4">
        <v>5</v>
      </c>
      <c r="L65" s="5" t="s">
        <v>28</v>
      </c>
      <c r="M65" s="4">
        <f t="shared" si="74"/>
        <v>0.1195899772209567</v>
      </c>
      <c r="N65" s="4">
        <f t="shared" si="75"/>
        <v>0.22900763358778622</v>
      </c>
      <c r="O65" s="4">
        <f t="shared" si="76"/>
        <v>5.272407732864675E-2</v>
      </c>
      <c r="P65" s="4">
        <f t="shared" si="77"/>
        <v>8.6956521739130418E-2</v>
      </c>
      <c r="Q65" s="4">
        <f t="shared" si="78"/>
        <v>0.1576182136602452</v>
      </c>
      <c r="R65" s="4">
        <f t="shared" si="79"/>
        <v>9.6000000000000002E-2</v>
      </c>
      <c r="S65" s="4">
        <f t="shared" si="80"/>
        <v>0.27722772277227725</v>
      </c>
      <c r="T65" s="4">
        <f t="shared" si="81"/>
        <v>0.14705882352941177</v>
      </c>
      <c r="V65" s="2">
        <f t="shared" si="82"/>
        <v>0.14577287122980676</v>
      </c>
      <c r="X65" s="7">
        <v>1.2606453208557524</v>
      </c>
      <c r="Z65" t="str">
        <f>IF(AA64&lt;0.1, "Consistent")</f>
        <v>Consistent</v>
      </c>
    </row>
    <row r="66" spans="2:26" x14ac:dyDescent="0.35">
      <c r="B66" s="5" t="s">
        <v>29</v>
      </c>
      <c r="C66" s="4">
        <f>1/G62</f>
        <v>0.16666666666666666</v>
      </c>
      <c r="D66" s="4">
        <f>1/G63</f>
        <v>0.16666666666666666</v>
      </c>
      <c r="E66" s="4">
        <f>1/G64</f>
        <v>0.25</v>
      </c>
      <c r="F66" s="4">
        <f>1/G65</f>
        <v>0.33333333333333331</v>
      </c>
      <c r="G66" s="4">
        <v>1</v>
      </c>
      <c r="H66" s="4">
        <v>2</v>
      </c>
      <c r="I66" s="4">
        <v>5</v>
      </c>
      <c r="J66" s="4">
        <v>2</v>
      </c>
      <c r="L66" s="5" t="s">
        <v>29</v>
      </c>
      <c r="M66" s="4">
        <f t="shared" si="74"/>
        <v>5.9794988610478349E-2</v>
      </c>
      <c r="N66" s="4">
        <f t="shared" si="75"/>
        <v>3.8167938931297704E-2</v>
      </c>
      <c r="O66" s="4">
        <f t="shared" si="76"/>
        <v>2.6362038664323375E-2</v>
      </c>
      <c r="P66" s="4">
        <f t="shared" si="77"/>
        <v>2.8985507246376805E-2</v>
      </c>
      <c r="Q66" s="4">
        <f t="shared" si="78"/>
        <v>5.2539404553415069E-2</v>
      </c>
      <c r="R66" s="4">
        <f t="shared" si="79"/>
        <v>9.6000000000000002E-2</v>
      </c>
      <c r="S66" s="4">
        <f t="shared" si="80"/>
        <v>0.19801980198019803</v>
      </c>
      <c r="T66" s="4">
        <f t="shared" si="81"/>
        <v>5.8823529411764705E-2</v>
      </c>
      <c r="V66" s="2">
        <f t="shared" si="82"/>
        <v>6.9836651174731756E-2</v>
      </c>
      <c r="X66" s="7">
        <v>0.59977524357085432</v>
      </c>
    </row>
    <row r="67" spans="2:26" x14ac:dyDescent="0.35">
      <c r="B67" s="5" t="s">
        <v>30</v>
      </c>
      <c r="C67" s="4">
        <f>1/H62</f>
        <v>0.25</v>
      </c>
      <c r="D67" s="4">
        <f>1/H63</f>
        <v>0.33333333333333331</v>
      </c>
      <c r="E67" s="4">
        <f>1/H64</f>
        <v>0.2</v>
      </c>
      <c r="F67" s="4">
        <f>1/H65</f>
        <v>0.5</v>
      </c>
      <c r="G67" s="4">
        <f>1/H66</f>
        <v>0.5</v>
      </c>
      <c r="H67" s="4">
        <v>1</v>
      </c>
      <c r="I67" s="4">
        <v>3</v>
      </c>
      <c r="J67" s="4">
        <v>4</v>
      </c>
      <c r="L67" s="5" t="s">
        <v>30</v>
      </c>
      <c r="M67" s="4">
        <f t="shared" si="74"/>
        <v>8.9692482915717534E-2</v>
      </c>
      <c r="N67" s="4">
        <f t="shared" si="75"/>
        <v>7.6335877862595408E-2</v>
      </c>
      <c r="O67" s="4">
        <f t="shared" si="76"/>
        <v>2.1089630931458703E-2</v>
      </c>
      <c r="P67" s="4">
        <f t="shared" si="77"/>
        <v>4.3478260869565209E-2</v>
      </c>
      <c r="Q67" s="4">
        <f t="shared" si="78"/>
        <v>2.6269702276707534E-2</v>
      </c>
      <c r="R67" s="4">
        <f t="shared" si="79"/>
        <v>4.8000000000000001E-2</v>
      </c>
      <c r="S67" s="4">
        <f t="shared" si="80"/>
        <v>0.11881188118811881</v>
      </c>
      <c r="T67" s="4">
        <f t="shared" si="81"/>
        <v>0.11764705882352941</v>
      </c>
      <c r="V67" s="2">
        <f t="shared" si="82"/>
        <v>6.766561185846158E-2</v>
      </c>
      <c r="X67" s="7">
        <v>0.58962732221746017</v>
      </c>
    </row>
    <row r="68" spans="2:26" x14ac:dyDescent="0.35">
      <c r="B68" s="5" t="s">
        <v>23</v>
      </c>
      <c r="C68" s="4">
        <f>1/I62</f>
        <v>0.125</v>
      </c>
      <c r="D68" s="4">
        <f>1/I63</f>
        <v>0.1111111111111111</v>
      </c>
      <c r="E68" s="4">
        <f>1/I64</f>
        <v>0.16666666666666666</v>
      </c>
      <c r="F68" s="4">
        <f>1/I65</f>
        <v>0.14285714285714285</v>
      </c>
      <c r="G68" s="4">
        <f>1/I66</f>
        <v>0.2</v>
      </c>
      <c r="H68" s="4">
        <f>1/I67</f>
        <v>0.33333333333333331</v>
      </c>
      <c r="I68" s="4">
        <v>1</v>
      </c>
      <c r="J68" s="4">
        <v>2</v>
      </c>
      <c r="L68" s="5" t="s">
        <v>23</v>
      </c>
      <c r="M68" s="4">
        <f t="shared" si="74"/>
        <v>4.4846241457858767E-2</v>
      </c>
      <c r="N68" s="4">
        <f t="shared" si="75"/>
        <v>2.5445292620865135E-2</v>
      </c>
      <c r="O68" s="4">
        <f t="shared" si="76"/>
        <v>1.7574692442882251E-2</v>
      </c>
      <c r="P68" s="4">
        <f t="shared" si="77"/>
        <v>1.2422360248447202E-2</v>
      </c>
      <c r="Q68" s="4">
        <f t="shared" si="78"/>
        <v>1.0507880910683014E-2</v>
      </c>
      <c r="R68" s="4">
        <f t="shared" si="79"/>
        <v>1.6E-2</v>
      </c>
      <c r="S68" s="4">
        <f t="shared" si="80"/>
        <v>3.9603960396039604E-2</v>
      </c>
      <c r="T68" s="4">
        <f t="shared" si="81"/>
        <v>5.8823529411764705E-2</v>
      </c>
      <c r="V68" s="2">
        <f t="shared" si="82"/>
        <v>2.8152994686067585E-2</v>
      </c>
      <c r="X68" s="7">
        <v>0.25111443814357459</v>
      </c>
    </row>
    <row r="69" spans="2:26" x14ac:dyDescent="0.35">
      <c r="B69" s="5" t="s">
        <v>25</v>
      </c>
      <c r="C69" s="4">
        <f>1/J62</f>
        <v>0.14285714285714285</v>
      </c>
      <c r="D69" s="4">
        <f>1/J63</f>
        <v>0.5</v>
      </c>
      <c r="E69" s="4">
        <f>1/J64</f>
        <v>0.14285714285714285</v>
      </c>
      <c r="F69" s="4">
        <f>1/J65</f>
        <v>0.2</v>
      </c>
      <c r="G69" s="4">
        <f>1/J66</f>
        <v>0.5</v>
      </c>
      <c r="H69" s="4">
        <f>1/J67</f>
        <v>0.25</v>
      </c>
      <c r="I69" s="4">
        <f>1/J68</f>
        <v>0.5</v>
      </c>
      <c r="J69" s="4">
        <v>1</v>
      </c>
      <c r="L69" s="5" t="s">
        <v>25</v>
      </c>
      <c r="M69" s="4">
        <f t="shared" si="74"/>
        <v>5.1252847380410013E-2</v>
      </c>
      <c r="N69" s="4">
        <f t="shared" si="75"/>
        <v>0.11450381679389311</v>
      </c>
      <c r="O69" s="4">
        <f t="shared" si="76"/>
        <v>1.5064022093899072E-2</v>
      </c>
      <c r="P69" s="4">
        <f t="shared" si="77"/>
        <v>1.7391304347826084E-2</v>
      </c>
      <c r="Q69" s="4">
        <f t="shared" si="78"/>
        <v>2.6269702276707534E-2</v>
      </c>
      <c r="R69" s="4">
        <f t="shared" si="79"/>
        <v>1.2E-2</v>
      </c>
      <c r="S69" s="4">
        <f t="shared" si="80"/>
        <v>1.9801980198019802E-2</v>
      </c>
      <c r="T69" s="4">
        <f t="shared" si="81"/>
        <v>2.9411764705882353E-2</v>
      </c>
      <c r="V69" s="2">
        <f t="shared" si="82"/>
        <v>3.5711929724579747E-2</v>
      </c>
      <c r="X69" s="7">
        <v>0.30125000694966186</v>
      </c>
    </row>
    <row r="70" spans="2:26" x14ac:dyDescent="0.35">
      <c r="B70" s="3" t="s">
        <v>7</v>
      </c>
      <c r="C70" s="6">
        <f>SUM(C62:C69)</f>
        <v>2.551190476190476</v>
      </c>
      <c r="D70" s="6">
        <f t="shared" ref="D70" si="83">SUM(D62:D69)</f>
        <v>6.6111111111111107</v>
      </c>
      <c r="E70" s="6">
        <f t="shared" ref="E70" si="84">SUM(E62:E69)</f>
        <v>9.2595238095238077</v>
      </c>
      <c r="F70" s="6">
        <f t="shared" ref="F70" si="85">SUM(F62:F69)</f>
        <v>8.1761904761904756</v>
      </c>
      <c r="G70" s="6">
        <f t="shared" ref="G70" si="86">SUM(G62:G69)</f>
        <v>21.2</v>
      </c>
      <c r="H70" s="6">
        <f t="shared" ref="H70" si="87">SUM(H62:H69)</f>
        <v>17.583333333333332</v>
      </c>
      <c r="I70" s="6">
        <f t="shared" ref="I70" si="88">SUM(I62:I69)</f>
        <v>39.5</v>
      </c>
      <c r="J70" s="6">
        <f t="shared" ref="J70" si="89">SUM(J62:J69)</f>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4B788-378C-4F64-99EB-763EB551E816}">
  <dimension ref="A1:I23"/>
  <sheetViews>
    <sheetView zoomScale="85" zoomScaleNormal="85" workbookViewId="0">
      <selection activeCell="G26" sqref="G26"/>
    </sheetView>
  </sheetViews>
  <sheetFormatPr defaultRowHeight="14.5" x14ac:dyDescent="0.35"/>
  <cols>
    <col min="1" max="1" width="12" bestFit="1" customWidth="1"/>
    <col min="2" max="2" width="13" customWidth="1"/>
    <col min="3" max="3" width="18.1796875" customWidth="1"/>
    <col min="4" max="4" width="19.1796875" customWidth="1"/>
    <col min="5" max="5" width="16.08984375" customWidth="1"/>
    <col min="6" max="6" width="17.453125" customWidth="1"/>
    <col min="7" max="7" width="16" customWidth="1"/>
  </cols>
  <sheetData>
    <row r="1" spans="1:9" x14ac:dyDescent="0.35">
      <c r="A1" s="11" t="s">
        <v>12</v>
      </c>
      <c r="B1" s="12" t="s">
        <v>1</v>
      </c>
      <c r="C1" s="12" t="s">
        <v>2</v>
      </c>
      <c r="D1" s="12" t="s">
        <v>3</v>
      </c>
      <c r="E1" s="12" t="s">
        <v>4</v>
      </c>
      <c r="F1" s="12" t="s">
        <v>5</v>
      </c>
      <c r="G1" s="12" t="s">
        <v>6</v>
      </c>
    </row>
    <row r="2" spans="1:9" ht="130" customHeight="1" x14ac:dyDescent="0.35">
      <c r="A2" s="13" t="s">
        <v>13</v>
      </c>
      <c r="B2" s="14" t="s">
        <v>14</v>
      </c>
      <c r="C2" s="14" t="s">
        <v>15</v>
      </c>
      <c r="D2" s="14" t="s">
        <v>16</v>
      </c>
      <c r="E2" s="14" t="s">
        <v>17</v>
      </c>
      <c r="F2" s="14" t="s">
        <v>18</v>
      </c>
      <c r="G2" s="14" t="s">
        <v>19</v>
      </c>
    </row>
    <row r="3" spans="1:9" x14ac:dyDescent="0.35">
      <c r="A3" s="15" t="s">
        <v>24</v>
      </c>
      <c r="B3" s="16">
        <v>1099</v>
      </c>
      <c r="C3" s="17" t="s">
        <v>20</v>
      </c>
      <c r="D3" s="17" t="s">
        <v>20</v>
      </c>
      <c r="E3" s="17" t="s">
        <v>20</v>
      </c>
      <c r="F3" s="17" t="s">
        <v>20</v>
      </c>
      <c r="G3" s="17" t="s">
        <v>20</v>
      </c>
    </row>
    <row r="4" spans="1:9" x14ac:dyDescent="0.35">
      <c r="A4" s="18" t="s">
        <v>26</v>
      </c>
      <c r="B4" s="19">
        <v>1299</v>
      </c>
      <c r="C4" s="20" t="s">
        <v>21</v>
      </c>
      <c r="D4" s="20" t="s">
        <v>20</v>
      </c>
      <c r="E4" s="20" t="s">
        <v>21</v>
      </c>
      <c r="F4" s="20" t="s">
        <v>21</v>
      </c>
      <c r="G4" s="20" t="s">
        <v>21</v>
      </c>
    </row>
    <row r="5" spans="1:9" x14ac:dyDescent="0.35">
      <c r="A5" s="21" t="s">
        <v>22</v>
      </c>
      <c r="B5" s="19">
        <v>1000</v>
      </c>
      <c r="C5" s="20" t="s">
        <v>21</v>
      </c>
      <c r="D5" s="20" t="s">
        <v>20</v>
      </c>
      <c r="E5" s="20" t="s">
        <v>20</v>
      </c>
      <c r="F5" s="20" t="s">
        <v>20</v>
      </c>
      <c r="G5" s="20" t="s">
        <v>21</v>
      </c>
    </row>
    <row r="6" spans="1:9" x14ac:dyDescent="0.35">
      <c r="A6" s="18" t="s">
        <v>28</v>
      </c>
      <c r="B6" s="19">
        <v>999</v>
      </c>
      <c r="C6" s="20" t="s">
        <v>21</v>
      </c>
      <c r="D6" s="20" t="s">
        <v>21</v>
      </c>
      <c r="E6" s="20" t="s">
        <v>21</v>
      </c>
      <c r="F6" s="20" t="s">
        <v>21</v>
      </c>
      <c r="G6" s="20" t="s">
        <v>21</v>
      </c>
    </row>
    <row r="7" spans="1:9" x14ac:dyDescent="0.35">
      <c r="A7" s="18" t="s">
        <v>29</v>
      </c>
      <c r="B7" s="19">
        <v>999</v>
      </c>
      <c r="C7" s="20" t="s">
        <v>21</v>
      </c>
      <c r="D7" s="20" t="s">
        <v>21</v>
      </c>
      <c r="E7" s="20" t="s">
        <v>21</v>
      </c>
      <c r="F7" s="20" t="s">
        <v>21</v>
      </c>
      <c r="G7" s="20" t="s">
        <v>20</v>
      </c>
    </row>
    <row r="8" spans="1:9" x14ac:dyDescent="0.35">
      <c r="A8" s="18" t="s">
        <v>30</v>
      </c>
      <c r="B8" s="19">
        <v>699</v>
      </c>
      <c r="C8" s="20" t="s">
        <v>21</v>
      </c>
      <c r="D8" s="20" t="s">
        <v>21</v>
      </c>
      <c r="E8" s="20" t="s">
        <v>21</v>
      </c>
      <c r="F8" s="20" t="s">
        <v>21</v>
      </c>
      <c r="G8" s="20" t="s">
        <v>20</v>
      </c>
    </row>
    <row r="9" spans="1:9" x14ac:dyDescent="0.35">
      <c r="A9" s="21" t="s">
        <v>23</v>
      </c>
      <c r="B9" s="19">
        <v>899</v>
      </c>
      <c r="C9" s="20" t="s">
        <v>20</v>
      </c>
      <c r="D9" s="20" t="s">
        <v>20</v>
      </c>
      <c r="E9" s="20" t="s">
        <v>20</v>
      </c>
      <c r="F9" s="20" t="s">
        <v>21</v>
      </c>
      <c r="G9" s="20" t="s">
        <v>20</v>
      </c>
    </row>
    <row r="10" spans="1:9" x14ac:dyDescent="0.35">
      <c r="A10" s="18" t="s">
        <v>25</v>
      </c>
      <c r="B10" s="19">
        <v>1499</v>
      </c>
      <c r="C10" s="20" t="s">
        <v>20</v>
      </c>
      <c r="D10" s="20" t="s">
        <v>21</v>
      </c>
      <c r="E10" s="20" t="s">
        <v>20</v>
      </c>
      <c r="F10" s="20" t="s">
        <v>20</v>
      </c>
      <c r="G10" s="20" t="s">
        <v>21</v>
      </c>
    </row>
    <row r="12" spans="1:9" x14ac:dyDescent="0.35">
      <c r="A12" s="5" t="s">
        <v>24</v>
      </c>
      <c r="B12" s="7">
        <f>Sheet3!V3</f>
        <v>0.3114423257529858</v>
      </c>
      <c r="C12" s="7">
        <f>Sheet3!V15</f>
        <v>0.34735575009653563</v>
      </c>
      <c r="D12" s="7">
        <f>Sheet3!V26</f>
        <v>0.38216275068918393</v>
      </c>
      <c r="E12" s="7">
        <f>Sheet3!V38</f>
        <v>0.38855782165745478</v>
      </c>
      <c r="F12" s="7">
        <f>Sheet3!V50</f>
        <v>0.35350803156846566</v>
      </c>
      <c r="G12" s="7">
        <f>Sheet3!V62</f>
        <v>0.35798170429500892</v>
      </c>
      <c r="I12" s="1">
        <f>SUMPRODUCT(B12:G12,_xlfn.ANCHORARRAY($B$20))</f>
        <v>0.33880367707367104</v>
      </c>
    </row>
    <row r="13" spans="1:9" x14ac:dyDescent="0.35">
      <c r="A13" s="5" t="s">
        <v>26</v>
      </c>
      <c r="B13" s="7">
        <f>Sheet3!V4</f>
        <v>0.24476832536676893</v>
      </c>
      <c r="C13" s="7">
        <f>Sheet3!V16</f>
        <v>0.24003228764795695</v>
      </c>
      <c r="D13" s="7">
        <f>Sheet3!V27</f>
        <v>0.19501884773013151</v>
      </c>
      <c r="E13" s="7">
        <f>Sheet3!V39</f>
        <v>0.19439070596103505</v>
      </c>
      <c r="F13" s="7">
        <f>Sheet3!V51</f>
        <v>0.22590848318365941</v>
      </c>
      <c r="G13" s="7">
        <f>Sheet3!V63</f>
        <v>0.19011825526988399</v>
      </c>
      <c r="I13" s="1">
        <f t="shared" ref="I13:I19" si="0">SUMPRODUCT(B13:G13,_xlfn.ANCHORARRAY($B$20))</f>
        <v>0.22989020188655143</v>
      </c>
    </row>
    <row r="14" spans="1:9" x14ac:dyDescent="0.35">
      <c r="A14" s="5" t="s">
        <v>27</v>
      </c>
      <c r="B14" s="7">
        <f>Sheet3!V5</f>
        <v>0.14596918031058378</v>
      </c>
      <c r="C14" s="7">
        <f>Sheet3!V17</f>
        <v>0.1131719762565284</v>
      </c>
      <c r="D14" s="7">
        <f>Sheet3!V28</f>
        <v>0.16423056156622787</v>
      </c>
      <c r="E14" s="7">
        <f>Sheet3!V40</f>
        <v>0.20693836527906598</v>
      </c>
      <c r="F14" s="7">
        <f>Sheet3!V52</f>
        <v>0.17522374438581761</v>
      </c>
      <c r="G14" s="7">
        <f>Sheet3!V64</f>
        <v>0.16991034184913698</v>
      </c>
      <c r="I14" s="1">
        <f t="shared" si="0"/>
        <v>0.1462900850575693</v>
      </c>
    </row>
    <row r="15" spans="1:9" x14ac:dyDescent="0.35">
      <c r="A15" s="5" t="s">
        <v>28</v>
      </c>
      <c r="B15" s="7">
        <f>Sheet3!V6</f>
        <v>9.8197989156956489E-2</v>
      </c>
      <c r="C15" s="7">
        <f>Sheet3!V18</f>
        <v>0.15031439313985231</v>
      </c>
      <c r="D15" s="7">
        <f>Sheet3!V29</f>
        <v>8.1368271714637702E-2</v>
      </c>
      <c r="E15" s="7">
        <f>Sheet3!V41</f>
        <v>0.1034702343332585</v>
      </c>
      <c r="F15" s="7">
        <f>Sheet3!V53</f>
        <v>9.0085977009268112E-2</v>
      </c>
      <c r="G15" s="7">
        <f>Sheet3!V65</f>
        <v>0.14577287122980676</v>
      </c>
      <c r="I15" s="1">
        <f t="shared" si="0"/>
        <v>0.11209019020781422</v>
      </c>
    </row>
    <row r="16" spans="1:9" x14ac:dyDescent="0.35">
      <c r="A16" s="5" t="s">
        <v>29</v>
      </c>
      <c r="B16" s="7">
        <f>Sheet3!V7</f>
        <v>7.4997407135257002E-2</v>
      </c>
      <c r="C16" s="7">
        <f>Sheet3!V19</f>
        <v>6.6955787868830732E-2</v>
      </c>
      <c r="D16" s="7">
        <f>Sheet3!V30</f>
        <v>6.7682599425329407E-2</v>
      </c>
      <c r="E16" s="7">
        <f>Sheet3!V42</f>
        <v>9.0570827654316191E-2</v>
      </c>
      <c r="F16" s="7">
        <f>Sheet3!V54</f>
        <v>8.9685779362690787E-2</v>
      </c>
      <c r="G16" s="7">
        <f>Sheet3!V66</f>
        <v>6.9836651174731756E-2</v>
      </c>
      <c r="I16" s="1">
        <f t="shared" si="0"/>
        <v>7.3090630633915021E-2</v>
      </c>
    </row>
    <row r="17" spans="1:9" x14ac:dyDescent="0.35">
      <c r="A17" s="5" t="s">
        <v>30</v>
      </c>
      <c r="B17" s="7">
        <f>Sheet3!V8</f>
        <v>5.3245241284075512E-2</v>
      </c>
      <c r="C17" s="7">
        <f>Sheet3!V20</f>
        <v>4.9233323552736172E-2</v>
      </c>
      <c r="D17" s="7">
        <f>Sheet3!V31</f>
        <v>5.9009796824664069E-2</v>
      </c>
      <c r="E17" s="7">
        <f>Sheet3!V43</f>
        <v>5.7509925284150165E-2</v>
      </c>
      <c r="F17" s="7">
        <f>Sheet3!V55</f>
        <v>4.8144658057187678E-2</v>
      </c>
      <c r="G17" s="7">
        <f>Sheet3!V67</f>
        <v>6.766561185846158E-2</v>
      </c>
      <c r="I17" s="1">
        <f t="shared" si="0"/>
        <v>5.4005435637135661E-2</v>
      </c>
    </row>
    <row r="18" spans="1:9" x14ac:dyDescent="0.35">
      <c r="A18" s="5" t="s">
        <v>23</v>
      </c>
      <c r="B18" s="7">
        <f>Sheet3!V9</f>
        <v>4.5479600206135985E-2</v>
      </c>
      <c r="C18" s="7">
        <f>Sheet3!V21</f>
        <v>3.4971099917127768E-2</v>
      </c>
      <c r="D18" s="7">
        <f>Sheet3!V32</f>
        <v>5.0486691598488759E-2</v>
      </c>
      <c r="E18" s="7">
        <f>Sheet3!V44</f>
        <v>4.3992035566045633E-2</v>
      </c>
      <c r="F18" s="7">
        <f>Sheet3!V56</f>
        <v>4.1389433455847197E-2</v>
      </c>
      <c r="G18" s="7">
        <f>Sheet3!V68</f>
        <v>2.8152994686067585E-2</v>
      </c>
      <c r="I18" s="1">
        <f t="shared" si="0"/>
        <v>4.2215127922131127E-2</v>
      </c>
    </row>
    <row r="19" spans="1:9" x14ac:dyDescent="0.35">
      <c r="A19" s="5" t="s">
        <v>25</v>
      </c>
      <c r="B19" s="7">
        <f>Sheet3!V10</f>
        <v>2.589993078723651E-2</v>
      </c>
      <c r="C19" s="7">
        <f>Sheet3!V22</f>
        <v>3.2284393077662295E-2</v>
      </c>
      <c r="D19" s="7">
        <f>Sheet3!V33</f>
        <v>2.5731027174247089E-2</v>
      </c>
      <c r="E19" s="7">
        <f>Sheet3!V45</f>
        <v>2.032480176816236E-2</v>
      </c>
      <c r="F19" s="7">
        <f>Sheet3!V57</f>
        <v>2.4311018008873982E-2</v>
      </c>
      <c r="G19" s="7">
        <f>Sheet3!V69</f>
        <v>3.5711929724579747E-2</v>
      </c>
      <c r="I19" s="1">
        <f t="shared" si="0"/>
        <v>2.7697100053649074E-2</v>
      </c>
    </row>
    <row r="20" spans="1:9" x14ac:dyDescent="0.35">
      <c r="B20" s="36" cm="1">
        <f t="array" ref="B20:G20">TRANSPOSE(Sheet1!J12:J17)</f>
        <v>0.46153401935679894</v>
      </c>
      <c r="C20" s="36">
        <v>0.25145877073303063</v>
      </c>
      <c r="D20" s="36">
        <v>0.1330090703548763</v>
      </c>
      <c r="E20" s="36">
        <v>6.1890006534332194E-2</v>
      </c>
      <c r="F20" s="36">
        <v>3.0218126486629776E-2</v>
      </c>
      <c r="G20" s="36">
        <v>6.1890006534332194E-2</v>
      </c>
    </row>
    <row r="21" spans="1:9" x14ac:dyDescent="0.35">
      <c r="B21" s="9" t="s">
        <v>1</v>
      </c>
      <c r="C21" s="9" t="s">
        <v>2</v>
      </c>
      <c r="D21" s="9" t="s">
        <v>3</v>
      </c>
      <c r="E21" s="9" t="s">
        <v>4</v>
      </c>
      <c r="F21" s="9" t="s">
        <v>5</v>
      </c>
      <c r="G21" s="9" t="s">
        <v>6</v>
      </c>
    </row>
    <row r="23" spans="1:9" x14ac:dyDescent="0.35">
      <c r="B23" s="1" t="s">
        <v>34</v>
      </c>
      <c r="C23" s="10" t="str">
        <f>_xlfn.XLOOKUP(MAX(I12:I19),I12:I19,A12:A19)</f>
        <v>IMBY</v>
      </c>
    </row>
  </sheetData>
  <conditionalFormatting sqref="B3:G10">
    <cfRule type="containsText" dxfId="13" priority="4" operator="containsText" text="No">
      <formula>NOT(ISERROR(SEARCH("No",B3)))</formula>
    </cfRule>
    <cfRule type="containsText" dxfId="12" priority="5" operator="containsText" text="Yes">
      <formula>NOT(ISERROR(SEARCH("Yes",B3)))</formula>
    </cfRule>
  </conditionalFormatting>
  <conditionalFormatting sqref="B3:G3">
    <cfRule type="containsText" dxfId="11" priority="2" operator="containsText" text="No">
      <formula>NOT(ISERROR(SEARCH("No",B3)))</formula>
    </cfRule>
    <cfRule type="containsText" dxfId="10" priority="3" operator="containsText" text="Yes">
      <formula>NOT(ISERROR(SEARCH("Yes",B3)))</formula>
    </cfRule>
  </conditionalFormatting>
  <conditionalFormatting sqref="C10">
    <cfRule type="containsText" dxfId="9" priority="1" operator="containsText" text="Yes">
      <formula>NOT(ISERROR(SEARCH("Yes",C10)))</formula>
    </cfRule>
  </conditionalFormatting>
  <hyperlinks>
    <hyperlink ref="A9" r:id="rId1" display="https://ticktalkto.page.link/ticktalkto" xr:uid="{4C6214EB-838A-457F-BCCF-900445B8253E}"/>
    <hyperlink ref="A6" r:id="rId2" xr:uid="{E77CFE88-3EFB-4E89-A5AD-9FDAA0FE769C}"/>
    <hyperlink ref="A8" r:id="rId3" xr:uid="{FDD774DF-0CCC-4E7C-B65B-B83B0E50D047}"/>
    <hyperlink ref="A7" r:id="rId4" xr:uid="{3549D12A-4E01-4C60-9370-16C8D6844138}"/>
    <hyperlink ref="A5" r:id="rId5" display="https://www.theinnerhour.com/" xr:uid="{34D1DAFA-ADF8-4768-B46C-EDCB2CC39533}"/>
    <hyperlink ref="A4" r:id="rId6" xr:uid="{A0E1CD09-961C-4FD6-AA79-AEC4E0522A3C}"/>
    <hyperlink ref="A10" r:id="rId7" xr:uid="{5C044871-2A55-421B-A057-B47CC3B7E44C}"/>
  </hyperlinks>
  <pageMargins left="0.7" right="0.7" top="0.75" bottom="0.75" header="0.3" footer="0.3"/>
  <drawing r:id="rId8"/>
  <tableParts count="1">
    <tablePart r:id="rId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DD4CF-1A58-4ED9-A70E-D5B3B2223D44}">
  <dimension ref="A2:H13"/>
  <sheetViews>
    <sheetView zoomScale="85" zoomScaleNormal="85" workbookViewId="0">
      <selection activeCell="T16" sqref="T16"/>
    </sheetView>
  </sheetViews>
  <sheetFormatPr defaultRowHeight="14.5" x14ac:dyDescent="0.35"/>
  <cols>
    <col min="1" max="1" width="12" bestFit="1" customWidth="1"/>
    <col min="2" max="2" width="8" customWidth="1"/>
    <col min="3" max="3" width="10.54296875" customWidth="1"/>
    <col min="4" max="4" width="9.81640625" customWidth="1"/>
    <col min="5" max="5" width="7.6328125" customWidth="1"/>
    <col min="6" max="6" width="9.1796875" customWidth="1"/>
    <col min="7" max="7" width="12.36328125" customWidth="1"/>
  </cols>
  <sheetData>
    <row r="2" spans="1:8" x14ac:dyDescent="0.35">
      <c r="A2" s="5" t="s">
        <v>24</v>
      </c>
      <c r="B2" s="7">
        <f>Sheet3!V3</f>
        <v>0.3114423257529858</v>
      </c>
      <c r="C2" s="7">
        <f>Sheet3!V15</f>
        <v>0.34735575009653563</v>
      </c>
      <c r="D2" s="7">
        <f>Sheet3!V26</f>
        <v>0.38216275068918393</v>
      </c>
      <c r="E2" s="7">
        <f>Sheet3!V38</f>
        <v>0.38855782165745478</v>
      </c>
      <c r="F2" s="7">
        <f>Sheet3!V50</f>
        <v>0.35350803156846566</v>
      </c>
      <c r="G2" s="7">
        <f>Sheet3!V62</f>
        <v>0.35798170429500892</v>
      </c>
      <c r="H2" s="1">
        <f>SUMPRODUCT(B2:G2,_xlfn.ANCHORARRAY($B$10))</f>
        <v>0.33880367707367104</v>
      </c>
    </row>
    <row r="3" spans="1:8" x14ac:dyDescent="0.35">
      <c r="A3" s="5" t="s">
        <v>26</v>
      </c>
      <c r="B3" s="7">
        <f>Sheet3!V4</f>
        <v>0.24476832536676893</v>
      </c>
      <c r="C3" s="7">
        <f>Sheet3!V16</f>
        <v>0.24003228764795695</v>
      </c>
      <c r="D3" s="7">
        <f>Sheet3!V27</f>
        <v>0.19501884773013151</v>
      </c>
      <c r="E3" s="7">
        <f>Sheet3!V39</f>
        <v>0.19439070596103505</v>
      </c>
      <c r="F3" s="7">
        <f>Sheet3!V51</f>
        <v>0.22590848318365941</v>
      </c>
      <c r="G3" s="7">
        <f>Sheet3!V63</f>
        <v>0.19011825526988399</v>
      </c>
      <c r="H3" s="1">
        <f t="shared" ref="H3:H9" si="0">SUMPRODUCT(B3:G3,_xlfn.ANCHORARRAY($B$10))</f>
        <v>0.22989020188655143</v>
      </c>
    </row>
    <row r="4" spans="1:8" x14ac:dyDescent="0.35">
      <c r="A4" s="5" t="s">
        <v>27</v>
      </c>
      <c r="B4" s="7">
        <f>Sheet3!V5</f>
        <v>0.14596918031058378</v>
      </c>
      <c r="C4" s="7">
        <f>Sheet3!V17</f>
        <v>0.1131719762565284</v>
      </c>
      <c r="D4" s="7">
        <f>Sheet3!V28</f>
        <v>0.16423056156622787</v>
      </c>
      <c r="E4" s="7">
        <f>Sheet3!V40</f>
        <v>0.20693836527906598</v>
      </c>
      <c r="F4" s="7">
        <f>Sheet3!V52</f>
        <v>0.17522374438581761</v>
      </c>
      <c r="G4" s="7">
        <f>Sheet3!V64</f>
        <v>0.16991034184913698</v>
      </c>
      <c r="H4" s="1">
        <f t="shared" si="0"/>
        <v>0.1462900850575693</v>
      </c>
    </row>
    <row r="5" spans="1:8" x14ac:dyDescent="0.35">
      <c r="A5" s="5" t="s">
        <v>28</v>
      </c>
      <c r="B5" s="7">
        <f>Sheet3!V6</f>
        <v>9.8197989156956489E-2</v>
      </c>
      <c r="C5" s="7">
        <f>Sheet3!V18</f>
        <v>0.15031439313985231</v>
      </c>
      <c r="D5" s="7">
        <f>Sheet3!V29</f>
        <v>8.1368271714637702E-2</v>
      </c>
      <c r="E5" s="7">
        <f>Sheet3!V41</f>
        <v>0.1034702343332585</v>
      </c>
      <c r="F5" s="7">
        <f>Sheet3!V53</f>
        <v>9.0085977009268112E-2</v>
      </c>
      <c r="G5" s="7">
        <f>Sheet3!V65</f>
        <v>0.14577287122980676</v>
      </c>
      <c r="H5" s="1">
        <f t="shared" si="0"/>
        <v>0.11209019020781422</v>
      </c>
    </row>
    <row r="6" spans="1:8" x14ac:dyDescent="0.35">
      <c r="A6" s="5" t="s">
        <v>29</v>
      </c>
      <c r="B6" s="7">
        <f>Sheet3!V7</f>
        <v>7.4997407135257002E-2</v>
      </c>
      <c r="C6" s="7">
        <f>Sheet3!V19</f>
        <v>6.6955787868830732E-2</v>
      </c>
      <c r="D6" s="7">
        <f>Sheet3!V30</f>
        <v>6.7682599425329407E-2</v>
      </c>
      <c r="E6" s="7">
        <f>Sheet3!V42</f>
        <v>9.0570827654316191E-2</v>
      </c>
      <c r="F6" s="7">
        <f>Sheet3!V54</f>
        <v>8.9685779362690787E-2</v>
      </c>
      <c r="G6" s="7">
        <f>Sheet3!V66</f>
        <v>6.9836651174731756E-2</v>
      </c>
      <c r="H6" s="1">
        <f t="shared" si="0"/>
        <v>7.3090630633915021E-2</v>
      </c>
    </row>
    <row r="7" spans="1:8" x14ac:dyDescent="0.35">
      <c r="A7" s="5" t="s">
        <v>30</v>
      </c>
      <c r="B7" s="7">
        <f>Sheet3!V8</f>
        <v>5.3245241284075512E-2</v>
      </c>
      <c r="C7" s="7">
        <f>Sheet3!V20</f>
        <v>4.9233323552736172E-2</v>
      </c>
      <c r="D7" s="7">
        <f>Sheet3!V31</f>
        <v>5.9009796824664069E-2</v>
      </c>
      <c r="E7" s="7">
        <f>Sheet3!V43</f>
        <v>5.7509925284150165E-2</v>
      </c>
      <c r="F7" s="7">
        <f>Sheet3!V55</f>
        <v>4.8144658057187678E-2</v>
      </c>
      <c r="G7" s="7">
        <f>Sheet3!V67</f>
        <v>6.766561185846158E-2</v>
      </c>
      <c r="H7" s="1">
        <f t="shared" si="0"/>
        <v>5.4005435637135661E-2</v>
      </c>
    </row>
    <row r="8" spans="1:8" x14ac:dyDescent="0.35">
      <c r="A8" s="5" t="s">
        <v>23</v>
      </c>
      <c r="B8" s="7">
        <f>Sheet3!V9</f>
        <v>4.5479600206135985E-2</v>
      </c>
      <c r="C8" s="7">
        <f>Sheet3!V21</f>
        <v>3.4971099917127768E-2</v>
      </c>
      <c r="D8" s="7">
        <f>Sheet3!V32</f>
        <v>5.0486691598488759E-2</v>
      </c>
      <c r="E8" s="7">
        <f>Sheet3!V44</f>
        <v>4.3992035566045633E-2</v>
      </c>
      <c r="F8" s="7">
        <f>Sheet3!V56</f>
        <v>4.1389433455847197E-2</v>
      </c>
      <c r="G8" s="7">
        <f>Sheet3!V68</f>
        <v>2.8152994686067585E-2</v>
      </c>
      <c r="H8" s="1">
        <f t="shared" si="0"/>
        <v>4.2215127922131127E-2</v>
      </c>
    </row>
    <row r="9" spans="1:8" x14ac:dyDescent="0.35">
      <c r="A9" s="5" t="s">
        <v>25</v>
      </c>
      <c r="B9" s="7">
        <f>Sheet3!V10</f>
        <v>2.589993078723651E-2</v>
      </c>
      <c r="C9" s="7">
        <f>Sheet3!V22</f>
        <v>3.2284393077662295E-2</v>
      </c>
      <c r="D9" s="7">
        <f>Sheet3!V33</f>
        <v>2.5731027174247089E-2</v>
      </c>
      <c r="E9" s="7">
        <f>Sheet3!V45</f>
        <v>2.032480176816236E-2</v>
      </c>
      <c r="F9" s="7">
        <f>Sheet3!V57</f>
        <v>2.4311018008873982E-2</v>
      </c>
      <c r="G9" s="7">
        <f>Sheet3!V69</f>
        <v>3.5711929724579747E-2</v>
      </c>
      <c r="H9" s="1">
        <f t="shared" si="0"/>
        <v>2.7697100053649074E-2</v>
      </c>
    </row>
    <row r="10" spans="1:8" x14ac:dyDescent="0.35">
      <c r="B10" s="36" cm="1">
        <f t="array" ref="B10:G10">TRANSPOSE(Sheet1!J12:J17)</f>
        <v>0.46153401935679894</v>
      </c>
      <c r="C10" s="36">
        <v>0.25145877073303063</v>
      </c>
      <c r="D10" s="36">
        <v>0.1330090703548763</v>
      </c>
      <c r="E10" s="36">
        <v>6.1890006534332194E-2</v>
      </c>
      <c r="F10" s="36">
        <v>3.0218126486629776E-2</v>
      </c>
      <c r="G10" s="36">
        <v>6.1890006534332194E-2</v>
      </c>
    </row>
    <row r="11" spans="1:8" ht="29" x14ac:dyDescent="0.35">
      <c r="B11" s="22" t="s">
        <v>1</v>
      </c>
      <c r="C11" s="22" t="s">
        <v>2</v>
      </c>
      <c r="D11" s="22" t="s">
        <v>3</v>
      </c>
      <c r="E11" s="22" t="s">
        <v>4</v>
      </c>
      <c r="F11" s="22" t="s">
        <v>5</v>
      </c>
      <c r="G11" s="22" t="s">
        <v>6</v>
      </c>
      <c r="H11" s="37" t="s">
        <v>35</v>
      </c>
    </row>
    <row r="13" spans="1:8" x14ac:dyDescent="0.35">
      <c r="B13" s="1" t="s">
        <v>34</v>
      </c>
      <c r="C13" s="10" t="str">
        <f>_xlfn.XLOOKUP(MAX(H2:H9),H2:H9,A2:A9)</f>
        <v>IMBY</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Sheet2</vt:lpstr>
      <vt:lpstr>Sheet2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Sarkar</dc:creator>
  <cp:lastModifiedBy>Prateek Sarkar</cp:lastModifiedBy>
  <dcterms:created xsi:type="dcterms:W3CDTF">2015-06-05T18:17:20Z</dcterms:created>
  <dcterms:modified xsi:type="dcterms:W3CDTF">2023-04-20T19:42:06Z</dcterms:modified>
</cp:coreProperties>
</file>