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ek\source\repos\CompFin_private\Week 2\"/>
    </mc:Choice>
  </mc:AlternateContent>
  <xr:revisionPtr revIDLastSave="0" documentId="13_ncr:1_{D9006436-3FF3-412B-AF27-FD2025312B32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bachelier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4" i="1" s="1"/>
  <c r="C12" i="1"/>
  <c r="C14" i="1" s="1"/>
  <c r="C18" i="1" a="1"/>
  <c r="C7" i="1"/>
  <c r="C23" i="1" l="1"/>
  <c r="C25" i="1" s="1"/>
  <c r="C27" i="1" s="1"/>
  <c r="C18" i="1"/>
  <c r="C13" i="1"/>
  <c r="C16" i="1" s="1"/>
  <c r="C9" i="1"/>
  <c r="C20" i="1" a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<sst xmlns="http://schemas.openxmlformats.org/spreadsheetml/2006/main" count="17" uniqueCount="17">
  <si>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strike</t>
  </si>
  <si>
    <t>expiry</t>
  </si>
  <si>
    <t>forward</t>
  </si>
  <si>
    <t>volatility</t>
  </si>
  <si>
    <t>implied</t>
  </si>
  <si>
    <t>call</t>
  </si>
  <si>
    <t>x_bachelier</t>
  </si>
  <si>
    <t>normPdf(x)</t>
  </si>
  <si>
    <t>normCdf(x)</t>
  </si>
  <si>
    <t>call excel</t>
  </si>
  <si>
    <t>call black</t>
  </si>
  <si>
    <t>implied black</t>
  </si>
  <si>
    <t>x+</t>
  </si>
  <si>
    <t>x-</t>
  </si>
  <si>
    <t>normCfd(x+)</t>
  </si>
  <si>
    <t>normCfd(x-)</t>
  </si>
  <si>
    <t>call black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</si>
</sst>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tabSelected="1" workbookViewId="0">
      <selection activeCell="C2" sqref="C2"/>
    </sheetView>
  </sheetViews>
  <sheetFormatPr defaultRowHeight="15" x14ac:dyDescent="0.25"/>
  <cols>
    <col min="2" max="2" width="14.28515625" bestFit="1" customWidth="1"/>
    <col min="3" max="3" width="21.7109375" customWidth="1"/>
    <col min="5" max="5" width="25.85546875" bestFit="1" customWidth="1"/>
  </cols>
  <sheetData>
    <row r="2" spans="2:3" x14ac:dyDescent="0.25">
      <c r="B2" t="s">
        <v>1</v>
      </c>
      <c r="C2">
        <v>0.5</v>
      </c>
    </row>
    <row r="3" spans="2:3" x14ac:dyDescent="0.25">
      <c r="B3" t="s">
        <v>0</v>
      </c>
      <c r="C3">
        <v>0.99</v>
      </c>
    </row>
    <row r="4" spans="2:3" x14ac:dyDescent="0.25">
      <c r="B4" t="s">
        <v>2</v>
      </c>
      <c r="C4">
        <v>0.98</v>
      </c>
    </row>
    <row r="5" spans="2:3" x14ac:dyDescent="0.25">
      <c r="B5" t="s">
        <v>3</v>
      </c>
      <c r="C5">
        <v>0.15</v>
      </c>
    </row>
    <row r="7" spans="2:3" x14ac:dyDescent="0.25">
      <c r="B7" t="s">
        <v>5</v>
      </c>
      <c r="C7">
        <f ca="1">_xll.xBachelierCall(C2,C3,C4,C5)</f>
        <v>3.7502143400191333E-2</v>
      </c>
    </row>
    <row r="9" spans="2:3" x14ac:dyDescent="0.25">
      <c r="B9" t="s">
        <v>4</v>
      </c>
      <c r="C9" s="1">
        <f ca="1">_xll.xBachelierImplied(C2,C3,C7,C4)</f>
        <v>0.15</v>
      </c>
    </row>
    <row r="12" spans="2:3" x14ac:dyDescent="0.25">
      <c r="B12" t="s">
        <v>6</v>
      </c>
      <c r="C12">
        <f ca="1">(C4-C3)/(C5*SQRT(C2))</f>
        <v>-9.4280904158206419E-2</v>
      </c>
    </row>
    <row r="13" spans="2:3" x14ac:dyDescent="0.25">
      <c r="B13" t="s">
        <v>8</v>
      </c>
      <c r="C13">
        <f ca="1">+_xlfn.NORM.S.DIST(C12,TRUE)</f>
        <v>0.46244300930680304</v>
      </c>
    </row>
    <row r="14" spans="2:3" x14ac:dyDescent="0.25">
      <c r="B14" t="s">
        <v>7</v>
      </c>
      <c r="C14">
        <f ca="1">+_xlfn.NORM.S.DIST(C12,FALSE)</f>
        <v>0.39717313793950942</v>
      </c>
    </row>
    <row r="16" spans="2:3" x14ac:dyDescent="0.25">
      <c r="B16" t="s">
        <v>9</v>
      </c>
      <c r="C16">
        <f ca="1">+(C4-C3)*C13+C5*SQRT(C2)*C14</f>
        <v>3.750214277825703E-2</v>
      </c>
    </row>
    <row r="18" spans="2:5" x14ac:dyDescent="0.25">
      <c r="B18" t="s">
        <v>10</v>
      </c>
      <c r="C18" cm="1">
        <f t="array" aca="1" ref="C18" ca="1">+_xll.xBlackCall(C2,C3,C4,C5)</f>
        <v>3.6850448459989693E-2</v>
      </c>
      <c r="E18" s="2"/>
    </row>
    <row r="20" spans="2:5" x14ac:dyDescent="0.25">
      <c r="B20" t="s">
        <v>11</v>
      </c>
      <c r="C20" s="1" cm="1">
        <f t="array" aca="1" ref="C20" ca="1">+_xll.xBlackImplied(C2,C3,C18,C4)</f>
        <v>0.15000000000000127</v>
      </c>
    </row>
    <row r="22" spans="2:5" x14ac:dyDescent="0.25">
      <c r="B22" t="s">
        <v>12</v>
      </c>
      <c r="C22">
        <f ca="1">+LN(C4/C3)/(C5*SQRT(C2))+0.5*C5*SQRT(C2)</f>
        <v>-4.268446750876758E-2</v>
      </c>
    </row>
    <row r="23" spans="2:5" x14ac:dyDescent="0.25">
      <c r="B23" t="s">
        <v>13</v>
      </c>
      <c r="C23">
        <f ca="1">+C22-C5*SQRT(C2)</f>
        <v>-0.1487504846867497</v>
      </c>
    </row>
    <row r="24" spans="2:5" x14ac:dyDescent="0.25">
      <c r="B24" t="s">
        <v>14</v>
      </c>
      <c r="C24">
        <f ca="1">+_xlfn.NORM.S.DIST(C22,TRUE)</f>
        <v>0.48297653070860108</v>
      </c>
    </row>
    <row r="25" spans="2:5" x14ac:dyDescent="0.25">
      <c r="B25" t="s">
        <v>15</v>
      </c>
      <c r="C25">
        <f ca="1">+_xlfn.NORM.S.DIST(C23,TRUE)</f>
        <v>0.44087526166129748</v>
      </c>
    </row>
    <row r="27" spans="2:5" x14ac:dyDescent="0.25">
      <c r="B27" t="s">
        <v>16</v>
      </c>
      <c r="C27">
        <f ca="1">+C4*C24-C3*C25</f>
        <v>3.6850491049744583E-2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Frederik Kryger-Baggesen (FREK)</cp:lastModifiedBy>
  <dcterms:created xsi:type="dcterms:W3CDTF">2022-11-21T10:40:21Z</dcterms:created>
  <dcterms:modified xsi:type="dcterms:W3CDTF">2022-11-25T09:55:12Z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aafce-8924-450f-9a46-821154527c0c_Enabled">
    <vt:lpwstr>true</vt:lpwstr>
  </property>
  <property fmtid="{D5CDD505-2E9C-101B-9397-08002B2CF9AE}" pid="3" name="MSIP_Label_59eaafce-8924-450f-9a46-821154527c0c_SetDate">
    <vt:lpwstr>2022-11-24T14:26:07Z</vt:lpwstr>
  </property>
  <property fmtid="{D5CDD505-2E9C-101B-9397-08002B2CF9AE}" pid="4" name="MSIP_Label_59eaafce-8924-450f-9a46-821154527c0c_Method">
    <vt:lpwstr>Standard</vt:lpwstr>
  </property>
  <property fmtid="{D5CDD505-2E9C-101B-9397-08002B2CF9AE}" pid="5" name="MSIP_Label_59eaafce-8924-450f-9a46-821154527c0c_Name">
    <vt:lpwstr>Internal Any user</vt:lpwstr>
  </property>
  <property fmtid="{D5CDD505-2E9C-101B-9397-08002B2CF9AE}" pid="6" name="MSIP_Label_59eaafce-8924-450f-9a46-821154527c0c_SiteId">
    <vt:lpwstr>48794f31-2f6d-4909-8b2f-53b64c7f3199</vt:lpwstr>
  </property>
  <property fmtid="{D5CDD505-2E9C-101B-9397-08002B2CF9AE}" pid="7" name="MSIP_Label_59eaafce-8924-450f-9a46-821154527c0c_ActionId">
    <vt:lpwstr>d41db7f7-ff6c-4994-9c30-aa77c77c71d8</vt:lpwstr>
  </property>
  <property fmtid="{D5CDD505-2E9C-101B-9397-08002B2CF9AE}" pid="8" name="MSIP_Label_59eaafce-8924-450f-9a46-821154527c0c_ContentBits">
    <vt:lpwstr>0</vt:lpwstr>
  </property>
</Properties>
</file>