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4eed408ced7c367/Dokumenter/CandScientOecon/SaxoPuk/Assignment/Code/"/>
    </mc:Choice>
  </mc:AlternateContent>
  <xr:revisionPtr revIDLastSave="17" documentId="14_{F243C753-B152-42B9-80A9-D3A74059A79A}" xr6:coauthVersionLast="47" xr6:coauthVersionMax="47" xr10:uidLastSave="{9EF53506-69A8-43AA-938E-D70DBB906C70}"/>
  <bookViews>
    <workbookView xWindow="-120" yWindow="-120" windowWidth="29040" windowHeight="15720" firstSheet="2" activeTab="10" xr2:uid="{00000000-000D-0000-FFFF-FFFF00000000}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LogNormal Test" sheetId="12" r:id="rId1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2" l="1"/>
  <c r="P24" i="12"/>
  <c r="O24" i="12"/>
  <c r="Q18" i="12"/>
  <c r="A28" i="12"/>
  <c r="O9" i="12"/>
  <c r="O10" i="12"/>
  <c r="O11" i="12"/>
  <c r="O12" i="12"/>
  <c r="O13" i="12"/>
  <c r="O14" i="12"/>
  <c r="O15" i="12"/>
  <c r="O16" i="12"/>
  <c r="O17" i="12"/>
  <c r="O18" i="12"/>
  <c r="O8" i="12"/>
  <c r="N9" i="12"/>
  <c r="N10" i="12"/>
  <c r="N11" i="12"/>
  <c r="N12" i="12"/>
  <c r="N13" i="12"/>
  <c r="N14" i="12"/>
  <c r="N15" i="12"/>
  <c r="N16" i="12"/>
  <c r="N17" i="12"/>
  <c r="N18" i="12"/>
  <c r="N8" i="12"/>
  <c r="Q46" i="11"/>
  <c r="P78" i="11"/>
  <c r="P77" i="11"/>
  <c r="P76" i="11"/>
  <c r="P75" i="11"/>
  <c r="P74" i="11"/>
  <c r="P73" i="11"/>
  <c r="P72" i="11"/>
  <c r="P71" i="11"/>
  <c r="P70" i="11"/>
  <c r="P69" i="11"/>
  <c r="P68" i="11"/>
  <c r="O69" i="11"/>
  <c r="O70" i="11"/>
  <c r="O71" i="11"/>
  <c r="O68" i="11"/>
  <c r="P79" i="11"/>
  <c r="P83" i="11" s="1"/>
  <c r="Q79" i="11"/>
  <c r="Q83" i="11" s="1"/>
  <c r="N79" i="11"/>
  <c r="Q78" i="11"/>
  <c r="N78" i="11"/>
  <c r="Q77" i="11"/>
  <c r="N77" i="11"/>
  <c r="Q76" i="11"/>
  <c r="N76" i="11"/>
  <c r="Q75" i="11"/>
  <c r="N75" i="11"/>
  <c r="Q74" i="11"/>
  <c r="N74" i="11"/>
  <c r="Q73" i="11"/>
  <c r="N73" i="11"/>
  <c r="Q72" i="11"/>
  <c r="N72" i="11"/>
  <c r="Q71" i="11"/>
  <c r="N71" i="11"/>
  <c r="O83" i="11" s="1"/>
  <c r="Q70" i="11"/>
  <c r="N70" i="11"/>
  <c r="Q69" i="11"/>
  <c r="N69" i="11"/>
  <c r="Q68" i="11"/>
  <c r="N68" i="11"/>
  <c r="Q67" i="11"/>
  <c r="N67" i="11"/>
  <c r="L48" i="11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Q56" i="12"/>
  <c r="N48" i="12"/>
  <c r="O48" i="12"/>
  <c r="O56" i="12"/>
  <c r="O43" i="12"/>
  <c r="N56" i="12"/>
  <c r="N55" i="12"/>
  <c r="N54" i="12"/>
  <c r="N53" i="12"/>
  <c r="N52" i="12"/>
  <c r="N51" i="12"/>
  <c r="N50" i="12"/>
  <c r="N49" i="12"/>
  <c r="N47" i="12"/>
  <c r="N46" i="12"/>
  <c r="N45" i="12"/>
  <c r="N44" i="12"/>
  <c r="N43" i="12"/>
  <c r="N42" i="12"/>
  <c r="F5" i="12"/>
  <c r="F17" i="2"/>
  <c r="F18" i="2"/>
  <c r="F19" i="2"/>
  <c r="F16" i="2"/>
  <c r="D17" i="2"/>
  <c r="D18" i="2"/>
  <c r="D19" i="2"/>
  <c r="D16" i="2"/>
  <c r="C16" i="2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23" i="9"/>
  <c r="E26" i="9"/>
  <c r="F27" i="11"/>
  <c r="F28" i="11"/>
  <c r="K48" i="11"/>
  <c r="J48" i="11"/>
  <c r="B28" i="11" a="1"/>
  <c r="F29" i="11"/>
  <c r="B28" i="12" a="1"/>
  <c r="F7" i="12"/>
  <c r="B28" i="12" l="1"/>
  <c r="F4" i="12"/>
  <c r="B28" i="11"/>
  <c r="P46" i="11"/>
  <c r="O46" i="11"/>
  <c r="H16" i="2"/>
  <c r="H19" i="2"/>
  <c r="H18" i="2"/>
  <c r="H17" i="2"/>
  <c r="E16" i="2"/>
  <c r="A25" i="11"/>
  <c r="Q55" i="12"/>
  <c r="F9" i="12"/>
  <c r="Q11" i="12" l="1"/>
  <c r="Q15" i="12"/>
  <c r="Q14" i="12"/>
  <c r="Q17" i="12"/>
  <c r="Q8" i="12"/>
  <c r="P11" i="12"/>
  <c r="Q12" i="12"/>
  <c r="Q13" i="12"/>
  <c r="Q24" i="12" s="1"/>
  <c r="P13" i="12"/>
  <c r="Q10" i="12"/>
  <c r="P17" i="12"/>
  <c r="P12" i="12"/>
  <c r="P18" i="12"/>
  <c r="P16" i="12"/>
  <c r="P15" i="12"/>
  <c r="P14" i="12"/>
  <c r="Q16" i="12"/>
  <c r="Q9" i="12"/>
  <c r="P10" i="12"/>
  <c r="P9" i="12"/>
  <c r="P8" i="12"/>
  <c r="C25" i="11"/>
  <c r="Q43" i="12"/>
  <c r="Q45" i="12"/>
  <c r="Q53" i="12"/>
  <c r="Q51" i="12"/>
  <c r="Q46" i="12"/>
  <c r="Q44" i="12"/>
  <c r="Q49" i="12"/>
  <c r="Q50" i="12"/>
  <c r="Q48" i="12"/>
  <c r="Q52" i="12"/>
  <c r="Q47" i="12"/>
  <c r="Q54" i="12"/>
  <c r="Q42" i="12"/>
  <c r="Q58" i="12" s="1"/>
  <c r="P48" i="12"/>
  <c r="P52" i="12"/>
  <c r="P49" i="12"/>
  <c r="P47" i="12"/>
  <c r="P50" i="12"/>
  <c r="P46" i="12"/>
  <c r="P54" i="12"/>
  <c r="P51" i="12"/>
  <c r="P53" i="12"/>
  <c r="P44" i="12"/>
  <c r="P42" i="12"/>
  <c r="P43" i="12"/>
  <c r="P55" i="12"/>
  <c r="P56" i="12"/>
  <c r="P45" i="12"/>
  <c r="O51" i="12"/>
  <c r="O45" i="12"/>
  <c r="O42" i="12"/>
  <c r="O44" i="12"/>
  <c r="O47" i="12"/>
  <c r="O50" i="12"/>
  <c r="O52" i="12"/>
  <c r="O49" i="12"/>
  <c r="O58" i="12" s="1"/>
  <c r="O46" i="12"/>
  <c r="O55" i="12"/>
  <c r="O54" i="12"/>
  <c r="O53" i="12"/>
  <c r="G16" i="2"/>
  <c r="J16" i="2" s="1"/>
  <c r="F25" i="11"/>
  <c r="F31" i="11"/>
  <c r="F10" i="12"/>
  <c r="K3" i="12" l="1"/>
  <c r="F3" i="12"/>
  <c r="P58" i="12"/>
  <c r="L17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C73" i="9"/>
  <c r="E72" i="9"/>
  <c r="C72" i="9"/>
  <c r="E71" i="9"/>
  <c r="C71" i="9"/>
  <c r="E70" i="9"/>
  <c r="C70" i="9"/>
  <c r="E69" i="9"/>
  <c r="C69" i="9"/>
  <c r="E68" i="9"/>
  <c r="C68" i="9"/>
  <c r="E67" i="9"/>
  <c r="C67" i="9"/>
  <c r="E66" i="9"/>
  <c r="C66" i="9"/>
  <c r="E65" i="9"/>
  <c r="C65" i="9"/>
  <c r="E64" i="9"/>
  <c r="C64" i="9"/>
  <c r="E63" i="9"/>
  <c r="C63" i="9"/>
  <c r="E62" i="9"/>
  <c r="C62" i="9"/>
  <c r="E61" i="9"/>
  <c r="C61" i="9"/>
  <c r="E60" i="9"/>
  <c r="C60" i="9"/>
  <c r="E59" i="9"/>
  <c r="C59" i="9"/>
  <c r="E58" i="9"/>
  <c r="C58" i="9"/>
  <c r="E57" i="9"/>
  <c r="C57" i="9"/>
  <c r="E56" i="9"/>
  <c r="C56" i="9"/>
  <c r="E55" i="9"/>
  <c r="C55" i="9"/>
  <c r="E54" i="9"/>
  <c r="C54" i="9"/>
  <c r="E53" i="9"/>
  <c r="C53" i="9"/>
  <c r="E52" i="9"/>
  <c r="C52" i="9"/>
  <c r="E51" i="9"/>
  <c r="C51" i="9"/>
  <c r="E50" i="9"/>
  <c r="C50" i="9"/>
  <c r="E49" i="9"/>
  <c r="C49" i="9"/>
  <c r="E48" i="9"/>
  <c r="C48" i="9"/>
  <c r="E47" i="9"/>
  <c r="C47" i="9"/>
  <c r="E46" i="9"/>
  <c r="C46" i="9"/>
  <c r="E45" i="9"/>
  <c r="C45" i="9"/>
  <c r="E44" i="9"/>
  <c r="C44" i="9"/>
  <c r="E43" i="9"/>
  <c r="C43" i="9"/>
  <c r="E42" i="9"/>
  <c r="C42" i="9"/>
  <c r="E41" i="9"/>
  <c r="C41" i="9"/>
  <c r="E40" i="9"/>
  <c r="C40" i="9"/>
  <c r="E39" i="9"/>
  <c r="C39" i="9"/>
  <c r="E38" i="9"/>
  <c r="C38" i="9"/>
  <c r="E37" i="9"/>
  <c r="C37" i="9"/>
  <c r="E36" i="9"/>
  <c r="C36" i="9"/>
  <c r="E35" i="9"/>
  <c r="C35" i="9"/>
  <c r="E34" i="9"/>
  <c r="C34" i="9"/>
  <c r="E33" i="9"/>
  <c r="C33" i="9"/>
  <c r="E32" i="9"/>
  <c r="C32" i="9"/>
  <c r="E31" i="9"/>
  <c r="C31" i="9"/>
  <c r="E30" i="9"/>
  <c r="C30" i="9"/>
  <c r="E29" i="9"/>
  <c r="C29" i="9"/>
  <c r="E28" i="9"/>
  <c r="C28" i="9"/>
  <c r="E27" i="9"/>
  <c r="C27" i="9"/>
  <c r="C26" i="9"/>
  <c r="E25" i="9"/>
  <c r="C25" i="9"/>
  <c r="E24" i="9"/>
  <c r="C24" i="9"/>
  <c r="E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L18" i="2"/>
  <c r="L17" i="2"/>
  <c r="L16" i="2"/>
  <c r="M15" i="2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C14" i="10" l="1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M16" i="2"/>
  <c r="C18" i="2"/>
  <c r="L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C13" i="2" l="1"/>
  <c r="G67" i="1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F20" i="2" s="1"/>
  <c r="E17" i="2"/>
  <c r="E18" i="2"/>
  <c r="F22" i="1"/>
  <c r="C13" i="1"/>
  <c r="P67" i="11" l="1"/>
  <c r="O67" i="11"/>
  <c r="D20" i="2"/>
  <c r="H20" i="2" s="1"/>
  <c r="L20" i="2"/>
  <c r="G17" i="2"/>
  <c r="J17" i="2" s="1"/>
  <c r="M17" i="2" s="1"/>
  <c r="G18" i="2"/>
  <c r="J18" i="2" s="1"/>
  <c r="M18" i="2" s="1"/>
  <c r="F25" i="10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E19" i="2"/>
  <c r="G19" i="2" s="1"/>
  <c r="C20" i="2"/>
  <c r="B21" i="2"/>
  <c r="F21" i="2" s="1"/>
  <c r="B23" i="1"/>
  <c r="K23" i="1" s="1"/>
  <c r="J19" i="2" l="1"/>
  <c r="M19" i="2" s="1"/>
  <c r="D21" i="2"/>
  <c r="H21" i="2" s="1"/>
  <c r="L21" i="2"/>
  <c r="B27" i="10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K25" i="3"/>
  <c r="B22" i="2"/>
  <c r="F22" i="2" s="1"/>
  <c r="C21" i="2"/>
  <c r="E20" i="2"/>
  <c r="F23" i="1"/>
  <c r="B24" i="1"/>
  <c r="K24" i="1" s="1"/>
  <c r="D22" i="2" l="1"/>
  <c r="H22" i="2" s="1"/>
  <c r="E21" i="2"/>
  <c r="G21" i="2" s="1"/>
  <c r="J21" i="2" s="1"/>
  <c r="M21" i="2" s="1"/>
  <c r="L22" i="2"/>
  <c r="G20" i="2"/>
  <c r="J20" i="2" s="1"/>
  <c r="M20" i="2" s="1"/>
  <c r="E26" i="3"/>
  <c r="F26" i="3"/>
  <c r="K27" i="10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B27" i="3"/>
  <c r="E27" i="3" s="1"/>
  <c r="C22" i="2"/>
  <c r="B23" i="2"/>
  <c r="F23" i="2" s="1"/>
  <c r="F24" i="1"/>
  <c r="B25" i="1"/>
  <c r="D23" i="2" l="1"/>
  <c r="H23" i="2" s="1"/>
  <c r="L23" i="2"/>
  <c r="F28" i="10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F24" i="2" s="1"/>
  <c r="C23" i="2"/>
  <c r="E22" i="2"/>
  <c r="B26" i="1"/>
  <c r="K26" i="1" s="1"/>
  <c r="K25" i="1"/>
  <c r="F25" i="1"/>
  <c r="D24" i="2" l="1"/>
  <c r="H24" i="2" s="1"/>
  <c r="L24" i="2"/>
  <c r="G22" i="2"/>
  <c r="J22" i="2" s="1"/>
  <c r="M22" i="2" s="1"/>
  <c r="B30" i="10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E23" i="2"/>
  <c r="B25" i="2"/>
  <c r="F25" i="2" s="1"/>
  <c r="C24" i="2"/>
  <c r="B27" i="1"/>
  <c r="K27" i="1" s="1"/>
  <c r="F26" i="1"/>
  <c r="D25" i="2" l="1"/>
  <c r="H25" i="2" s="1"/>
  <c r="L25" i="2"/>
  <c r="G23" i="2"/>
  <c r="J23" i="2" s="1"/>
  <c r="M23" i="2" s="1"/>
  <c r="F30" i="10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E24" i="2"/>
  <c r="G24" i="2" s="1"/>
  <c r="J24" i="2" s="1"/>
  <c r="M24" i="2" s="1"/>
  <c r="B26" i="2"/>
  <c r="F26" i="2" s="1"/>
  <c r="C25" i="2"/>
  <c r="B28" i="1"/>
  <c r="K28" i="1" s="1"/>
  <c r="F27" i="1"/>
  <c r="D26" i="2" l="1"/>
  <c r="H26" i="2" s="1"/>
  <c r="L26" i="2"/>
  <c r="B32" i="10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E25" i="2"/>
  <c r="G25" i="2" s="1"/>
  <c r="J25" i="2" s="1"/>
  <c r="M25" i="2" s="1"/>
  <c r="C26" i="2"/>
  <c r="B27" i="2"/>
  <c r="F27" i="2" s="1"/>
  <c r="B29" i="1"/>
  <c r="K29" i="1" s="1"/>
  <c r="F28" i="1"/>
  <c r="D27" i="2" l="1"/>
  <c r="H27" i="2" s="1"/>
  <c r="L27" i="2"/>
  <c r="B33" i="10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F28" i="2" s="1"/>
  <c r="E26" i="2"/>
  <c r="G26" i="2" s="1"/>
  <c r="J26" i="2" s="1"/>
  <c r="M26" i="2" s="1"/>
  <c r="B30" i="1"/>
  <c r="K30" i="1" s="1"/>
  <c r="F29" i="1"/>
  <c r="D28" i="2" l="1"/>
  <c r="H28" i="2" s="1"/>
  <c r="L28" i="2"/>
  <c r="K33" i="10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F29" i="2" s="1"/>
  <c r="E27" i="2"/>
  <c r="G27" i="2" s="1"/>
  <c r="J27" i="2" s="1"/>
  <c r="M27" i="2" s="1"/>
  <c r="B31" i="1"/>
  <c r="K31" i="1" s="1"/>
  <c r="F30" i="1"/>
  <c r="D29" i="2" l="1"/>
  <c r="H29" i="2" s="1"/>
  <c r="L29" i="2"/>
  <c r="B35" i="10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F30" i="2" s="1"/>
  <c r="E28" i="2"/>
  <c r="G28" i="2" s="1"/>
  <c r="J28" i="2" s="1"/>
  <c r="M28" i="2" s="1"/>
  <c r="B32" i="1"/>
  <c r="K32" i="1" s="1"/>
  <c r="F31" i="1"/>
  <c r="D30" i="2" l="1"/>
  <c r="H30" i="2" s="1"/>
  <c r="L30" i="2"/>
  <c r="K35" i="10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E29" i="2"/>
  <c r="G29" i="2" s="1"/>
  <c r="J29" i="2" s="1"/>
  <c r="M29" i="2" s="1"/>
  <c r="C30" i="2"/>
  <c r="B31" i="2"/>
  <c r="F31" i="2" s="1"/>
  <c r="B33" i="1"/>
  <c r="K33" i="1" s="1"/>
  <c r="F32" i="1"/>
  <c r="D31" i="2" l="1"/>
  <c r="H31" i="2" s="1"/>
  <c r="L31" i="2"/>
  <c r="F36" i="10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F32" i="2" s="1"/>
  <c r="C31" i="2"/>
  <c r="E30" i="2"/>
  <c r="G30" i="2" s="1"/>
  <c r="J30" i="2" s="1"/>
  <c r="M30" i="2" s="1"/>
  <c r="B34" i="1"/>
  <c r="K34" i="1" s="1"/>
  <c r="F33" i="1"/>
  <c r="D32" i="2" l="1"/>
  <c r="H32" i="2" s="1"/>
  <c r="L32" i="2"/>
  <c r="B38" i="10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E31" i="2"/>
  <c r="G31" i="2" s="1"/>
  <c r="J31" i="2" s="1"/>
  <c r="M31" i="2" s="1"/>
  <c r="C32" i="2"/>
  <c r="B33" i="2"/>
  <c r="F33" i="2" s="1"/>
  <c r="B35" i="1"/>
  <c r="K35" i="1" s="1"/>
  <c r="F34" i="1"/>
  <c r="D33" i="2" l="1"/>
  <c r="H33" i="2" s="1"/>
  <c r="L33" i="2"/>
  <c r="F38" i="10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E32" i="2"/>
  <c r="G32" i="2" s="1"/>
  <c r="J32" i="2" s="1"/>
  <c r="M32" i="2" s="1"/>
  <c r="B34" i="2"/>
  <c r="F34" i="2" s="1"/>
  <c r="C33" i="2"/>
  <c r="B36" i="1"/>
  <c r="K36" i="1" s="1"/>
  <c r="F35" i="1"/>
  <c r="D34" i="2" l="1"/>
  <c r="H34" i="2" s="1"/>
  <c r="L34" i="2"/>
  <c r="B40" i="10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F35" i="2" s="1"/>
  <c r="C34" i="2"/>
  <c r="E33" i="2"/>
  <c r="G33" i="2" s="1"/>
  <c r="J33" i="2" s="1"/>
  <c r="M33" i="2" s="1"/>
  <c r="B37" i="1"/>
  <c r="K37" i="1" s="1"/>
  <c r="F36" i="1"/>
  <c r="D35" i="2" l="1"/>
  <c r="H35" i="2" s="1"/>
  <c r="L35" i="2"/>
  <c r="B41" i="10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E34" i="2"/>
  <c r="G34" i="2" s="1"/>
  <c r="J34" i="2" s="1"/>
  <c r="M34" i="2" s="1"/>
  <c r="C35" i="2"/>
  <c r="B36" i="2"/>
  <c r="F36" i="2" s="1"/>
  <c r="B38" i="1"/>
  <c r="K38" i="1" s="1"/>
  <c r="F37" i="1"/>
  <c r="D36" i="2" l="1"/>
  <c r="H36" i="2" s="1"/>
  <c r="L36" i="2"/>
  <c r="F41" i="10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F37" i="2" s="1"/>
  <c r="C36" i="2"/>
  <c r="E35" i="2"/>
  <c r="G35" i="2" s="1"/>
  <c r="J35" i="2" s="1"/>
  <c r="M35" i="2" s="1"/>
  <c r="B39" i="1"/>
  <c r="K39" i="1" s="1"/>
  <c r="F38" i="1"/>
  <c r="D37" i="2" l="1"/>
  <c r="H37" i="2" s="1"/>
  <c r="L37" i="2"/>
  <c r="B43" i="10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E36" i="2"/>
  <c r="G36" i="2" s="1"/>
  <c r="J36" i="2" s="1"/>
  <c r="M36" i="2" s="1"/>
  <c r="C37" i="2"/>
  <c r="B38" i="2"/>
  <c r="F38" i="2" s="1"/>
  <c r="B40" i="1"/>
  <c r="K40" i="1" s="1"/>
  <c r="F39" i="1"/>
  <c r="D38" i="2" l="1"/>
  <c r="H38" i="2" s="1"/>
  <c r="L38" i="2"/>
  <c r="K43" i="10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E37" i="2"/>
  <c r="G37" i="2" s="1"/>
  <c r="J37" i="2" s="1"/>
  <c r="M37" i="2" s="1"/>
  <c r="C38" i="2"/>
  <c r="B39" i="2"/>
  <c r="F39" i="2" s="1"/>
  <c r="B41" i="1"/>
  <c r="K41" i="1" s="1"/>
  <c r="F40" i="1"/>
  <c r="D39" i="2" l="1"/>
  <c r="H39" i="2" s="1"/>
  <c r="F44" i="10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E38" i="2"/>
  <c r="G38" i="2" s="1"/>
  <c r="J38" i="2" s="1"/>
  <c r="M38" i="2" s="1"/>
  <c r="B40" i="2"/>
  <c r="F40" i="2" s="1"/>
  <c r="C39" i="2"/>
  <c r="B42" i="1"/>
  <c r="K42" i="1" s="1"/>
  <c r="F41" i="1"/>
  <c r="D40" i="2" l="1"/>
  <c r="H40" i="2" s="1"/>
  <c r="B46" i="10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F41" i="2" s="1"/>
  <c r="E39" i="2"/>
  <c r="G39" i="2" s="1"/>
  <c r="J39" i="2" s="1"/>
  <c r="B43" i="1"/>
  <c r="K43" i="1" s="1"/>
  <c r="F42" i="1"/>
  <c r="D41" i="2" l="1"/>
  <c r="H41" i="2" s="1"/>
  <c r="F46" i="10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F42" i="2" s="1"/>
  <c r="C41" i="2"/>
  <c r="E40" i="2"/>
  <c r="G40" i="2" s="1"/>
  <c r="J40" i="2" s="1"/>
  <c r="B44" i="1"/>
  <c r="K44" i="1" s="1"/>
  <c r="F43" i="1"/>
  <c r="D42" i="2" l="1"/>
  <c r="H42" i="2" s="1"/>
  <c r="B48" i="10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E41" i="2"/>
  <c r="G41" i="2" s="1"/>
  <c r="J41" i="2" s="1"/>
  <c r="B43" i="2"/>
  <c r="F43" i="2" s="1"/>
  <c r="C42" i="2"/>
  <c r="B45" i="1"/>
  <c r="K45" i="1" s="1"/>
  <c r="F44" i="1"/>
  <c r="D43" i="2" l="1"/>
  <c r="H43" i="2" s="1"/>
  <c r="B49" i="10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F44" i="2" s="1"/>
  <c r="E42" i="2"/>
  <c r="G42" i="2" s="1"/>
  <c r="J42" i="2" s="1"/>
  <c r="B46" i="1"/>
  <c r="K46" i="1" s="1"/>
  <c r="F45" i="1"/>
  <c r="D44" i="2" l="1"/>
  <c r="H44" i="2" s="1"/>
  <c r="K49" i="10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F45" i="2" s="1"/>
  <c r="C44" i="2"/>
  <c r="E43" i="2"/>
  <c r="G43" i="2" s="1"/>
  <c r="J43" i="2" s="1"/>
  <c r="B47" i="1"/>
  <c r="K47" i="1" s="1"/>
  <c r="F46" i="1"/>
  <c r="D45" i="2" l="1"/>
  <c r="C45" i="2"/>
  <c r="B51" i="10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E44" i="2"/>
  <c r="G44" i="2" s="1"/>
  <c r="J44" i="2" s="1"/>
  <c r="B48" i="1"/>
  <c r="K48" i="1" s="1"/>
  <c r="F47" i="1"/>
  <c r="H45" i="2" l="1"/>
  <c r="Y14" i="2"/>
  <c r="Z14" i="2" s="1"/>
  <c r="K51" i="10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E45" i="2"/>
  <c r="B49" i="1"/>
  <c r="K49" i="1" s="1"/>
  <c r="F48" i="1"/>
  <c r="AA15" i="2" l="1"/>
  <c r="Y15" i="2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G45" i="2"/>
  <c r="J45" i="2" s="1"/>
  <c r="F52" i="10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AB15" i="2" l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I17" i="2"/>
  <c r="I29" i="2"/>
  <c r="I41" i="2"/>
  <c r="I18" i="2"/>
  <c r="I30" i="2"/>
  <c r="I42" i="2"/>
  <c r="I31" i="2"/>
  <c r="I43" i="2"/>
  <c r="I20" i="2"/>
  <c r="I32" i="2"/>
  <c r="I44" i="2"/>
  <c r="I40" i="2"/>
  <c r="I21" i="2"/>
  <c r="I33" i="2"/>
  <c r="I45" i="2"/>
  <c r="I23" i="2"/>
  <c r="I24" i="2"/>
  <c r="I26" i="2"/>
  <c r="I39" i="2"/>
  <c r="I22" i="2"/>
  <c r="I34" i="2"/>
  <c r="I35" i="2"/>
  <c r="I37" i="2"/>
  <c r="I38" i="2"/>
  <c r="I28" i="2"/>
  <c r="I27" i="2"/>
  <c r="I36" i="2"/>
  <c r="I25" i="2"/>
  <c r="I16" i="2"/>
  <c r="B54" i="10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I19" i="2" l="1"/>
  <c r="F54" i="10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 l="1"/>
  <c r="Z15" i="2"/>
  <c r="B53" i="1"/>
  <c r="K53" i="1" s="1"/>
  <c r="B56" i="10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 l="1"/>
  <c r="K54" i="1" s="1"/>
  <c r="AA16" i="2"/>
  <c r="Z16" i="2"/>
  <c r="B57" i="10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AA17" i="2" l="1"/>
  <c r="Z17" i="2"/>
  <c r="F57" i="10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AA18" i="2" l="1"/>
  <c r="Z18" i="2"/>
  <c r="B59" i="10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AA19" i="2" l="1"/>
  <c r="Z19" i="2"/>
  <c r="K59" i="10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AA20" i="2" l="1"/>
  <c r="Z20" i="2"/>
  <c r="F60" i="10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AA21" i="2" l="1"/>
  <c r="Z21" i="2"/>
  <c r="B62" i="10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AA22" i="2" l="1"/>
  <c r="Z22" i="2"/>
  <c r="F62" i="10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AA23" i="2" l="1"/>
  <c r="Z23" i="2"/>
  <c r="B64" i="10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AA24" i="2" l="1"/>
  <c r="Z24" i="2"/>
  <c r="B65" i="10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AA25" i="2" l="1"/>
  <c r="Z25" i="2"/>
  <c r="K65" i="10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AA26" i="2" l="1"/>
  <c r="Z26" i="2"/>
  <c r="B67" i="10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AA27" i="2" l="1"/>
  <c r="Z27" i="2"/>
  <c r="K67" i="10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AA28" i="2" l="1"/>
  <c r="Z28" i="2"/>
  <c r="F68" i="10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AA29" i="2" l="1"/>
  <c r="Z29" i="2"/>
  <c r="B70" i="10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AA30" i="2" l="1"/>
  <c r="Z30" i="2"/>
  <c r="F70" i="10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AA31" i="2" l="1"/>
  <c r="Z31" i="2"/>
  <c r="B72" i="10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AA32" i="2" l="1"/>
  <c r="Z32" i="2"/>
  <c r="B73" i="10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AA33" i="2" l="1"/>
  <c r="Z33" i="2"/>
  <c r="F73" i="10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H22" i="7" a="1"/>
  <c r="H22" i="3" a="1"/>
  <c r="L22" i="3" a="1"/>
  <c r="N22" i="6" a="1"/>
  <c r="H23" i="8" a="1"/>
  <c r="H22" i="5" a="1"/>
  <c r="H23" i="10" a="1"/>
  <c r="L22" i="5" a="1"/>
  <c r="L23" i="10" a="1"/>
  <c r="L23" i="8" a="1"/>
  <c r="L22" i="7" a="1"/>
  <c r="AA34" i="2" l="1"/>
  <c r="Z34" i="2"/>
  <c r="L70" i="10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24" i="5"/>
  <c r="I23" i="5"/>
  <c r="I68" i="5"/>
  <c r="I46" i="3"/>
  <c r="I60" i="3"/>
  <c r="I72" i="5"/>
  <c r="I64" i="5"/>
  <c r="I68" i="3"/>
  <c r="I58" i="3"/>
  <c r="I52" i="3"/>
  <c r="I53" i="3"/>
  <c r="I35" i="5"/>
  <c r="I25" i="5"/>
  <c r="I43" i="5"/>
  <c r="I44" i="5"/>
  <c r="I37" i="3"/>
  <c r="I45" i="3"/>
  <c r="I48" i="3"/>
  <c r="J22" i="6" a="1"/>
  <c r="I51" i="5"/>
  <c r="I54" i="5"/>
  <c r="I40" i="5"/>
  <c r="I69" i="5"/>
  <c r="I39" i="5"/>
  <c r="I57" i="3"/>
  <c r="I54" i="3"/>
  <c r="I56" i="3"/>
  <c r="I40" i="3"/>
  <c r="I29" i="5"/>
  <c r="I52" i="5"/>
  <c r="I26" i="5"/>
  <c r="I32" i="5"/>
  <c r="I62" i="5"/>
  <c r="I60" i="5"/>
  <c r="I42" i="3"/>
  <c r="I43" i="3"/>
  <c r="I66" i="3"/>
  <c r="I26" i="3"/>
  <c r="I69" i="3"/>
  <c r="I61" i="3"/>
  <c r="I67" i="5"/>
  <c r="I70" i="5"/>
  <c r="I33" i="5"/>
  <c r="I56" i="5"/>
  <c r="I48" i="5"/>
  <c r="I38" i="3"/>
  <c r="I49" i="3"/>
  <c r="I39" i="3"/>
  <c r="I23" i="3"/>
  <c r="I45" i="5"/>
  <c r="I42" i="5"/>
  <c r="I44" i="3"/>
  <c r="I36" i="3"/>
  <c r="I30" i="3"/>
  <c r="I25" i="3"/>
  <c r="I32" i="3"/>
  <c r="I61" i="5"/>
  <c r="I63" i="5"/>
  <c r="I50" i="5"/>
  <c r="I58" i="5"/>
  <c r="I31" i="5"/>
  <c r="I59" i="3"/>
  <c r="I47" i="3"/>
  <c r="I67" i="3"/>
  <c r="I28" i="3"/>
  <c r="I51" i="3"/>
  <c r="I30" i="5"/>
  <c r="I27" i="3"/>
  <c r="I65" i="3"/>
  <c r="I34" i="5"/>
  <c r="I24" i="3"/>
  <c r="I63" i="3"/>
  <c r="I53" i="5"/>
  <c r="I38" i="5"/>
  <c r="I64" i="3"/>
  <c r="I62" i="3"/>
  <c r="I55" i="5"/>
  <c r="I34" i="3"/>
  <c r="I66" i="5"/>
  <c r="I46" i="5"/>
  <c r="I57" i="5"/>
  <c r="I29" i="3"/>
  <c r="H22" i="1" a="1"/>
  <c r="I59" i="5"/>
  <c r="I37" i="5"/>
  <c r="I28" i="5"/>
  <c r="I70" i="3"/>
  <c r="I27" i="5"/>
  <c r="I49" i="5"/>
  <c r="I65" i="5"/>
  <c r="I41" i="5"/>
  <c r="I41" i="3"/>
  <c r="I31" i="3"/>
  <c r="I33" i="3"/>
  <c r="I50" i="3"/>
  <c r="I22" i="5"/>
  <c r="I35" i="3"/>
  <c r="I72" i="3"/>
  <c r="I36" i="5"/>
  <c r="I71" i="5"/>
  <c r="I55" i="3"/>
  <c r="I71" i="3"/>
  <c r="I22" i="3"/>
  <c r="I47" i="5"/>
  <c r="L21" i="8" l="1"/>
  <c r="AA35" i="2"/>
  <c r="Z35" i="2"/>
  <c r="P20" i="3"/>
  <c r="L21" i="10"/>
  <c r="N23" i="10"/>
  <c r="N23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9" i="6"/>
  <c r="K53" i="6"/>
  <c r="I57" i="1"/>
  <c r="K43" i="6"/>
  <c r="I22" i="1"/>
  <c r="I59" i="1"/>
  <c r="K25" i="6"/>
  <c r="I55" i="1"/>
  <c r="I24" i="1"/>
  <c r="I72" i="1"/>
  <c r="K34" i="6"/>
  <c r="K66" i="6"/>
  <c r="K56" i="6"/>
  <c r="I31" i="1"/>
  <c r="I25" i="1"/>
  <c r="K38" i="6"/>
  <c r="K22" i="6"/>
  <c r="K31" i="6"/>
  <c r="K24" i="6"/>
  <c r="K52" i="6"/>
  <c r="K28" i="6"/>
  <c r="I33" i="1"/>
  <c r="K62" i="6"/>
  <c r="K46" i="6"/>
  <c r="K72" i="6"/>
  <c r="K49" i="6"/>
  <c r="I35" i="1"/>
  <c r="K54" i="6"/>
  <c r="K50" i="6"/>
  <c r="K44" i="6"/>
  <c r="K32" i="6"/>
  <c r="I44" i="1"/>
  <c r="K51" i="6"/>
  <c r="K37" i="6"/>
  <c r="K69" i="6"/>
  <c r="K65" i="6"/>
  <c r="K33" i="6"/>
  <c r="K39" i="6"/>
  <c r="K70" i="6"/>
  <c r="K42" i="6"/>
  <c r="I61" i="1"/>
  <c r="I27" i="1"/>
  <c r="I47" i="1"/>
  <c r="K55" i="6"/>
  <c r="K67" i="6"/>
  <c r="K30" i="6"/>
  <c r="K57" i="6"/>
  <c r="K47" i="6"/>
  <c r="K59" i="6"/>
  <c r="K23" i="6"/>
  <c r="I67" i="1"/>
  <c r="I40" i="1"/>
  <c r="K61" i="6"/>
  <c r="K63" i="6"/>
  <c r="I42" i="1"/>
  <c r="K45" i="6"/>
  <c r="K27" i="6"/>
  <c r="L22" i="1" a="1"/>
  <c r="K60" i="6"/>
  <c r="I45" i="1"/>
  <c r="I49" i="1"/>
  <c r="I52" i="1"/>
  <c r="K35" i="6"/>
  <c r="K58" i="6"/>
  <c r="K40" i="6"/>
  <c r="K64" i="6"/>
  <c r="I36" i="1"/>
  <c r="I23" i="1"/>
  <c r="K41" i="6"/>
  <c r="K48" i="6"/>
  <c r="K36" i="6"/>
  <c r="K71" i="6"/>
  <c r="I28" i="1"/>
  <c r="K68" i="6"/>
  <c r="I62" i="1"/>
  <c r="K26" i="6"/>
  <c r="I37" i="1"/>
  <c r="I34" i="1"/>
  <c r="I66" i="1"/>
  <c r="I64" i="1"/>
  <c r="I53" i="1"/>
  <c r="I68" i="1"/>
  <c r="I63" i="1"/>
  <c r="I56" i="1"/>
  <c r="I51" i="1"/>
  <c r="I60" i="1"/>
  <c r="I38" i="1"/>
  <c r="I43" i="1"/>
  <c r="I48" i="1"/>
  <c r="I46" i="1"/>
  <c r="I58" i="1"/>
  <c r="I39" i="1"/>
  <c r="I26" i="1"/>
  <c r="I65" i="1"/>
  <c r="I30" i="1"/>
  <c r="I70" i="1"/>
  <c r="I69" i="1"/>
  <c r="I71" i="1"/>
  <c r="I54" i="1"/>
  <c r="I32" i="1"/>
  <c r="I50" i="1"/>
  <c r="I41" i="1"/>
  <c r="I29" i="1"/>
  <c r="AA36" i="2" l="1"/>
  <c r="Z36" i="2"/>
  <c r="R22" i="6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AA37" i="2" l="1"/>
  <c r="Z37" i="2"/>
  <c r="N22" i="1"/>
  <c r="L20" i="1"/>
  <c r="I17" i="1" s="1"/>
  <c r="H23" i="9" a="1"/>
  <c r="L23" i="9" a="1"/>
  <c r="AA38" i="2" l="1"/>
  <c r="Z38" i="2"/>
  <c r="L28" i="9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AA39" i="2" l="1"/>
  <c r="Z39" i="2"/>
  <c r="L21" i="9"/>
  <c r="N23" i="9"/>
  <c r="AA40" i="2" l="1"/>
  <c r="Z40" i="2"/>
  <c r="AA41" i="2" l="1"/>
  <c r="Z41" i="2"/>
  <c r="AA42" i="2" l="1"/>
  <c r="Z42" i="2"/>
  <c r="AA43" i="2" l="1"/>
  <c r="Z43" i="2"/>
  <c r="AA44" i="2" l="1"/>
  <c r="Z44" i="2"/>
  <c r="AA45" i="2" l="1"/>
  <c r="Z45" i="2"/>
  <c r="AA46" i="2" l="1"/>
  <c r="Z46" i="2"/>
  <c r="AA47" i="2" l="1"/>
  <c r="Z47" i="2"/>
  <c r="AA48" i="2" l="1"/>
  <c r="Z48" i="2"/>
  <c r="AA49" i="2" l="1"/>
  <c r="Z49" i="2"/>
  <c r="AA50" i="2" l="1"/>
  <c r="Z50" i="2"/>
  <c r="AA51" i="2" l="1"/>
  <c r="Z51" i="2"/>
  <c r="AA52" i="2" l="1"/>
  <c r="Z52" i="2"/>
  <c r="AA53" i="2" l="1"/>
  <c r="Z53" i="2"/>
  <c r="AA54" i="2" l="1"/>
  <c r="Z54" i="2"/>
  <c r="AA55" i="2" l="1"/>
  <c r="Z55" i="2"/>
  <c r="AA56" i="2" l="1"/>
  <c r="Z56" i="2"/>
  <c r="AA57" i="2" l="1"/>
  <c r="Z57" i="2"/>
  <c r="AA58" i="2" l="1"/>
  <c r="Z58" i="2"/>
  <c r="AA59" i="2" l="1"/>
  <c r="Z59" i="2"/>
  <c r="AA60" i="2" l="1"/>
  <c r="Z60" i="2"/>
  <c r="AA61" i="2" l="1"/>
  <c r="Z61" i="2"/>
  <c r="AA62" i="2" l="1"/>
  <c r="Z62" i="2"/>
  <c r="AA63" i="2" l="1"/>
  <c r="Z63" i="2"/>
  <c r="AA64" i="2" l="1"/>
  <c r="Z64" i="2"/>
  <c r="AA65" i="2" l="1"/>
  <c r="Z65" i="2"/>
  <c r="AA66" i="2" l="1"/>
  <c r="Z66" i="2"/>
  <c r="AA67" i="2" l="1"/>
  <c r="Z67" i="2"/>
  <c r="AA68" i="2" l="1"/>
  <c r="Z68" i="2"/>
  <c r="AA69" i="2" l="1"/>
  <c r="Z69" i="2"/>
  <c r="AA70" i="2" l="1"/>
  <c r="Z70" i="2"/>
  <c r="AA71" i="2" l="1"/>
  <c r="Z71" i="2"/>
  <c r="AA72" i="2" l="1"/>
  <c r="Z72" i="2"/>
  <c r="AA73" i="2" l="1"/>
  <c r="Z73" i="2"/>
  <c r="AA74" i="2" l="1"/>
  <c r="Z74" i="2"/>
  <c r="AA75" i="2" l="1"/>
  <c r="Z75" i="2"/>
  <c r="AA76" i="2" l="1"/>
  <c r="Z76" i="2"/>
  <c r="AA77" i="2" l="1"/>
  <c r="Z77" i="2"/>
  <c r="AA78" i="2" l="1"/>
  <c r="Z78" i="2"/>
  <c r="AA79" i="2" l="1"/>
  <c r="Z79" i="2"/>
  <c r="AA80" i="2" l="1"/>
  <c r="Z80" i="2"/>
  <c r="AA81" i="2" l="1"/>
  <c r="Z81" i="2"/>
  <c r="AA82" i="2" l="1"/>
  <c r="Z82" i="2"/>
  <c r="AA83" i="2" l="1"/>
  <c r="Z83" i="2"/>
  <c r="AA84" i="2" l="1"/>
  <c r="Z84" i="2"/>
  <c r="AA85" i="2" l="1"/>
  <c r="Z85" i="2"/>
  <c r="AA86" i="2" l="1"/>
  <c r="Z86" i="2"/>
  <c r="AA87" i="2" l="1"/>
  <c r="Z87" i="2"/>
  <c r="AA88" i="2" l="1"/>
  <c r="Z88" i="2"/>
  <c r="AA89" i="2" l="1"/>
  <c r="Z89" i="2"/>
  <c r="AA90" i="2" l="1"/>
  <c r="Z90" i="2"/>
  <c r="AA91" i="2" l="1"/>
  <c r="Z91" i="2"/>
  <c r="AA92" i="2" l="1"/>
  <c r="Z92" i="2"/>
  <c r="AA93" i="2" l="1"/>
  <c r="Z93" i="2"/>
  <c r="AA94" i="2" l="1"/>
  <c r="Z94" i="2"/>
  <c r="AA95" i="2" l="1"/>
  <c r="Z95" i="2"/>
  <c r="AA96" i="2" l="1"/>
  <c r="Z96" i="2"/>
  <c r="AA97" i="2" l="1"/>
  <c r="Z97" i="2"/>
  <c r="AA98" i="2" l="1"/>
  <c r="Z98" i="2"/>
  <c r="AA99" i="2" l="1"/>
  <c r="Z99" i="2"/>
  <c r="AA100" i="2" l="1"/>
  <c r="Z100" i="2"/>
  <c r="AA101" i="2" l="1"/>
  <c r="Z101" i="2"/>
  <c r="AA102" i="2" l="1"/>
  <c r="Z102" i="2"/>
  <c r="AA103" i="2" l="1"/>
  <c r="Z103" i="2"/>
  <c r="AA104" i="2" l="1"/>
  <c r="Z104" i="2"/>
  <c r="AA105" i="2" l="1"/>
  <c r="Z105" i="2"/>
  <c r="AA106" i="2" l="1"/>
  <c r="Z106" i="2"/>
  <c r="AA107" i="2" l="1"/>
  <c r="Z107" i="2"/>
  <c r="AA108" i="2" l="1"/>
  <c r="Z108" i="2"/>
  <c r="AA109" i="2" l="1"/>
  <c r="Z109" i="2"/>
  <c r="AA110" i="2" l="1"/>
  <c r="Z110" i="2"/>
  <c r="AA111" i="2" l="1"/>
  <c r="Z111" i="2"/>
  <c r="AA112" i="2" l="1"/>
  <c r="Z112" i="2"/>
  <c r="AA113" i="2" l="1"/>
  <c r="Z114" i="2"/>
  <c r="Z113" i="2"/>
  <c r="AA11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<sst xmlns="http://schemas.openxmlformats.org/spreadsheetml/2006/main" count="360" uniqueCount="69">
  <si>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</si>
  <si>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</si>
  <si>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</si>
  <si>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</si>
  <si>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</si>
  <si>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</si>
  <si>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</si>
  <si>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</si>
  <si>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</si>
  <si>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</si>
  <si>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</si>
  <si>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</si>
  <si>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</si>
  <si>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</si>
  <si>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</si>
  <si>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</si>
  <si>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</si>
  <si>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</si>
  <si>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</si>
  <si>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</si>
  <si>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</si>
  <si>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</si>
  <si>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</si>
  <si>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</si>
  <si>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</si>
  <si>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</si>
  <si>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</si>
  <si>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</si>
  <si>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</si>
  <si>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</si>
  <si>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</si>
  <si>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</si>
  <si>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</si>
  <si>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</si>
  <si>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</si>
  <si>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</si>
  <si>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</si>
  <si>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</si>
  <si>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</si>
  <si>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</si>
  <si>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</si>
  <si>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</si>
  <si>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</si>
  <si>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</si>
  <si>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</si>
  <si>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</si>
  <si>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</si>
  <si>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</si>
  <si>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</si>
  <si>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</si>
  <si>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</si>
  <si>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Equidistant from gridpoints</t>
  </si>
  <si>
    <t>Delta_x = 0.01</t>
  </si>
  <si>
    <t>Log Normal - Black Model</t>
  </si>
  <si>
    <t>Black</t>
  </si>
  <si>
    <t>sigma - % annu</t>
  </si>
  <si>
    <t>FD Solver</t>
  </si>
  <si>
    <t>Imp Vol</t>
  </si>
  <si>
    <t>Black Formula</t>
  </si>
  <si>
    <t>num  x</t>
  </si>
  <si>
    <t>n</t>
  </si>
  <si>
    <t>m</t>
  </si>
  <si>
    <t>Im Vol Abs Err</t>
  </si>
  <si>
    <t>0 for EU, 1 for AM</t>
  </si>
  <si>
    <t>Comments</t>
  </si>
  <si>
    <t>% diff on imp. Vol</t>
  </si>
  <si>
    <t>Diff on prices</t>
  </si>
  <si>
    <t xml:space="preserve">-1 for  Put, 1 for Call </t>
  </si>
  <si>
    <t>k = 1.025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</si>
</sst>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"/>
    <numFmt numFmtId="173" formatCode="0.0000"/>
    <numFmt numFmtId="174" formatCode="_-* #,##0.0000_-;\-* #,##0.0000_-;_-* &quot;-&quot;??_-;_-@_-"/>
    <numFmt numFmtId="175" formatCode="0.000000%"/>
    <numFmt numFmtId="176" formatCode="0.00000000"/>
    <numFmt numFmtId="177" formatCode="0.0000E+00"/>
    <numFmt numFmtId="178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169" fontId="0" fillId="0" borderId="0" xfId="0" applyNumberFormat="1"/>
    <xf numFmtId="0" fontId="0" fillId="3" borderId="0" xfId="0" applyFill="1" applyAlignment="1">
      <alignment horizontal="center"/>
    </xf>
    <xf numFmtId="172" fontId="0" fillId="0" borderId="0" xfId="0" applyNumberFormat="1"/>
    <xf numFmtId="2" fontId="0" fillId="0" borderId="0" xfId="0" applyNumberFormat="1"/>
    <xf numFmtId="173" fontId="0" fillId="0" borderId="0" xfId="0" applyNumberFormat="1"/>
    <xf numFmtId="164" fontId="0" fillId="0" borderId="0" xfId="0" applyNumberFormat="1"/>
    <xf numFmtId="174" fontId="0" fillId="0" borderId="0" xfId="1" applyNumberFormat="1" applyFont="1"/>
    <xf numFmtId="175" fontId="0" fillId="3" borderId="0" xfId="2" applyNumberFormat="1" applyFont="1" applyFill="1"/>
    <xf numFmtId="166" fontId="0" fillId="0" borderId="0" xfId="0" applyNumberFormat="1" applyAlignment="1">
      <alignment horizontal="center"/>
    </xf>
    <xf numFmtId="0" fontId="0" fillId="3" borderId="0" xfId="0" applyFill="1"/>
    <xf numFmtId="171" fontId="2" fillId="3" borderId="0" xfId="1" applyNumberFormat="1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9" fontId="0" fillId="0" borderId="0" xfId="0" applyNumberFormat="1"/>
    <xf numFmtId="176" fontId="0" fillId="3" borderId="0" xfId="0" applyNumberFormat="1" applyFill="1"/>
    <xf numFmtId="177" fontId="0" fillId="3" borderId="0" xfId="0" applyNumberFormat="1" applyFill="1"/>
    <xf numFmtId="178" fontId="0" fillId="0" borderId="0" xfId="0" applyNumberFormat="1"/>
  </cellXfs>
  <cellStyles count="3">
    <cellStyle name="Komma" xfId="1" builtinId="3"/>
    <cellStyle name="Normal" xfId="0" builtinId="0"/>
    <cellStyle name="Pro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1.1340863164003561E-7</c:v>
                </c:pt>
                <c:pt idx="1">
                  <c:v>1.5893619833821038E-6</c:v>
                </c:pt>
                <c:pt idx="2">
                  <c:v>4.5278918008684893E-6</c:v>
                </c:pt>
                <c:pt idx="3">
                  <c:v>1.134216591122761E-5</c:v>
                </c:pt>
                <c:pt idx="4">
                  <c:v>2.6825660830226455E-5</c:v>
                </c:pt>
                <c:pt idx="5">
                  <c:v>6.041979751871643E-5</c:v>
                </c:pt>
                <c:pt idx="6">
                  <c:v>1.2982298199521239E-4</c:v>
                </c:pt>
                <c:pt idx="7">
                  <c:v>2.6636245517538449E-4</c:v>
                </c:pt>
                <c:pt idx="8">
                  <c:v>5.2225350477060355E-4</c:v>
                </c:pt>
                <c:pt idx="9">
                  <c:v>9.7922437517862938E-4</c:v>
                </c:pt>
                <c:pt idx="10">
                  <c:v>1.7569310400133886E-3</c:v>
                </c:pt>
                <c:pt idx="11">
                  <c:v>3.0182404040996424E-3</c:v>
                </c:pt>
                <c:pt idx="12">
                  <c:v>4.9672038568617351E-3</c:v>
                </c:pt>
                <c:pt idx="13">
                  <c:v>7.8350268837417778E-3</c:v>
                </c:pt>
                <c:pt idx="14">
                  <c:v>1.1850339043955358E-2</c:v>
                </c:pt>
                <c:pt idx="15">
                  <c:v>1.7193150718614159E-2</c:v>
                </c:pt>
                <c:pt idx="16">
                  <c:v>2.3936980326717615E-2</c:v>
                </c:pt>
                <c:pt idx="17">
                  <c:v>3.1989704697237192E-2</c:v>
                </c:pt>
                <c:pt idx="18">
                  <c:v>4.1048714770448955E-2</c:v>
                </c:pt>
                <c:pt idx="19">
                  <c:v>5.0587496342035035E-2</c:v>
                </c:pt>
                <c:pt idx="20">
                  <c:v>5.9886894093913241E-2</c:v>
                </c:pt>
                <c:pt idx="21">
                  <c:v>6.8114784382052082E-2</c:v>
                </c:pt>
                <c:pt idx="22">
                  <c:v>7.4444681174890934E-2</c:v>
                </c:pt>
                <c:pt idx="23">
                  <c:v>7.8190923123462389E-2</c:v>
                </c:pt>
                <c:pt idx="24">
                  <c:v>7.8930214976518212E-2</c:v>
                </c:pt>
                <c:pt idx="25">
                  <c:v>7.6579898554725592E-2</c:v>
                </c:pt>
                <c:pt idx="26">
                  <c:v>7.1413051645421236E-2</c:v>
                </c:pt>
                <c:pt idx="27">
                  <c:v>6.4006628679296879E-2</c:v>
                </c:pt>
                <c:pt idx="28">
                  <c:v>5.5136169763370817E-2</c:v>
                </c:pt>
                <c:pt idx="29">
                  <c:v>4.5643465507959197E-2</c:v>
                </c:pt>
                <c:pt idx="30">
                  <c:v>3.6308083120139424E-2</c:v>
                </c:pt>
                <c:pt idx="31">
                  <c:v>2.7749107750778608E-2</c:v>
                </c:pt>
                <c:pt idx="32">
                  <c:v>2.0372283327727978E-2</c:v>
                </c:pt>
                <c:pt idx="33">
                  <c:v>1.4364307076918409E-2</c:v>
                </c:pt>
                <c:pt idx="34">
                  <c:v>9.7247426857298303E-3</c:v>
                </c:pt>
                <c:pt idx="35">
                  <c:v>6.3197301212128626E-3</c:v>
                </c:pt>
                <c:pt idx="36">
                  <c:v>3.9410155123441471E-3</c:v>
                </c:pt>
                <c:pt idx="37">
                  <c:v>2.3575025197675277E-3</c:v>
                </c:pt>
                <c:pt idx="38">
                  <c:v>1.3522530351602871E-3</c:v>
                </c:pt>
                <c:pt idx="39">
                  <c:v>7.4341978603842125E-4</c:v>
                </c:pt>
                <c:pt idx="40">
                  <c:v>3.9153384462331444E-4</c:v>
                </c:pt>
                <c:pt idx="41">
                  <c:v>1.9743816896973716E-4</c:v>
                </c:pt>
                <c:pt idx="42">
                  <c:v>9.5271842863489618E-5</c:v>
                </c:pt>
                <c:pt idx="43">
                  <c:v>4.3963321091581179E-5</c:v>
                </c:pt>
                <c:pt idx="44">
                  <c:v>1.9386665792566706E-5</c:v>
                </c:pt>
                <c:pt idx="45">
                  <c:v>8.1632442443591496E-6</c:v>
                </c:pt>
                <c:pt idx="46">
                  <c:v>3.2790393400086798E-6</c:v>
                </c:pt>
                <c:pt idx="47">
                  <c:v>1.2537958308896542E-6</c:v>
                </c:pt>
                <c:pt idx="48">
                  <c:v>4.5093030895955321E-7</c:v>
                </c:pt>
                <c:pt idx="49">
                  <c:v>1.3705879423417002E-7</c:v>
                </c:pt>
                <c:pt idx="50">
                  <c:v>-1.1234380042901652E-8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3.7812688534964334E-6</c:v>
                </c:pt>
                <c:pt idx="12">
                  <c:v>8.1126827858321285E-6</c:v>
                </c:pt>
                <c:pt idx="13">
                  <c:v>3.0903801244756048E-5</c:v>
                </c:pt>
                <c:pt idx="14">
                  <c:v>1.0401435801748881E-4</c:v>
                </c:pt>
                <c:pt idx="15">
                  <c:v>3.2534950941893033E-4</c:v>
                </c:pt>
                <c:pt idx="16">
                  <c:v>9.4368496644369273E-4</c:v>
                </c:pt>
                <c:pt idx="17">
                  <c:v>2.5229701033702323E-3</c:v>
                </c:pt>
                <c:pt idx="18">
                  <c:v>6.1755485544210962E-3</c:v>
                </c:pt>
                <c:pt idx="19">
                  <c:v>1.37393629852626E-2</c:v>
                </c:pt>
                <c:pt idx="20">
                  <c:v>2.7570742380060822E-2</c:v>
                </c:pt>
                <c:pt idx="21">
                  <c:v>4.9506629938322722E-2</c:v>
                </c:pt>
                <c:pt idx="22">
                  <c:v>7.8913981362566596E-2</c:v>
                </c:pt>
                <c:pt idx="23">
                  <c:v>0.11083198082614928</c:v>
                </c:pt>
                <c:pt idx="24">
                  <c:v>0.13628268742872052</c:v>
                </c:pt>
                <c:pt idx="25">
                  <c:v>0.14608049966872094</c:v>
                </c:pt>
                <c:pt idx="26">
                  <c:v>0.13628268742872046</c:v>
                </c:pt>
                <c:pt idx="27">
                  <c:v>0.11083198082614924</c:v>
                </c:pt>
                <c:pt idx="28">
                  <c:v>7.8913981362566582E-2</c:v>
                </c:pt>
                <c:pt idx="29">
                  <c:v>4.9506629938322728E-2</c:v>
                </c:pt>
                <c:pt idx="30">
                  <c:v>2.7570742380060825E-2</c:v>
                </c:pt>
                <c:pt idx="31">
                  <c:v>1.3739362985262597E-2</c:v>
                </c:pt>
                <c:pt idx="32">
                  <c:v>6.1755485544210875E-3</c:v>
                </c:pt>
                <c:pt idx="33">
                  <c:v>2.5229701033702315E-3</c:v>
                </c:pt>
                <c:pt idx="34">
                  <c:v>9.4368496644369317E-4</c:v>
                </c:pt>
                <c:pt idx="35">
                  <c:v>3.2534950941893049E-4</c:v>
                </c:pt>
                <c:pt idx="36">
                  <c:v>1.040143580174889E-4</c:v>
                </c:pt>
                <c:pt idx="37">
                  <c:v>3.0903801244756075E-5</c:v>
                </c:pt>
                <c:pt idx="38">
                  <c:v>8.1126827858321353E-6</c:v>
                </c:pt>
                <c:pt idx="39">
                  <c:v>3.7812688534964376E-6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transform!$M$15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transform!$L$16:$L$38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transform!$M$16:$M$38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18746536891221929"/>
          <c:w val="0.89019685039370078"/>
          <c:h val="0.6236187664041994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transform!$AA$15:$AA$114</c:f>
              <c:numCache>
                <c:formatCode>General</c:formatCode>
                <c:ptCount val="100"/>
                <c:pt idx="0">
                  <c:v>6.1443066478370969E-3</c:v>
                </c:pt>
                <c:pt idx="1">
                  <c:v>6.8172008372532795E-3</c:v>
                </c:pt>
                <c:pt idx="2">
                  <c:v>7.5637870827632864E-3</c:v>
                </c:pt>
                <c:pt idx="3">
                  <c:v>8.3921357752498888E-3</c:v>
                </c:pt>
                <c:pt idx="4">
                  <c:v>9.311201135040352E-3</c:v>
                </c:pt>
                <c:pt idx="5">
                  <c:v>1.033091800455232E-2</c:v>
                </c:pt>
                <c:pt idx="6">
                  <c:v>1.1462309241193378E-2</c:v>
                </c:pt>
                <c:pt idx="7">
                  <c:v>1.2717604871401797E-2</c:v>
                </c:pt>
                <c:pt idx="8">
                  <c:v>1.411037429385073E-2</c:v>
                </c:pt>
                <c:pt idx="9">
                  <c:v>1.5655672960895935E-2</c:v>
                </c:pt>
                <c:pt idx="10">
                  <c:v>1.7370205123852886E-2</c:v>
                </c:pt>
                <c:pt idx="11">
                  <c:v>1.9272504401334802E-2</c:v>
                </c:pt>
                <c:pt idx="12">
                  <c:v>2.1383134122545271E-2</c:v>
                </c:pt>
                <c:pt idx="13">
                  <c:v>2.3724909611181198E-2</c:v>
                </c:pt>
                <c:pt idx="14">
                  <c:v>2.6323144812773522E-2</c:v>
                </c:pt>
                <c:pt idx="15">
                  <c:v>2.9205925931439093E-2</c:v>
                </c:pt>
                <c:pt idx="16">
                  <c:v>3.2404415033981351E-2</c:v>
                </c:pt>
                <c:pt idx="17">
                  <c:v>3.5953186903216139E-2</c:v>
                </c:pt>
                <c:pt idx="18">
                  <c:v>3.9890602781814007E-2</c:v>
                </c:pt>
                <c:pt idx="19">
                  <c:v>4.4259225046726636E-2</c:v>
                </c:pt>
                <c:pt idx="20">
                  <c:v>4.9106277296713116E-2</c:v>
                </c:pt>
                <c:pt idx="21">
                  <c:v>5.4484154826385252E-2</c:v>
                </c:pt>
                <c:pt idx="22">
                  <c:v>6.0450991004854994E-2</c:v>
                </c:pt>
                <c:pt idx="23">
                  <c:v>6.7071285681380641E-2</c:v>
                </c:pt>
                <c:pt idx="24">
                  <c:v>7.4416602410903129E-2</c:v>
                </c:pt>
                <c:pt idx="25">
                  <c:v>8.2566342036287613E-2</c:v>
                </c:pt>
                <c:pt idx="26">
                  <c:v>9.1608600989480468E-2</c:v>
                </c:pt>
                <c:pt idx="27">
                  <c:v>0.10164112358957998</c:v>
                </c:pt>
                <c:pt idx="28">
                  <c:v>0.11277235863189945</c:v>
                </c:pt>
                <c:pt idx="29">
                  <c:v>0.1251226316894585</c:v>
                </c:pt>
                <c:pt idx="30">
                  <c:v>0.13882544579915729</c:v>
                </c:pt>
                <c:pt idx="31">
                  <c:v>0.15402892459269185</c:v>
                </c:pt>
                <c:pt idx="32">
                  <c:v>0.17089741347205648</c:v>
                </c:pt>
                <c:pt idx="33">
                  <c:v>0.18961325613789784</c:v>
                </c:pt>
                <c:pt idx="34">
                  <c:v>0.21037876567450087</c:v>
                </c:pt>
                <c:pt idx="35">
                  <c:v>0.23341841149829018</c:v>
                </c:pt>
                <c:pt idx="36">
                  <c:v>0.25898124581015608</c:v>
                </c:pt>
                <c:pt idx="37">
                  <c:v>0.28734359578088292</c:v>
                </c:pt>
                <c:pt idx="38">
                  <c:v>0.31881205057146095</c:v>
                </c:pt>
                <c:pt idx="39">
                  <c:v>0.35372677547714454</c:v>
                </c:pt>
                <c:pt idx="40">
                  <c:v>0.39246518902023847</c:v>
                </c:pt>
                <c:pt idx="41">
                  <c:v>0.43544604273996734</c:v>
                </c:pt>
                <c:pt idx="42">
                  <c:v>0.48313394778082991</c:v>
                </c:pt>
                <c:pt idx="43">
                  <c:v>0.53604439721060637</c:v>
                </c:pt>
                <c:pt idx="44">
                  <c:v>0.59474933835788646</c:v>
                </c:pt>
                <c:pt idx="45">
                  <c:v>0.65988335540454901</c:v>
                </c:pt>
                <c:pt idx="46">
                  <c:v>0.73215052906530442</c:v>
                </c:pt>
                <c:pt idx="47">
                  <c:v>0.81233204750554278</c:v>
                </c:pt>
                <c:pt idx="48">
                  <c:v>0.90129465076940329</c:v>
                </c:pt>
                <c:pt idx="49">
                  <c:v>0.99999999999999756</c:v>
                </c:pt>
                <c:pt idx="50">
                  <c:v>1.1095150727304668</c:v>
                </c:pt>
                <c:pt idx="51">
                  <c:v>1.2310236966160957</c:v>
                </c:pt>
                <c:pt idx="52">
                  <c:v>1.3658393462839387</c:v>
                </c:pt>
                <c:pt idx="53">
                  <c:v>1.515419341630361</c:v>
                </c:pt>
                <c:pt idx="54">
                  <c:v>1.68138060104617</c:v>
                </c:pt>
                <c:pt idx="55">
                  <c:v>1.8655171198573415</c:v>
                </c:pt>
                <c:pt idx="56">
                  <c:v>2.0698193629184538</c:v>
                </c:pt>
                <c:pt idx="57">
                  <c:v>2.296495780987402</c:v>
                </c:pt>
                <c:pt idx="58">
                  <c:v>2.5479966834674537</c:v>
                </c:pt>
                <c:pt idx="59">
                  <c:v>2.827040725574387</c:v>
                </c:pt>
                <c:pt idx="60">
                  <c:v>3.1366442962476646</c:v>
                </c:pt>
                <c:pt idx="61">
                  <c:v>3.4801541244808396</c:v>
                </c:pt>
                <c:pt idx="62">
                  <c:v>3.8612834565366025</c:v>
                </c:pt>
                <c:pt idx="63">
                  <c:v>4.2841521951121662</c:v>
                </c:pt>
                <c:pt idx="64">
                  <c:v>4.7533314343482758</c:v>
                </c:pt>
                <c:pt idx="65">
                  <c:v>5.2738928720929534</c:v>
                </c:pt>
                <c:pt idx="66">
                  <c:v>5.8514636335529175</c:v>
                </c:pt>
                <c:pt idx="67">
                  <c:v>6.4922870989611621</c:v>
                </c:pt>
                <c:pt idx="68">
                  <c:v>7.2032903927909819</c:v>
                </c:pt>
                <c:pt idx="69">
                  <c:v>7.9921592640561778</c:v>
                </c:pt>
                <c:pt idx="70">
                  <c:v>8.8674211671327843</c:v>
                </c:pt>
                <c:pt idx="71">
                  <c:v>9.8385374411830355</c:v>
                </c:pt>
                <c:pt idx="72">
                  <c:v>10.916005584615641</c:v>
                </c:pt>
                <c:pt idx="73">
                  <c:v>12.111472730141035</c:v>
                </c:pt>
                <c:pt idx="74">
                  <c:v>13.437861547055526</c:v>
                </c:pt>
                <c:pt idx="75">
                  <c:v>14.90950993172329</c:v>
                </c:pt>
                <c:pt idx="76">
                  <c:v>16.542325996271622</c:v>
                </c:pt>
                <c:pt idx="77">
                  <c:v>18.353960030884444</c:v>
                </c:pt>
                <c:pt idx="78">
                  <c:v>20.363995298558883</c:v>
                </c:pt>
                <c:pt idx="79">
                  <c:v>22.594159724763497</c:v>
                </c:pt>
                <c:pt idx="80">
                  <c:v>25.068560770304813</c:v>
                </c:pt>
                <c:pt idx="81">
                  <c:v>27.813946026312937</c:v>
                </c:pt>
                <c:pt idx="82">
                  <c:v>30.859992348305951</c:v>
                </c:pt>
                <c:pt idx="83">
                  <c:v>34.239626654792403</c:v>
                </c:pt>
                <c:pt idx="84">
                  <c:v>37.989381858156115</c:v>
                </c:pt>
                <c:pt idx="85">
                  <c:v>42.149791775337661</c:v>
                </c:pt>
                <c:pt idx="86">
                  <c:v>46.765829287187898</c:v>
                </c:pt>
                <c:pt idx="87">
                  <c:v>51.887392482875008</c:v>
                </c:pt>
                <c:pt idx="88">
                  <c:v>57.56984404443147</c:v>
                </c:pt>
                <c:pt idx="89">
                  <c:v>63.874609702039166</c:v>
                </c:pt>
                <c:pt idx="90">
                  <c:v>70.869842229188308</c:v>
                </c:pt>
                <c:pt idx="91">
                  <c:v>78.631158155314708</c:v>
                </c:pt>
                <c:pt idx="92">
                  <c:v>87.242455159575016</c:v>
                </c:pt>
                <c:pt idx="93">
                  <c:v>96.796818981560548</c:v>
                </c:pt>
                <c:pt idx="94">
                  <c:v>107.39752965240419</c:v>
                </c:pt>
                <c:pt idx="95">
                  <c:v>119.15917792335992</c:v>
                </c:pt>
                <c:pt idx="96">
                  <c:v>132.20890396013957</c:v>
                </c:pt>
                <c:pt idx="97">
                  <c:v>146.68777169294984</c:v>
                </c:pt>
                <c:pt idx="98">
                  <c:v>162.75229367857364</c:v>
                </c:pt>
                <c:pt idx="99">
                  <c:v>180.57612295783329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3-46F9-9FA0-07C908CDBC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transform!$AB$15:$AB$114</c:f>
              <c:numCache>
                <c:formatCode>General</c:formatCode>
                <c:ptCount val="100"/>
                <c:pt idx="0">
                  <c:v>1.8112436819855802</c:v>
                </c:pt>
                <c:pt idx="1">
                  <c:v>3.6169495332567778</c:v>
                </c:pt>
                <c:pt idx="2">
                  <c:v>5.4226553845279755</c:v>
                </c:pt>
                <c:pt idx="3">
                  <c:v>7.2283612357991736</c:v>
                </c:pt>
                <c:pt idx="4">
                  <c:v>9.0340670870703708</c:v>
                </c:pt>
                <c:pt idx="5">
                  <c:v>10.839772938341568</c:v>
                </c:pt>
                <c:pt idx="6">
                  <c:v>12.645478789612765</c:v>
                </c:pt>
                <c:pt idx="7">
                  <c:v>14.451184640883962</c:v>
                </c:pt>
                <c:pt idx="8">
                  <c:v>16.256890492155161</c:v>
                </c:pt>
                <c:pt idx="9">
                  <c:v>18.06259634342636</c:v>
                </c:pt>
                <c:pt idx="10">
                  <c:v>19.868302194697559</c:v>
                </c:pt>
                <c:pt idx="11">
                  <c:v>21.674008045968758</c:v>
                </c:pt>
                <c:pt idx="12">
                  <c:v>23.479713897239957</c:v>
                </c:pt>
                <c:pt idx="13">
                  <c:v>25.285419748511156</c:v>
                </c:pt>
                <c:pt idx="14">
                  <c:v>27.091125599782355</c:v>
                </c:pt>
                <c:pt idx="15">
                  <c:v>28.896831451053554</c:v>
                </c:pt>
                <c:pt idx="16">
                  <c:v>30.702537302324753</c:v>
                </c:pt>
                <c:pt idx="17">
                  <c:v>32.508243153595949</c:v>
                </c:pt>
                <c:pt idx="18">
                  <c:v>34.313949004867148</c:v>
                </c:pt>
                <c:pt idx="19">
                  <c:v>36.119654856138347</c:v>
                </c:pt>
                <c:pt idx="20">
                  <c:v>37.925360707409546</c:v>
                </c:pt>
                <c:pt idx="21">
                  <c:v>39.731066558680745</c:v>
                </c:pt>
                <c:pt idx="22">
                  <c:v>41.536772409951944</c:v>
                </c:pt>
                <c:pt idx="23">
                  <c:v>43.342478261223143</c:v>
                </c:pt>
                <c:pt idx="24">
                  <c:v>45.148184112494341</c:v>
                </c:pt>
                <c:pt idx="25">
                  <c:v>46.95388996376554</c:v>
                </c:pt>
                <c:pt idx="26">
                  <c:v>48.759595815036739</c:v>
                </c:pt>
                <c:pt idx="27">
                  <c:v>50.565301666307938</c:v>
                </c:pt>
                <c:pt idx="28">
                  <c:v>52.371007517579137</c:v>
                </c:pt>
                <c:pt idx="29">
                  <c:v>54.176713368850336</c:v>
                </c:pt>
                <c:pt idx="30">
                  <c:v>55.982419220121535</c:v>
                </c:pt>
                <c:pt idx="31">
                  <c:v>57.788125071392734</c:v>
                </c:pt>
                <c:pt idx="32">
                  <c:v>59.593830922663933</c:v>
                </c:pt>
                <c:pt idx="33">
                  <c:v>61.399536773935132</c:v>
                </c:pt>
                <c:pt idx="34">
                  <c:v>63.205242625206331</c:v>
                </c:pt>
                <c:pt idx="35">
                  <c:v>65.010948476477523</c:v>
                </c:pt>
                <c:pt idx="36">
                  <c:v>66.816654327748722</c:v>
                </c:pt>
                <c:pt idx="37">
                  <c:v>68.622360179019921</c:v>
                </c:pt>
                <c:pt idx="38">
                  <c:v>70.42806603029112</c:v>
                </c:pt>
                <c:pt idx="39">
                  <c:v>72.233771881562319</c:v>
                </c:pt>
                <c:pt idx="40">
                  <c:v>74.039477732833518</c:v>
                </c:pt>
                <c:pt idx="41">
                  <c:v>75.845183584104717</c:v>
                </c:pt>
                <c:pt idx="42">
                  <c:v>77.650889435375916</c:v>
                </c:pt>
                <c:pt idx="43">
                  <c:v>79.456595286647115</c:v>
                </c:pt>
                <c:pt idx="44">
                  <c:v>81.262301137918314</c:v>
                </c:pt>
                <c:pt idx="45">
                  <c:v>83.068006989189513</c:v>
                </c:pt>
                <c:pt idx="46">
                  <c:v>84.873712840460712</c:v>
                </c:pt>
                <c:pt idx="47">
                  <c:v>86.679418691731911</c:v>
                </c:pt>
                <c:pt idx="48">
                  <c:v>88.48512454300311</c:v>
                </c:pt>
                <c:pt idx="49">
                  <c:v>90.290830394274309</c:v>
                </c:pt>
                <c:pt idx="50">
                  <c:v>92.096536245545508</c:v>
                </c:pt>
                <c:pt idx="51">
                  <c:v>93.902242096816707</c:v>
                </c:pt>
                <c:pt idx="52">
                  <c:v>95.707947948087906</c:v>
                </c:pt>
                <c:pt idx="53">
                  <c:v>97.513653799359105</c:v>
                </c:pt>
                <c:pt idx="54">
                  <c:v>99.319359650630304</c:v>
                </c:pt>
                <c:pt idx="55">
                  <c:v>101.1250655019015</c:v>
                </c:pt>
                <c:pt idx="56">
                  <c:v>102.9307713531727</c:v>
                </c:pt>
                <c:pt idx="57">
                  <c:v>104.7364772044439</c:v>
                </c:pt>
                <c:pt idx="58">
                  <c:v>106.5421830557151</c:v>
                </c:pt>
                <c:pt idx="59">
                  <c:v>108.3478889069863</c:v>
                </c:pt>
                <c:pt idx="60">
                  <c:v>110.1535947582575</c:v>
                </c:pt>
                <c:pt idx="61">
                  <c:v>111.9593006095287</c:v>
                </c:pt>
                <c:pt idx="62">
                  <c:v>113.7650064607999</c:v>
                </c:pt>
                <c:pt idx="63">
                  <c:v>115.57071231207109</c:v>
                </c:pt>
                <c:pt idx="64">
                  <c:v>117.37641816334229</c:v>
                </c:pt>
                <c:pt idx="65">
                  <c:v>119.18212401461349</c:v>
                </c:pt>
                <c:pt idx="66">
                  <c:v>120.98782986588469</c:v>
                </c:pt>
                <c:pt idx="67">
                  <c:v>122.79353571715589</c:v>
                </c:pt>
                <c:pt idx="68">
                  <c:v>124.59924156842709</c:v>
                </c:pt>
                <c:pt idx="69">
                  <c:v>126.40494741969829</c:v>
                </c:pt>
                <c:pt idx="70">
                  <c:v>128.21065327096949</c:v>
                </c:pt>
                <c:pt idx="71">
                  <c:v>130.01635912224069</c:v>
                </c:pt>
                <c:pt idx="72">
                  <c:v>131.82206497351189</c:v>
                </c:pt>
                <c:pt idx="73">
                  <c:v>133.62777082478308</c:v>
                </c:pt>
                <c:pt idx="74">
                  <c:v>135.43347667605428</c:v>
                </c:pt>
                <c:pt idx="75">
                  <c:v>137.23918252732548</c:v>
                </c:pt>
                <c:pt idx="76">
                  <c:v>139.04488837859668</c:v>
                </c:pt>
                <c:pt idx="77">
                  <c:v>140.85059422986788</c:v>
                </c:pt>
                <c:pt idx="78">
                  <c:v>142.65630008113908</c:v>
                </c:pt>
                <c:pt idx="79">
                  <c:v>144.46200593241028</c:v>
                </c:pt>
                <c:pt idx="80">
                  <c:v>146.26771178368148</c:v>
                </c:pt>
                <c:pt idx="81">
                  <c:v>148.07341763495268</c:v>
                </c:pt>
                <c:pt idx="82">
                  <c:v>149.87912348622388</c:v>
                </c:pt>
                <c:pt idx="83">
                  <c:v>151.68482933749507</c:v>
                </c:pt>
                <c:pt idx="84">
                  <c:v>153.49053518876627</c:v>
                </c:pt>
                <c:pt idx="85">
                  <c:v>155.29624104003747</c:v>
                </c:pt>
                <c:pt idx="86">
                  <c:v>157.10194689130867</c:v>
                </c:pt>
                <c:pt idx="87">
                  <c:v>158.90765274257987</c:v>
                </c:pt>
                <c:pt idx="88">
                  <c:v>160.71335859385107</c:v>
                </c:pt>
                <c:pt idx="89">
                  <c:v>162.51906444512227</c:v>
                </c:pt>
                <c:pt idx="90">
                  <c:v>164.32477029639347</c:v>
                </c:pt>
                <c:pt idx="91">
                  <c:v>166.13047614766467</c:v>
                </c:pt>
                <c:pt idx="92">
                  <c:v>167.93618199893587</c:v>
                </c:pt>
                <c:pt idx="93">
                  <c:v>169.74188785020706</c:v>
                </c:pt>
                <c:pt idx="94">
                  <c:v>171.54759370147826</c:v>
                </c:pt>
                <c:pt idx="95">
                  <c:v>173.35329955274946</c:v>
                </c:pt>
                <c:pt idx="96">
                  <c:v>175.15900540402066</c:v>
                </c:pt>
                <c:pt idx="97">
                  <c:v>176.96471125529186</c:v>
                </c:pt>
                <c:pt idx="98">
                  <c:v>178.77041710656306</c:v>
                </c:pt>
                <c:pt idx="99">
                  <c:v>180.57612295783426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3-46F9-9FA0-07C908CDB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497928"/>
        <c:axId val="925495368"/>
      </c:lineChart>
      <c:catAx>
        <c:axId val="925497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25495368"/>
        <c:crosses val="autoZero"/>
        <c:auto val="1"/>
        <c:lblAlgn val="ctr"/>
        <c:lblOffset val="100"/>
        <c:noMultiLvlLbl val="0"/>
      </c:catAx>
      <c:valAx>
        <c:axId val="92549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25497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9.2193160389730192E-4</c:v>
                </c:pt>
                <c:pt idx="11">
                  <c:v>1.6130738870245825E-3</c:v>
                </c:pt>
                <c:pt idx="12">
                  <c:v>2.7304288659927029E-3</c:v>
                </c:pt>
                <c:pt idx="13">
                  <c:v>4.4641976709111995E-3</c:v>
                </c:pt>
                <c:pt idx="14">
                  <c:v>7.0403558000658381E-3</c:v>
                </c:pt>
                <c:pt idx="15">
                  <c:v>1.0697518082355445E-2</c:v>
                </c:pt>
                <c:pt idx="16">
                  <c:v>1.5645924431951945E-2</c:v>
                </c:pt>
                <c:pt idx="17">
                  <c:v>2.2010718069809632E-2</c:v>
                </c:pt>
                <c:pt idx="18">
                  <c:v>2.9768509679582861E-2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3.8689780094210577E-2</c:v>
                </c:pt>
                <c:pt idx="32">
                  <c:v>2.9768509679582847E-2</c:v>
                </c:pt>
                <c:pt idx="33">
                  <c:v>2.2010718069809639E-2</c:v>
                </c:pt>
                <c:pt idx="34">
                  <c:v>1.5645924431951959E-2</c:v>
                </c:pt>
                <c:pt idx="35">
                  <c:v>1.0697518082355452E-2</c:v>
                </c:pt>
                <c:pt idx="36">
                  <c:v>7.0403558000658468E-3</c:v>
                </c:pt>
                <c:pt idx="37">
                  <c:v>4.4641976709112047E-3</c:v>
                </c:pt>
                <c:pt idx="38">
                  <c:v>2.7304288659927064E-3</c:v>
                </c:pt>
                <c:pt idx="39">
                  <c:v>1.613073887024584E-3</c:v>
                </c:pt>
                <c:pt idx="40">
                  <c:v>9.2193160389730312E-4</c:v>
                </c:pt>
                <c:pt idx="41">
                  <c:v>5.1064246632828464E-4</c:v>
                </c:pt>
                <c:pt idx="42">
                  <c:v>2.746009943885214E-4</c:v>
                </c:pt>
                <c:pt idx="43">
                  <c:v>1.436345120712928E-4</c:v>
                </c:pt>
                <c:pt idx="44">
                  <c:v>7.3210001548433838E-5</c:v>
                </c:pt>
                <c:pt idx="45">
                  <c:v>3.6419599908090108E-5</c:v>
                </c:pt>
                <c:pt idx="46">
                  <c:v>1.7697984571565715E-5</c:v>
                </c:pt>
                <c:pt idx="47">
                  <c:v>8.3795004369837655E-6</c:v>
                </c:pt>
                <c:pt idx="48">
                  <c:v>3.7897937387939012E-6</c:v>
                </c:pt>
                <c:pt idx="49">
                  <c:v>1.449277803334915E-6</c:v>
                </c:pt>
                <c:pt idx="50">
                  <c:v>2.1049099722379516E-6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9.2193160389730192E-4</c:v>
                </c:pt>
                <c:pt idx="11">
                  <c:v>1.6130738870245825E-3</c:v>
                </c:pt>
                <c:pt idx="12">
                  <c:v>2.7304288659927029E-3</c:v>
                </c:pt>
                <c:pt idx="13">
                  <c:v>4.4641976709111995E-3</c:v>
                </c:pt>
                <c:pt idx="14">
                  <c:v>7.0403558000658381E-3</c:v>
                </c:pt>
                <c:pt idx="15">
                  <c:v>1.0697518082355445E-2</c:v>
                </c:pt>
                <c:pt idx="16">
                  <c:v>1.5645924431951945E-2</c:v>
                </c:pt>
                <c:pt idx="17">
                  <c:v>2.2010718069809632E-2</c:v>
                </c:pt>
                <c:pt idx="18">
                  <c:v>2.9768509679582861E-2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3.8689780094210577E-2</c:v>
                </c:pt>
                <c:pt idx="32">
                  <c:v>2.9768509679582847E-2</c:v>
                </c:pt>
                <c:pt idx="33">
                  <c:v>2.2010718069809639E-2</c:v>
                </c:pt>
                <c:pt idx="34">
                  <c:v>1.5645924431951959E-2</c:v>
                </c:pt>
                <c:pt idx="35">
                  <c:v>1.0697518082355452E-2</c:v>
                </c:pt>
                <c:pt idx="36">
                  <c:v>7.0403558000658468E-3</c:v>
                </c:pt>
                <c:pt idx="37">
                  <c:v>4.4641976709112047E-3</c:v>
                </c:pt>
                <c:pt idx="38">
                  <c:v>2.7304288659927064E-3</c:v>
                </c:pt>
                <c:pt idx="39">
                  <c:v>1.613073887024584E-3</c:v>
                </c:pt>
                <c:pt idx="40">
                  <c:v>9.2193160389730312E-4</c:v>
                </c:pt>
                <c:pt idx="41">
                  <c:v>5.1064246632828464E-4</c:v>
                </c:pt>
                <c:pt idx="42">
                  <c:v>2.746009943885214E-4</c:v>
                </c:pt>
                <c:pt idx="43">
                  <c:v>1.436345120712928E-4</c:v>
                </c:pt>
                <c:pt idx="44">
                  <c:v>7.3210001548433838E-5</c:v>
                </c:pt>
                <c:pt idx="45">
                  <c:v>3.6419599908090108E-5</c:v>
                </c:pt>
                <c:pt idx="46">
                  <c:v>1.7697984571565715E-5</c:v>
                </c:pt>
                <c:pt idx="47">
                  <c:v>8.3795004369837655E-6</c:v>
                </c:pt>
                <c:pt idx="48">
                  <c:v>3.7897937387939012E-6</c:v>
                </c:pt>
                <c:pt idx="49">
                  <c:v>1.449277803334915E-6</c:v>
                </c:pt>
                <c:pt idx="50">
                  <c:v>2.1049099722379516E-6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0</c:v>
                </c:pt>
                <c:pt idx="1">
                  <c:v>4.8893499582888176E-7</c:v>
                </c:pt>
                <c:pt idx="2">
                  <c:v>1.4929097419537004E-6</c:v>
                </c:pt>
                <c:pt idx="3">
                  <c:v>3.9375847210981137E-6</c:v>
                </c:pt>
                <c:pt idx="4">
                  <c:v>9.788821910629859E-6</c:v>
                </c:pt>
                <c:pt idx="5">
                  <c:v>2.3170267763808369E-5</c:v>
                </c:pt>
                <c:pt idx="6">
                  <c:v>5.2320809814115357E-5</c:v>
                </c:pt>
                <c:pt idx="7">
                  <c:v>1.128169470821969E-4</c:v>
                </c:pt>
                <c:pt idx="8">
                  <c:v>2.3247132949674704E-4</c:v>
                </c:pt>
                <c:pt idx="9">
                  <c:v>4.5810527622554319E-4</c:v>
                </c:pt>
                <c:pt idx="10">
                  <c:v>8.6385566554180403E-4</c:v>
                </c:pt>
                <c:pt idx="11">
                  <c:v>1.5597393964431275E-3</c:v>
                </c:pt>
                <c:pt idx="12">
                  <c:v>2.6979276047130684E-3</c:v>
                </c:pt>
                <c:pt idx="13">
                  <c:v>4.4728799762432927E-3</c:v>
                </c:pt>
                <c:pt idx="14">
                  <c:v>7.1107322699264369E-3</c:v>
                </c:pt>
                <c:pt idx="15">
                  <c:v>1.0843866711637968E-2</c:v>
                </c:pt>
                <c:pt idx="16">
                  <c:v>1.5869073236543376E-2</c:v>
                </c:pt>
                <c:pt idx="17">
                  <c:v>2.2292269546572832E-2</c:v>
                </c:pt>
                <c:pt idx="18">
                  <c:v>3.0068642644214501E-2</c:v>
                </c:pt>
                <c:pt idx="19">
                  <c:v>3.8952559789096064E-2</c:v>
                </c:pt>
                <c:pt idx="20">
                  <c:v>4.8474296626430657E-2</c:v>
                </c:pt>
                <c:pt idx="21">
                  <c:v>5.7958398140297525E-2</c:v>
                </c:pt>
                <c:pt idx="22">
                  <c:v>6.6590499990980156E-2</c:v>
                </c:pt>
                <c:pt idx="23">
                  <c:v>7.3527010406707269E-2</c:v>
                </c:pt>
                <c:pt idx="24">
                  <c:v>7.8028664105077125E-2</c:v>
                </c:pt>
                <c:pt idx="25">
                  <c:v>7.9589237387178685E-2</c:v>
                </c:pt>
                <c:pt idx="26">
                  <c:v>7.8028664105077139E-2</c:v>
                </c:pt>
                <c:pt idx="27">
                  <c:v>7.3527010406707283E-2</c:v>
                </c:pt>
                <c:pt idx="28">
                  <c:v>6.6590499990980156E-2</c:v>
                </c:pt>
                <c:pt idx="29">
                  <c:v>5.7958398140297532E-2</c:v>
                </c:pt>
                <c:pt idx="30">
                  <c:v>4.8474296626430644E-2</c:v>
                </c:pt>
                <c:pt idx="31">
                  <c:v>3.8952559789096057E-2</c:v>
                </c:pt>
                <c:pt idx="32">
                  <c:v>3.0068642644214508E-2</c:v>
                </c:pt>
                <c:pt idx="33">
                  <c:v>2.2292269546572836E-2</c:v>
                </c:pt>
                <c:pt idx="34">
                  <c:v>1.586907323654338E-2</c:v>
                </c:pt>
                <c:pt idx="35">
                  <c:v>1.0843866711637971E-2</c:v>
                </c:pt>
                <c:pt idx="36">
                  <c:v>7.1107322699264395E-3</c:v>
                </c:pt>
                <c:pt idx="37">
                  <c:v>4.4728799762432936E-3</c:v>
                </c:pt>
                <c:pt idx="38">
                  <c:v>2.6979276047130697E-3</c:v>
                </c:pt>
                <c:pt idx="39">
                  <c:v>1.5597393964431288E-3</c:v>
                </c:pt>
                <c:pt idx="40">
                  <c:v>8.638556655418049E-4</c:v>
                </c:pt>
                <c:pt idx="41">
                  <c:v>4.5810527622554357E-4</c:v>
                </c:pt>
                <c:pt idx="42">
                  <c:v>2.3247132949674721E-4</c:v>
                </c:pt>
                <c:pt idx="43">
                  <c:v>1.1281694708219698E-4</c:v>
                </c:pt>
                <c:pt idx="44">
                  <c:v>5.2320809814115411E-5</c:v>
                </c:pt>
                <c:pt idx="45">
                  <c:v>2.317026776380839E-5</c:v>
                </c:pt>
                <c:pt idx="46">
                  <c:v>9.7888219106298709E-6</c:v>
                </c:pt>
                <c:pt idx="47">
                  <c:v>3.9375847210981188E-6</c:v>
                </c:pt>
                <c:pt idx="48">
                  <c:v>1.4929097419537021E-6</c:v>
                </c:pt>
                <c:pt idx="49">
                  <c:v>4.8893499582888229E-7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0</c:v>
                </c:pt>
                <c:pt idx="1">
                  <c:v>1.9829803562202999E-6</c:v>
                </c:pt>
                <c:pt idx="2">
                  <c:v>5.1008758873554938E-6</c:v>
                </c:pt>
                <c:pt idx="3">
                  <c:v>1.102146061742891E-5</c:v>
                </c:pt>
                <c:pt idx="4">
                  <c:v>2.2661281725126889E-5</c:v>
                </c:pt>
                <c:pt idx="5">
                  <c:v>4.5298028686435631E-5</c:v>
                </c:pt>
                <c:pt idx="6">
                  <c:v>8.8345354241447071E-5</c:v>
                </c:pt>
                <c:pt idx="7">
                  <c:v>1.68110214699715E-4</c:v>
                </c:pt>
                <c:pt idx="8">
                  <c:v>3.1186696167544463E-4</c:v>
                </c:pt>
                <c:pt idx="9">
                  <c:v>5.6348706939682866E-4</c:v>
                </c:pt>
                <c:pt idx="10">
                  <c:v>9.9056065614046588E-4</c:v>
                </c:pt>
                <c:pt idx="11">
                  <c:v>1.6923288762991594E-3</c:v>
                </c:pt>
                <c:pt idx="12">
                  <c:v>2.8067501507263661E-3</c:v>
                </c:pt>
                <c:pt idx="13">
                  <c:v>4.5137154098328211E-3</c:v>
                </c:pt>
                <c:pt idx="14">
                  <c:v>7.0301191247402707E-3</c:v>
                </c:pt>
                <c:pt idx="15">
                  <c:v>1.0591817472757482E-2</c:v>
                </c:pt>
                <c:pt idx="16">
                  <c:v>1.5418367702251651E-2</c:v>
                </c:pt>
                <c:pt idx="17">
                  <c:v>2.1659733705248783E-2</c:v>
                </c:pt>
                <c:pt idx="18">
                  <c:v>2.9330180590700923E-2</c:v>
                </c:pt>
                <c:pt idx="19">
                  <c:v>3.8242435722123054E-2</c:v>
                </c:pt>
                <c:pt idx="20">
                  <c:v>4.7962280934539872E-2</c:v>
                </c:pt>
                <c:pt idx="21">
                  <c:v>5.7806214811308959E-2</c:v>
                </c:pt>
                <c:pt idx="22">
                  <c:v>6.6899090519359911E-2</c:v>
                </c:pt>
                <c:pt idx="23">
                  <c:v>7.4293644435938777E-2</c:v>
                </c:pt>
                <c:pt idx="24">
                  <c:v>7.913296054198482E-2</c:v>
                </c:pt>
                <c:pt idx="25">
                  <c:v>8.0817853923539712E-2</c:v>
                </c:pt>
                <c:pt idx="26">
                  <c:v>7.9132960541984862E-2</c:v>
                </c:pt>
                <c:pt idx="27">
                  <c:v>7.4293644435938888E-2</c:v>
                </c:pt>
                <c:pt idx="28">
                  <c:v>6.6899090519360244E-2</c:v>
                </c:pt>
                <c:pt idx="29">
                  <c:v>5.7806214811309903E-2</c:v>
                </c:pt>
                <c:pt idx="30">
                  <c:v>4.7962280934542689E-2</c:v>
                </c:pt>
                <c:pt idx="31">
                  <c:v>3.8242435722131311E-2</c:v>
                </c:pt>
                <c:pt idx="32">
                  <c:v>2.9330180590724765E-2</c:v>
                </c:pt>
                <c:pt idx="33">
                  <c:v>2.1659733705316681E-2</c:v>
                </c:pt>
                <c:pt idx="34">
                  <c:v>1.5418367702442877E-2</c:v>
                </c:pt>
                <c:pt idx="35">
                  <c:v>1.0591817473290164E-2</c:v>
                </c:pt>
                <c:pt idx="36">
                  <c:v>7.0301191262074321E-3</c:v>
                </c:pt>
                <c:pt idx="37">
                  <c:v>4.5137154138270618E-3</c:v>
                </c:pt>
                <c:pt idx="38">
                  <c:v>2.8067501614707697E-3</c:v>
                </c:pt>
                <c:pt idx="39">
                  <c:v>1.692328904846117E-3</c:v>
                </c:pt>
                <c:pt idx="40">
                  <c:v>9.9056073102593632E-4</c:v>
                </c:pt>
                <c:pt idx="41">
                  <c:v>5.6348726327028675E-4</c:v>
                </c:pt>
                <c:pt idx="42">
                  <c:v>3.1186745682576934E-4</c:v>
                </c:pt>
                <c:pt idx="43">
                  <c:v>1.6811146168164282E-4</c:v>
                </c:pt>
                <c:pt idx="44">
                  <c:v>8.8348449417018318E-5</c:v>
                </c:pt>
                <c:pt idx="45">
                  <c:v>4.5305597030745304E-5</c:v>
                </c:pt>
                <c:pt idx="46">
                  <c:v>2.2679503290775582E-5</c:v>
                </c:pt>
                <c:pt idx="47">
                  <c:v>1.1064633232679284E-5</c:v>
                </c:pt>
                <c:pt idx="48">
                  <c:v>5.201482604058165E-6</c:v>
                </c:pt>
                <c:pt idx="49">
                  <c:v>2.2134366948136677E-6</c:v>
                </c:pt>
                <c:pt idx="50">
                  <c:v>5.1859595288240677E-7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1.7156518498943363E-18</c:v>
                </c:pt>
                <c:pt idx="1">
                  <c:v>1.8006094751168675E-18</c:v>
                </c:pt>
                <c:pt idx="2">
                  <c:v>7.0868387920896416E-17</c:v>
                </c:pt>
                <c:pt idx="3">
                  <c:v>8.4532759445580271E-17</c:v>
                </c:pt>
                <c:pt idx="4">
                  <c:v>5.8765539139610908E-16</c:v>
                </c:pt>
                <c:pt idx="5">
                  <c:v>1.6592420933087392E-15</c:v>
                </c:pt>
                <c:pt idx="6">
                  <c:v>1.1577302861014616E-14</c:v>
                </c:pt>
                <c:pt idx="7">
                  <c:v>1.2711668796486854E-13</c:v>
                </c:pt>
                <c:pt idx="8">
                  <c:v>4.5402384016444899E-12</c:v>
                </c:pt>
                <c:pt idx="9">
                  <c:v>5.5870695739059318E-12</c:v>
                </c:pt>
                <c:pt idx="10">
                  <c:v>1.663742651100856E-11</c:v>
                </c:pt>
                <c:pt idx="11">
                  <c:v>1.3715665645757636E-10</c:v>
                </c:pt>
                <c:pt idx="12">
                  <c:v>2.088032159294907E-10</c:v>
                </c:pt>
                <c:pt idx="13">
                  <c:v>3.2593740667699023E-10</c:v>
                </c:pt>
                <c:pt idx="14">
                  <c:v>7.1508479066226759E-10</c:v>
                </c:pt>
                <c:pt idx="15">
                  <c:v>6.5895755298117744E-6</c:v>
                </c:pt>
                <c:pt idx="16">
                  <c:v>5.2661941063003961E-6</c:v>
                </c:pt>
                <c:pt idx="17">
                  <c:v>4.6559894978176963E-5</c:v>
                </c:pt>
                <c:pt idx="18">
                  <c:v>4.0385710266917257E-4</c:v>
                </c:pt>
                <c:pt idx="19">
                  <c:v>4.0942264258674824E-4</c:v>
                </c:pt>
                <c:pt idx="20">
                  <c:v>8.6009399084423818E-4</c:v>
                </c:pt>
                <c:pt idx="21">
                  <c:v>5.6004670179076732E-3</c:v>
                </c:pt>
                <c:pt idx="22">
                  <c:v>3.2146803405146571E-2</c:v>
                </c:pt>
                <c:pt idx="23">
                  <c:v>0.21168356791437176</c:v>
                </c:pt>
                <c:pt idx="24">
                  <c:v>0.19973957425714683</c:v>
                </c:pt>
                <c:pt idx="25">
                  <c:v>0.25632853131372424</c:v>
                </c:pt>
                <c:pt idx="26">
                  <c:v>0.17905655385226579</c:v>
                </c:pt>
                <c:pt idx="27">
                  <c:v>3.5979078567432703E-2</c:v>
                </c:pt>
                <c:pt idx="28">
                  <c:v>7.1178644412611125E-2</c:v>
                </c:pt>
                <c:pt idx="29">
                  <c:v>8.4617046888219166E-3</c:v>
                </c:pt>
                <c:pt idx="30">
                  <c:v>7.3528444046692216E-4</c:v>
                </c:pt>
                <c:pt idx="31">
                  <c:v>8.9699418673975124E-5</c:v>
                </c:pt>
                <c:pt idx="32">
                  <c:v>2.2844324131209476E-4</c:v>
                </c:pt>
                <c:pt idx="33">
                  <c:v>1.0936674764405349E-5</c:v>
                </c:pt>
                <c:pt idx="34">
                  <c:v>1.2776681386585838E-5</c:v>
                </c:pt>
                <c:pt idx="35">
                  <c:v>4.2861504346682287E-6</c:v>
                </c:pt>
                <c:pt idx="36">
                  <c:v>2.4184630608950408E-8</c:v>
                </c:pt>
                <c:pt idx="37">
                  <c:v>2.427967379790512E-8</c:v>
                </c:pt>
                <c:pt idx="38">
                  <c:v>2.1643359764290984E-9</c:v>
                </c:pt>
                <c:pt idx="39">
                  <c:v>3.4425655882628359E-10</c:v>
                </c:pt>
                <c:pt idx="40">
                  <c:v>1.2122051548767208E-11</c:v>
                </c:pt>
                <c:pt idx="41">
                  <c:v>3.4299155741798597E-14</c:v>
                </c:pt>
                <c:pt idx="42">
                  <c:v>9.1230892479763941E-15</c:v>
                </c:pt>
                <c:pt idx="43">
                  <c:v>9.1136838470315128E-15</c:v>
                </c:pt>
                <c:pt idx="44">
                  <c:v>1.9659500355528173E-16</c:v>
                </c:pt>
                <c:pt idx="45">
                  <c:v>2.1122712685683838E-16</c:v>
                </c:pt>
                <c:pt idx="46">
                  <c:v>4.2642726851807627E-18</c:v>
                </c:pt>
                <c:pt idx="47">
                  <c:v>1.0978545229920412E-18</c:v>
                </c:pt>
                <c:pt idx="48">
                  <c:v>1.6516582094331087E-19</c:v>
                </c:pt>
                <c:pt idx="49">
                  <c:v>6.8028175810176328E-20</c:v>
                </c:pt>
                <c:pt idx="50">
                  <c:v>4.5482016009989434E-20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4.5242048803517488E-6</c:v>
                </c:pt>
                <c:pt idx="1">
                  <c:v>2.2718412313593598E-6</c:v>
                </c:pt>
                <c:pt idx="2">
                  <c:v>5.6052246502428668E-6</c:v>
                </c:pt>
                <c:pt idx="3">
                  <c:v>1.1508801576848651E-5</c:v>
                </c:pt>
                <c:pt idx="4">
                  <c:v>2.2544543790275253E-5</c:v>
                </c:pt>
                <c:pt idx="5">
                  <c:v>4.3291926180442699E-5</c:v>
                </c:pt>
                <c:pt idx="6">
                  <c:v>8.1948894744585926E-5</c:v>
                </c:pt>
                <c:pt idx="7">
                  <c:v>1.5296328430372346E-4</c:v>
                </c:pt>
                <c:pt idx="8">
                  <c:v>2.8121222688235327E-4</c:v>
                </c:pt>
                <c:pt idx="9">
                  <c:v>5.0830515163404356E-4</c:v>
                </c:pt>
                <c:pt idx="10">
                  <c:v>9.0140981668385134E-4</c:v>
                </c:pt>
                <c:pt idx="11">
                  <c:v>1.5642778216689206E-3</c:v>
                </c:pt>
                <c:pt idx="12">
                  <c:v>2.6484128621827308E-3</c:v>
                </c:pt>
                <c:pt idx="13">
                  <c:v>4.3591459683428174E-3</c:v>
                </c:pt>
                <c:pt idx="14">
                  <c:v>6.9470061516792069E-3</c:v>
                </c:pt>
                <c:pt idx="15">
                  <c:v>1.0671683676840571E-2</c:v>
                </c:pt>
                <c:pt idx="16">
                  <c:v>1.5731244753789043E-2</c:v>
                </c:pt>
                <c:pt idx="17">
                  <c:v>2.217589708313265E-2</c:v>
                </c:pt>
                <c:pt idx="18">
                  <c:v>2.9881433151628632E-2</c:v>
                </c:pt>
                <c:pt idx="19">
                  <c:v>3.8697354763867084E-2</c:v>
                </c:pt>
                <c:pt idx="20">
                  <c:v>4.8692196989799361E-2</c:v>
                </c:pt>
                <c:pt idx="21">
                  <c:v>5.9530962870271521E-2</c:v>
                </c:pt>
                <c:pt idx="22">
                  <c:v>6.6814048008363061E-2</c:v>
                </c:pt>
                <c:pt idx="23">
                  <c:v>6.1054867614628597E-2</c:v>
                </c:pt>
                <c:pt idx="24">
                  <c:v>0.11091223196449763</c:v>
                </c:pt>
                <c:pt idx="25">
                  <c:v>3.6607300805499537E-2</c:v>
                </c:pt>
                <c:pt idx="26">
                  <c:v>0.11091223196449766</c:v>
                </c:pt>
                <c:pt idx="27">
                  <c:v>6.1054867614628638E-2</c:v>
                </c:pt>
                <c:pt idx="28">
                  <c:v>6.6814048008363075E-2</c:v>
                </c:pt>
                <c:pt idx="29">
                  <c:v>5.9530962870271556E-2</c:v>
                </c:pt>
                <c:pt idx="30">
                  <c:v>4.8692196989799374E-2</c:v>
                </c:pt>
                <c:pt idx="31">
                  <c:v>3.8697354763867077E-2</c:v>
                </c:pt>
                <c:pt idx="32">
                  <c:v>2.9881433151628646E-2</c:v>
                </c:pt>
                <c:pt idx="33">
                  <c:v>2.2175897083132664E-2</c:v>
                </c:pt>
                <c:pt idx="34">
                  <c:v>1.573124475378905E-2</c:v>
                </c:pt>
                <c:pt idx="35">
                  <c:v>1.0671683676840581E-2</c:v>
                </c:pt>
                <c:pt idx="36">
                  <c:v>6.947006151679213E-3</c:v>
                </c:pt>
                <c:pt idx="37">
                  <c:v>4.3591459683428226E-3</c:v>
                </c:pt>
                <c:pt idx="38">
                  <c:v>2.6484128621827334E-3</c:v>
                </c:pt>
                <c:pt idx="39">
                  <c:v>1.5642778216689219E-3</c:v>
                </c:pt>
                <c:pt idx="40">
                  <c:v>9.0140981668385188E-4</c:v>
                </c:pt>
                <c:pt idx="41">
                  <c:v>5.0830515163404399E-4</c:v>
                </c:pt>
                <c:pt idx="42">
                  <c:v>2.8121222688235338E-4</c:v>
                </c:pt>
                <c:pt idx="43">
                  <c:v>1.5296328430372357E-4</c:v>
                </c:pt>
                <c:pt idx="44">
                  <c:v>8.1948894744585967E-5</c:v>
                </c:pt>
                <c:pt idx="45">
                  <c:v>4.329192618044272E-5</c:v>
                </c:pt>
                <c:pt idx="46">
                  <c:v>2.254454379027526E-5</c:v>
                </c:pt>
                <c:pt idx="47">
                  <c:v>1.1508801576848655E-5</c:v>
                </c:pt>
                <c:pt idx="48">
                  <c:v>5.6052246502428676E-6</c:v>
                </c:pt>
                <c:pt idx="49">
                  <c:v>2.2718412313593598E-6</c:v>
                </c:pt>
                <c:pt idx="50">
                  <c:v>4.5242048803517488E-6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6-48C0-AAEE-9C795DF85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3-45D4-944C-FA5CE0A4A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baseline="0"/>
              <a:t>Theta = 0 - Log Normal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6.590048118985127E-2"/>
          <c:y val="0.14856481481481484"/>
          <c:w val="0.88254396325459317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'LogNormal Test'!$N$48:$N$56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'LogNormal Test'!$O$48:$O$56</c:f>
              <c:numCache>
                <c:formatCode>General</c:formatCode>
                <c:ptCount val="9"/>
                <c:pt idx="0">
                  <c:v>-1.1732514814325998</c:v>
                </c:pt>
                <c:pt idx="1">
                  <c:v>-10.416306274012644</c:v>
                </c:pt>
                <c:pt idx="2">
                  <c:v>-11.110604127928086</c:v>
                </c:pt>
                <c:pt idx="3">
                  <c:v>-11.804627781840988</c:v>
                </c:pt>
                <c:pt idx="4">
                  <c:v>-12.4988141885425</c:v>
                </c:pt>
                <c:pt idx="5">
                  <c:v>-13.193684227846054</c:v>
                </c:pt>
                <c:pt idx="6">
                  <c:v>-13.890105991974835</c:v>
                </c:pt>
                <c:pt idx="7">
                  <c:v>-14.34004368394697</c:v>
                </c:pt>
                <c:pt idx="8">
                  <c:v>-16.73795826434004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21-4D03-A863-E87338668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596984"/>
        <c:axId val="910597624"/>
      </c:scatterChart>
      <c:valAx>
        <c:axId val="91059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597624"/>
        <c:crosses val="autoZero"/>
        <c:crossBetween val="midCat"/>
      </c:valAx>
      <c:valAx>
        <c:axId val="91059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596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baseline="0"/>
              <a:t>Theta = 1,0 - Log Normal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7.2413910761154859E-2"/>
          <c:y val="0.18778039593009235"/>
          <c:w val="0.88254396325459317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'LogNormal Test'!$N$42:$N$56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'LogNormal Test'!$P$43:$P$56</c:f>
              <c:numCache>
                <c:formatCode>General</c:formatCode>
                <c:ptCount val="14"/>
                <c:pt idx="0">
                  <c:v>-6.0361054520884032</c:v>
                </c:pt>
                <c:pt idx="1">
                  <c:v>-6.8130120481529115</c:v>
                </c:pt>
                <c:pt idx="2">
                  <c:v>-7.4624732010374997</c:v>
                </c:pt>
                <c:pt idx="3">
                  <c:v>-8.1350475957081034</c:v>
                </c:pt>
                <c:pt idx="4">
                  <c:v>-9.0394854423532109</c:v>
                </c:pt>
                <c:pt idx="5">
                  <c:v>-9.728802771628871</c:v>
                </c:pt>
                <c:pt idx="6">
                  <c:v>-10.420125600815531</c:v>
                </c:pt>
                <c:pt idx="7">
                  <c:v>-11.112514831933478</c:v>
                </c:pt>
                <c:pt idx="8">
                  <c:v>-11.80558482602363</c:v>
                </c:pt>
                <c:pt idx="9">
                  <c:v>-12.499295714299771</c:v>
                </c:pt>
                <c:pt idx="10">
                  <c:v>-13.193930612944731</c:v>
                </c:pt>
                <c:pt idx="11">
                  <c:v>-13.890240052398104</c:v>
                </c:pt>
                <c:pt idx="12">
                  <c:v>-14.340142709760821</c:v>
                </c:pt>
                <c:pt idx="13">
                  <c:v>-16.738225200703479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D0-4A02-80F7-255C1E3D6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596984"/>
        <c:axId val="910597624"/>
      </c:scatterChart>
      <c:valAx>
        <c:axId val="91059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597624"/>
        <c:crosses val="autoZero"/>
        <c:crossBetween val="midCat"/>
      </c:valAx>
      <c:valAx>
        <c:axId val="91059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596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baseline="0"/>
              <a:t>Theta = 0,5 - Log Normal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6.590048118985127E-2"/>
          <c:y val="0.14856481481481484"/>
          <c:w val="0.88254396325459317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'LogNormal Test'!$N$42:$N$56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'LogNormal Test'!$Q$43:$Q$56</c:f>
              <c:numCache>
                <c:formatCode>General</c:formatCode>
                <c:ptCount val="14"/>
                <c:pt idx="0">
                  <c:v>-5.8899829224799927</c:v>
                </c:pt>
                <c:pt idx="1">
                  <c:v>-8.3858953305196966</c:v>
                </c:pt>
                <c:pt idx="2">
                  <c:v>-11.024383222339027</c:v>
                </c:pt>
                <c:pt idx="3">
                  <c:v>-13.052620856872098</c:v>
                </c:pt>
                <c:pt idx="4">
                  <c:v>-14.887618730033193</c:v>
                </c:pt>
                <c:pt idx="5">
                  <c:v>-16.274226329012908</c:v>
                </c:pt>
                <c:pt idx="6">
                  <c:v>-17.660621059078597</c:v>
                </c:pt>
                <c:pt idx="7">
                  <c:v>-19.047028228812742</c:v>
                </c:pt>
                <c:pt idx="8">
                  <c:v>-20.433702001653128</c:v>
                </c:pt>
                <c:pt idx="9">
                  <c:v>-21.821531796536032</c:v>
                </c:pt>
                <c:pt idx="10">
                  <c:v>-23.214177274359404</c:v>
                </c:pt>
                <c:pt idx="11">
                  <c:v>-24.627488029585582</c:v>
                </c:pt>
                <c:pt idx="12">
                  <c:v>-25.551090072369018</c:v>
                </c:pt>
                <c:pt idx="1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45-4160-9964-6B9ED4A77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596984"/>
        <c:axId val="910597624"/>
      </c:scatterChart>
      <c:valAx>
        <c:axId val="91059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597624"/>
        <c:crosses val="autoZero"/>
        <c:crossBetween val="midCat"/>
      </c:valAx>
      <c:valAx>
        <c:axId val="91059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596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Convergence on number of time steps</a:t>
            </a:r>
            <a:r>
              <a:rPr lang="da-DK" i="1"/>
              <a:t>(m)</a:t>
            </a:r>
            <a:r>
              <a:rPr lang="da-DK"/>
              <a:t> for different </a:t>
            </a:r>
            <a:r>
              <a:rPr lang="el-GR"/>
              <a:t>θ</a:t>
            </a:r>
            <a:r>
              <a:rPr lang="da-DK"/>
              <a:t>-schemes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430559930008749"/>
          <c:y val="0.29712962962962969"/>
          <c:w val="0.80473818897637794"/>
          <c:h val="0.52194371536891226"/>
        </c:manualLayout>
      </c:layout>
      <c:lineChart>
        <c:grouping val="standard"/>
        <c:varyColors val="0"/>
        <c:ser>
          <c:idx val="0"/>
          <c:order val="0"/>
          <c:tx>
            <c:strRef>
              <c:f>'LogNormal Test'!$O$7</c:f>
              <c:strCache>
                <c:ptCount val="1"/>
                <c:pt idx="0">
                  <c:v>0,00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'LogNormal Test'!$N$8:$N$18</c:f>
              <c:numCache>
                <c:formatCode>0.00</c:formatCode>
                <c:ptCount val="11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</c:numCache>
            </c:numRef>
          </c:cat>
          <c:val>
            <c:numRef>
              <c:f>'LogNormal Test'!$O$8:$O$18</c:f>
              <c:numCache>
                <c:formatCode>0.00</c:formatCode>
                <c:ptCount val="11"/>
                <c:pt idx="0">
                  <c:v>-1.6102008007817679</c:v>
                </c:pt>
                <c:pt idx="1">
                  <c:v>-1.6102008007817679</c:v>
                </c:pt>
                <c:pt idx="2">
                  <c:v>-1.6102008007817679</c:v>
                </c:pt>
                <c:pt idx="3">
                  <c:v>-1.6102008007817679</c:v>
                </c:pt>
                <c:pt idx="4">
                  <c:v>-1.6704430392054896</c:v>
                </c:pt>
                <c:pt idx="5">
                  <c:v>-8.5792988743421841</c:v>
                </c:pt>
                <c:pt idx="6">
                  <c:v>-8.8751269314568919</c:v>
                </c:pt>
                <c:pt idx="7">
                  <c:v>-9.6012352330350943</c:v>
                </c:pt>
                <c:pt idx="8">
                  <c:v>-10.363461194234597</c:v>
                </c:pt>
                <c:pt idx="9">
                  <c:v>-11.210802074016112</c:v>
                </c:pt>
                <c:pt idx="10">
                  <c:v>-12.309435882820591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E-46C3-8DAB-5F40720F32A6}"/>
            </c:ext>
          </c:extLst>
        </c:ser>
        <c:ser>
          <c:idx val="1"/>
          <c:order val="1"/>
          <c:tx>
            <c:strRef>
              <c:f>'LogNormal Test'!$P$7</c:f>
              <c:strCache>
                <c:ptCount val="1"/>
                <c:pt idx="0">
                  <c:v>1,00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'LogNormal Test'!$N$8:$N$18</c:f>
              <c:numCache>
                <c:formatCode>0.00</c:formatCode>
                <c:ptCount val="11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</c:numCache>
            </c:numRef>
          </c:cat>
          <c:val>
            <c:numRef>
              <c:f>'LogNormal Test'!$P$8:$P$18</c:f>
              <c:numCache>
                <c:formatCode>0.00</c:formatCode>
                <c:ptCount val="11"/>
                <c:pt idx="0">
                  <c:v>-5.8570128696900792</c:v>
                </c:pt>
                <c:pt idx="1">
                  <c:v>-6.7710615477707936</c:v>
                </c:pt>
                <c:pt idx="2">
                  <c:v>-7.4666930376892564</c:v>
                </c:pt>
                <c:pt idx="3">
                  <c:v>-7.8756309787366137</c:v>
                </c:pt>
                <c:pt idx="4">
                  <c:v>-8.1670393116108215</c:v>
                </c:pt>
                <c:pt idx="5">
                  <c:v>-8.5802396730518993</c:v>
                </c:pt>
                <c:pt idx="6">
                  <c:v>-8.8758379190146588</c:v>
                </c:pt>
                <c:pt idx="7">
                  <c:v>-9.6016015010477123</c:v>
                </c:pt>
                <c:pt idx="8">
                  <c:v>-10.363655101797161</c:v>
                </c:pt>
                <c:pt idx="9">
                  <c:v>-11.210909805090932</c:v>
                </c:pt>
                <c:pt idx="10">
                  <c:v>-12.309500529711622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E-46C3-8DAB-5F40720F32A6}"/>
            </c:ext>
          </c:extLst>
        </c:ser>
        <c:ser>
          <c:idx val="2"/>
          <c:order val="2"/>
          <c:tx>
            <c:strRef>
              <c:f>'LogNormal Test'!$Q$7</c:f>
              <c:strCache>
                <c:ptCount val="1"/>
                <c:pt idx="0">
                  <c:v>0,50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'LogNormal Test'!$N$8:$N$18</c:f>
              <c:numCache>
                <c:formatCode>0.00</c:formatCode>
                <c:ptCount val="11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</c:numCache>
            </c:numRef>
          </c:cat>
          <c:val>
            <c:numRef>
              <c:f>'LogNormal Test'!$Q$8:$Q$18</c:f>
              <c:numCache>
                <c:formatCode>0.00</c:formatCode>
                <c:ptCount val="11"/>
                <c:pt idx="0">
                  <c:v>-10.440645178210872</c:v>
                </c:pt>
                <c:pt idx="1">
                  <c:v>-11.004781213534425</c:v>
                </c:pt>
                <c:pt idx="2">
                  <c:v>-12.390729014780758</c:v>
                </c:pt>
                <c:pt idx="3">
                  <c:v>-13.201673070291028</c:v>
                </c:pt>
                <c:pt idx="4">
                  <c:v>-13.777122130863063</c:v>
                </c:pt>
                <c:pt idx="5">
                  <c:v>-14.588341853686154</c:v>
                </c:pt>
                <c:pt idx="6">
                  <c:v>-15.164127855205852</c:v>
                </c:pt>
                <c:pt idx="7">
                  <c:v>-16.553352232104835</c:v>
                </c:pt>
                <c:pt idx="8">
                  <c:v>-17.951472179160991</c:v>
                </c:pt>
                <c:pt idx="9">
                  <c:v>-19.386528105683343</c:v>
                </c:pt>
                <c:pt idx="10">
                  <c:v>-20.995848348731311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E-46C3-8DAB-5F40720F3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103152"/>
        <c:axId val="1115104432"/>
      </c:lineChart>
      <c:catAx>
        <c:axId val="111510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number of time steps(m)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15104432"/>
        <c:crosses val="autoZero"/>
        <c:auto val="1"/>
        <c:lblAlgn val="ctr"/>
        <c:lblOffset val="100"/>
        <c:noMultiLvlLbl val="0"/>
      </c:catAx>
      <c:valAx>
        <c:axId val="11151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Diff of Imp. Vol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1510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53748906386702"/>
          <c:y val="0.19502260134149893"/>
          <c:w val="0.399250218722659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image" Target="../media/image1.png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163902</xdr:colOff>
      <xdr:row>16</xdr:row>
      <xdr:rowOff>64697</xdr:rowOff>
    </xdr:from>
    <xdr:to>
      <xdr:col>21</xdr:col>
      <xdr:colOff>388189</xdr:colOff>
      <xdr:row>31</xdr:row>
      <xdr:rowOff>90576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591622</xdr:colOff>
      <xdr:row>40</xdr:row>
      <xdr:rowOff>50442</xdr:rowOff>
    </xdr:from>
    <xdr:to>
      <xdr:col>21</xdr:col>
      <xdr:colOff>334045</xdr:colOff>
      <xdr:row>54</xdr:row>
      <xdr:rowOff>164205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8779CB7-DA96-3864-E66F-8B87DE688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244389</xdr:colOff>
      <xdr:row>48</xdr:row>
      <xdr:rowOff>91808</xdr:rowOff>
    </xdr:from>
    <xdr:to>
      <xdr:col>9</xdr:col>
      <xdr:colOff>80331</xdr:colOff>
      <xdr:row>60</xdr:row>
      <xdr:rowOff>142177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284832</xdr:colOff>
      <xdr:row>48</xdr:row>
      <xdr:rowOff>160662</xdr:rowOff>
    </xdr:from>
    <xdr:to>
      <xdr:col>11</xdr:col>
      <xdr:colOff>1009880</xdr:colOff>
      <xdr:row>59</xdr:row>
      <xdr:rowOff>128933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C3C0B295-C87B-4232-9A99-C6BFB3F21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1319729</xdr:colOff>
      <xdr:row>48</xdr:row>
      <xdr:rowOff>103283</xdr:rowOff>
    </xdr:from>
    <xdr:to>
      <xdr:col>18</xdr:col>
      <xdr:colOff>309850</xdr:colOff>
      <xdr:row>60</xdr:row>
      <xdr:rowOff>152114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5764ABC1-874E-4A2A-8B42-11F65B272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59</xdr:row>
      <xdr:rowOff>66675</xdr:rowOff>
    </xdr:from>
    <xdr:to>
      <xdr:col>11</xdr:col>
      <xdr:colOff>685800</xdr:colOff>
      <xdr:row>71</xdr:row>
      <xdr:rowOff>109537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B53F2A4-3F42-915A-E345-32DE19835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981075</xdr:colOff>
      <xdr:row>59</xdr:row>
      <xdr:rowOff>66675</xdr:rowOff>
    </xdr:from>
    <xdr:to>
      <xdr:col>17</xdr:col>
      <xdr:colOff>38100</xdr:colOff>
      <xdr:row>72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A92409A-628B-4075-A827-87E479C73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142875</xdr:colOff>
      <xdr:row>59</xdr:row>
      <xdr:rowOff>57150</xdr:rowOff>
    </xdr:from>
    <xdr:to>
      <xdr:col>23</xdr:col>
      <xdr:colOff>581025</xdr:colOff>
      <xdr:row>70</xdr:row>
      <xdr:rowOff>142875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466512F-15FD-4C18-8643-D7F1FAC3F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657225</xdr:colOff>
      <xdr:row>20</xdr:row>
      <xdr:rowOff>147637</xdr:rowOff>
    </xdr:from>
    <xdr:to>
      <xdr:col>11</xdr:col>
      <xdr:colOff>885825</xdr:colOff>
      <xdr:row>35</xdr:row>
      <xdr:rowOff>33337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CB23A9C6-95FD-D337-E379-32818C9CB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0</xdr:colOff>
      <xdr:row>26</xdr:row>
      <xdr:rowOff>0</xdr:rowOff>
    </xdr:from>
    <xdr:to>
      <xdr:col>20</xdr:col>
      <xdr:colOff>222139</xdr:colOff>
      <xdr:row>40</xdr:row>
      <xdr:rowOff>88631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87EE6D43-EF3E-E0A5-493F-90DE0327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54075" y="4953000"/>
          <a:ext cx="4584589" cy="275563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72"/>
  <sheetViews>
    <sheetView workbookViewId="0">
      <selection activeCell="H25" sqref="H25"/>
    </sheetView>
  </sheetViews>
  <sheetFormatPr defaultRowHeight="15" x14ac:dyDescent="0.25"/>
  <cols>
    <col min="9" max="9" width="13.7109375" bestFit="1" customWidth="1"/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50</v>
      </c>
      <c r="E15" t="s">
        <v>18</v>
      </c>
      <c r="F15">
        <v>-0.05</v>
      </c>
      <c r="K15" t="s">
        <v>0</v>
      </c>
      <c r="L15">
        <v>50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4" x14ac:dyDescent="0.25">
      <c r="B17" t="s">
        <v>2</v>
      </c>
      <c r="C17">
        <v>1</v>
      </c>
      <c r="E17" t="s">
        <v>33</v>
      </c>
      <c r="F17">
        <f>EXP(-C4*C2)</f>
        <v>0.99252805481913842</v>
      </c>
      <c r="I17" s="19">
        <f>L20-H47</f>
        <v>0</v>
      </c>
      <c r="K17" t="s">
        <v>2</v>
      </c>
      <c r="L17">
        <v>-1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>SUMPRODUCT(L22:L72,F22:F72)</f>
        <v>4.3665573541869687E-2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>C11</f>
        <v>-0.25</v>
      </c>
      <c r="C22">
        <f>$C$4</f>
        <v>0.03</v>
      </c>
      <c r="D22">
        <f>$C$5</f>
        <v>0.05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1.6998038431007373E-7</v>
      </c>
      <c r="I22">
        <f>_xll.xBachelierImplied($C$2,$F$15,H22/$F$17,B22+$C$5*$C$2)</f>
        <v>9.0548737251280084E-2</v>
      </c>
      <c r="K22">
        <f>IF(ABS(B22-$C$3)&lt;0.0000000001,1,0)</f>
        <v>0</v>
      </c>
      <c r="L22">
        <f t="array" ref="L22:L72">_xll.xFd1d($C$2,B22:B72,C22:C72,D22:D72,E22:E72,K22:K72,L15:L19)</f>
        <v>1.1340863164003561E-7</v>
      </c>
      <c r="N22">
        <f>SUM(L22:L72)</f>
        <v>0.99252629320242802</v>
      </c>
    </row>
    <row r="23" spans="2:14" x14ac:dyDescent="0.25">
      <c r="B23">
        <f t="shared" ref="B23:B54" si="0">B22+$C$13</f>
        <v>-0.24</v>
      </c>
      <c r="C23">
        <f t="shared" ref="C23:C72" si="1">$C$4</f>
        <v>0.03</v>
      </c>
      <c r="D23">
        <f t="shared" ref="D23:D72" si="2">$C$5</f>
        <v>0.05</v>
      </c>
      <c r="E23">
        <f t="shared" ref="E23:E72" si="3">$C$6</f>
        <v>0.1</v>
      </c>
      <c r="F23">
        <f t="shared" ref="F23:F72" si="4">MAX(0,B23-$F$15)</f>
        <v>0</v>
      </c>
      <c r="H23">
        <v>1.8933447383852989E-7</v>
      </c>
      <c r="I23">
        <f>_xll.xBachelierImplied($C$2,$F$15,H23/$F$17,B23+$C$5*$C$2)</f>
        <v>8.642817674379219E-2</v>
      </c>
      <c r="K23">
        <f t="shared" ref="K23:K72" si="5">IF(ABS(B23-$C$3)&lt;0.0000000001,1,0)</f>
        <v>0</v>
      </c>
      <c r="L23">
        <v>1.5893619833821038E-6</v>
      </c>
    </row>
    <row r="24" spans="2:14" x14ac:dyDescent="0.25">
      <c r="B24">
        <f t="shared" si="0"/>
        <v>-0.22999999999999998</v>
      </c>
      <c r="C24">
        <f t="shared" si="1"/>
        <v>0.03</v>
      </c>
      <c r="D24">
        <f t="shared" si="2"/>
        <v>0.05</v>
      </c>
      <c r="E24">
        <f t="shared" si="3"/>
        <v>0.1</v>
      </c>
      <c r="F24">
        <f t="shared" si="4"/>
        <v>0</v>
      </c>
      <c r="H24">
        <v>5.3349492726112244E-7</v>
      </c>
      <c r="I24">
        <f>_xll.xBachelierImplied($C$2,$F$15,H24/$F$17,B24+$C$5*$C$2)</f>
        <v>8.6486523887611036E-2</v>
      </c>
      <c r="K24">
        <f t="shared" si="5"/>
        <v>0</v>
      </c>
      <c r="L24">
        <v>4.5278918008684893E-6</v>
      </c>
    </row>
    <row r="25" spans="2:14" x14ac:dyDescent="0.25">
      <c r="B25">
        <f t="shared" si="0"/>
        <v>-0.21999999999999997</v>
      </c>
      <c r="C25">
        <f t="shared" si="1"/>
        <v>0.03</v>
      </c>
      <c r="D25">
        <f t="shared" si="2"/>
        <v>0.05</v>
      </c>
      <c r="E25">
        <f t="shared" si="3"/>
        <v>0.1</v>
      </c>
      <c r="F25">
        <f t="shared" si="4"/>
        <v>0</v>
      </c>
      <c r="H25">
        <v>1.3074237492674905E-6</v>
      </c>
      <c r="I25">
        <f>_xll.xBachelierImplied($C$2,$F$15,H25/$F$17,B25+$C$5*$C$2)</f>
        <v>8.6069128951431442E-2</v>
      </c>
      <c r="K25">
        <f t="shared" si="5"/>
        <v>0</v>
      </c>
      <c r="L25">
        <v>1.134216591122761E-5</v>
      </c>
    </row>
    <row r="26" spans="2:14" x14ac:dyDescent="0.25">
      <c r="B26">
        <f t="shared" si="0"/>
        <v>-0.20999999999999996</v>
      </c>
      <c r="C26">
        <f t="shared" si="1"/>
        <v>0.03</v>
      </c>
      <c r="D26">
        <f t="shared" si="2"/>
        <v>0.05</v>
      </c>
      <c r="E26">
        <f t="shared" si="3"/>
        <v>0.1</v>
      </c>
      <c r="F26">
        <f t="shared" si="4"/>
        <v>0</v>
      </c>
      <c r="H26">
        <v>3.0300222135184699E-6</v>
      </c>
      <c r="I26">
        <f>_xll.xBachelierImplied($C$2,$F$15,H26/$F$17,B26+$C$5*$C$2)</f>
        <v>8.5518417442561806E-2</v>
      </c>
      <c r="K26">
        <f t="shared" si="5"/>
        <v>0</v>
      </c>
      <c r="L26">
        <v>2.6825660830226455E-5</v>
      </c>
    </row>
    <row r="27" spans="2:14" x14ac:dyDescent="0.25">
      <c r="B27">
        <f t="shared" si="0"/>
        <v>-0.19999999999999996</v>
      </c>
      <c r="C27">
        <f t="shared" si="1"/>
        <v>0.03</v>
      </c>
      <c r="D27">
        <f t="shared" si="2"/>
        <v>0.05</v>
      </c>
      <c r="E27">
        <f t="shared" si="3"/>
        <v>0.1</v>
      </c>
      <c r="F27">
        <f t="shared" si="4"/>
        <v>0</v>
      </c>
      <c r="H27">
        <v>6.725423893621248E-6</v>
      </c>
      <c r="I27">
        <f>_xll.xBachelierImplied($C$2,$F$15,H27/$F$17,B27+$C$5*$C$2)</f>
        <v>8.4879741592185032E-2</v>
      </c>
      <c r="K27">
        <f t="shared" si="5"/>
        <v>0</v>
      </c>
      <c r="L27">
        <v>6.041979751871643E-5</v>
      </c>
    </row>
    <row r="28" spans="2:14" x14ac:dyDescent="0.25">
      <c r="B28">
        <f t="shared" si="0"/>
        <v>-0.18999999999999995</v>
      </c>
      <c r="C28">
        <f t="shared" si="1"/>
        <v>0.03</v>
      </c>
      <c r="D28">
        <f t="shared" si="2"/>
        <v>0.05</v>
      </c>
      <c r="E28">
        <f t="shared" si="3"/>
        <v>0.1</v>
      </c>
      <c r="F28">
        <f t="shared" si="4"/>
        <v>0</v>
      </c>
      <c r="H28">
        <v>1.433558006513777E-5</v>
      </c>
      <c r="I28">
        <f>_xll.xBachelierImplied($C$2,$F$15,H28/$F$17,B28+$C$5*$C$2)</f>
        <v>8.4151189410302071E-2</v>
      </c>
      <c r="K28">
        <f t="shared" si="5"/>
        <v>0</v>
      </c>
      <c r="L28">
        <v>1.2982298199521239E-4</v>
      </c>
    </row>
    <row r="29" spans="2:14" x14ac:dyDescent="0.25">
      <c r="B29">
        <f t="shared" si="0"/>
        <v>-0.17999999999999994</v>
      </c>
      <c r="C29">
        <f t="shared" si="1"/>
        <v>0.03</v>
      </c>
      <c r="D29">
        <f t="shared" si="2"/>
        <v>0.05</v>
      </c>
      <c r="E29">
        <f t="shared" si="3"/>
        <v>0.1</v>
      </c>
      <c r="F29">
        <f t="shared" si="4"/>
        <v>0</v>
      </c>
      <c r="H29">
        <v>2.9379729337949516E-5</v>
      </c>
      <c r="I29">
        <f>_xll.xBachelierImplied($C$2,$F$15,H29/$F$17,B29+$C$5*$C$2)</f>
        <v>8.3320895208138096E-2</v>
      </c>
      <c r="K29">
        <f t="shared" si="5"/>
        <v>0</v>
      </c>
      <c r="L29">
        <v>2.6636245517538449E-4</v>
      </c>
    </row>
    <row r="30" spans="2:14" x14ac:dyDescent="0.25">
      <c r="B30">
        <f t="shared" si="0"/>
        <v>-0.16999999999999993</v>
      </c>
      <c r="C30">
        <f t="shared" si="1"/>
        <v>0.03</v>
      </c>
      <c r="D30">
        <f t="shared" si="2"/>
        <v>0.05</v>
      </c>
      <c r="E30">
        <f t="shared" si="3"/>
        <v>0.1</v>
      </c>
      <c r="F30">
        <f t="shared" si="4"/>
        <v>0</v>
      </c>
      <c r="H30">
        <v>5.794634100143546E-5</v>
      </c>
      <c r="I30">
        <f>_xll.xBachelierImplied($C$2,$F$15,H30/$F$17,B30+$C$5*$C$2)</f>
        <v>8.2372570168719961E-2</v>
      </c>
      <c r="K30">
        <f t="shared" si="5"/>
        <v>0</v>
      </c>
      <c r="L30">
        <v>5.2225350477060355E-4</v>
      </c>
    </row>
    <row r="31" spans="2:14" x14ac:dyDescent="0.25">
      <c r="B31">
        <f t="shared" si="0"/>
        <v>-0.15999999999999992</v>
      </c>
      <c r="C31">
        <f t="shared" si="1"/>
        <v>0.03</v>
      </c>
      <c r="D31">
        <f t="shared" si="2"/>
        <v>0.05</v>
      </c>
      <c r="E31">
        <f t="shared" si="3"/>
        <v>0.1</v>
      </c>
      <c r="F31">
        <f t="shared" si="4"/>
        <v>0</v>
      </c>
      <c r="H31">
        <v>1.1008795654247018E-4</v>
      </c>
      <c r="I31">
        <f>_xll.xBachelierImplied($C$2,$F$15,H31/$F$17,B31+$C$5*$C$2)</f>
        <v>8.1285560247600447E-2</v>
      </c>
      <c r="K31">
        <f t="shared" si="5"/>
        <v>0</v>
      </c>
      <c r="L31">
        <v>9.7922437517862938E-4</v>
      </c>
    </row>
    <row r="32" spans="2:14" x14ac:dyDescent="0.25">
      <c r="B32">
        <f t="shared" si="0"/>
        <v>-0.14999999999999991</v>
      </c>
      <c r="C32">
        <f t="shared" si="1"/>
        <v>0.03</v>
      </c>
      <c r="D32">
        <f t="shared" si="2"/>
        <v>0.05</v>
      </c>
      <c r="E32">
        <f t="shared" si="3"/>
        <v>0.1</v>
      </c>
      <c r="F32">
        <f t="shared" si="4"/>
        <v>0</v>
      </c>
      <c r="H32">
        <v>2.0163972089559749E-4</v>
      </c>
      <c r="I32">
        <f>_xll.xBachelierImplied($C$2,$F$15,H32/$F$17,B32+$C$5*$C$2)</f>
        <v>8.0033633402275844E-2</v>
      </c>
      <c r="K32">
        <f t="shared" si="5"/>
        <v>0</v>
      </c>
      <c r="L32">
        <v>1.7569310400133886E-3</v>
      </c>
    </row>
    <row r="33" spans="2:12" x14ac:dyDescent="0.25">
      <c r="B33">
        <f t="shared" si="0"/>
        <v>-0.1399999999999999</v>
      </c>
      <c r="C33">
        <f t="shared" si="1"/>
        <v>0.03</v>
      </c>
      <c r="D33">
        <f t="shared" si="2"/>
        <v>0.05</v>
      </c>
      <c r="E33">
        <f t="shared" si="3"/>
        <v>0.1</v>
      </c>
      <c r="F33">
        <f t="shared" si="4"/>
        <v>0</v>
      </c>
      <c r="H33">
        <v>3.5638878470105816E-4</v>
      </c>
      <c r="I33">
        <f>_xll.xBachelierImplied($C$2,$F$15,H33/$F$17,B33+$C$5*$C$2)</f>
        <v>7.8583003925644657E-2</v>
      </c>
      <c r="K33">
        <f t="shared" si="5"/>
        <v>0</v>
      </c>
      <c r="L33">
        <v>3.0182404040996424E-3</v>
      </c>
    </row>
    <row r="34" spans="2:12" x14ac:dyDescent="0.25">
      <c r="B34">
        <f t="shared" si="0"/>
        <v>-0.12999999999999989</v>
      </c>
      <c r="C34">
        <f t="shared" si="1"/>
        <v>0.03</v>
      </c>
      <c r="D34">
        <f t="shared" si="2"/>
        <v>0.05</v>
      </c>
      <c r="E34">
        <f t="shared" si="3"/>
        <v>0.1</v>
      </c>
      <c r="F34">
        <f t="shared" si="4"/>
        <v>0</v>
      </c>
      <c r="H34">
        <v>6.0838527490254812E-4</v>
      </c>
      <c r="I34">
        <f>_xll.xBachelierImplied($C$2,$F$15,H34/$F$17,B34+$C$5*$C$2)</f>
        <v>7.6889347626658167E-2</v>
      </c>
      <c r="K34">
        <f t="shared" si="5"/>
        <v>0</v>
      </c>
      <c r="L34">
        <v>4.9672038568617351E-3</v>
      </c>
    </row>
    <row r="35" spans="2:12" x14ac:dyDescent="0.25">
      <c r="B35">
        <f t="shared" si="0"/>
        <v>-0.1199999999999999</v>
      </c>
      <c r="C35">
        <f t="shared" si="1"/>
        <v>0.03</v>
      </c>
      <c r="D35">
        <f t="shared" si="2"/>
        <v>0.05</v>
      </c>
      <c r="E35">
        <f t="shared" si="3"/>
        <v>0.1</v>
      </c>
      <c r="F35">
        <f t="shared" si="4"/>
        <v>0</v>
      </c>
      <c r="H35">
        <v>1.004024835759571E-3</v>
      </c>
      <c r="I35">
        <f>_xll.xBachelierImplied($C$2,$F$15,H35/$F$17,B35+$C$5*$C$2)</f>
        <v>7.4893170775759202E-2</v>
      </c>
      <c r="K35">
        <f t="shared" si="5"/>
        <v>0</v>
      </c>
      <c r="L35">
        <v>7.8350268837417778E-3</v>
      </c>
    </row>
    <row r="36" spans="2:12" x14ac:dyDescent="0.25">
      <c r="B36">
        <f t="shared" si="0"/>
        <v>-0.1099999999999999</v>
      </c>
      <c r="C36">
        <f t="shared" si="1"/>
        <v>0.03</v>
      </c>
      <c r="D36">
        <f t="shared" si="2"/>
        <v>0.05</v>
      </c>
      <c r="E36">
        <f t="shared" si="3"/>
        <v>0.1</v>
      </c>
      <c r="F36">
        <f t="shared" si="4"/>
        <v>0</v>
      </c>
      <c r="H36">
        <v>1.6033872298659693E-3</v>
      </c>
      <c r="I36">
        <f>_xll.xBachelierImplied($C$2,$F$15,H36/$F$17,B36+$C$5*$C$2)</f>
        <v>7.2512282926388727E-2</v>
      </c>
      <c r="K36">
        <f t="shared" si="5"/>
        <v>0</v>
      </c>
      <c r="L36">
        <v>1.1850339043955358E-2</v>
      </c>
    </row>
    <row r="37" spans="2:12" x14ac:dyDescent="0.25">
      <c r="B37">
        <f t="shared" si="0"/>
        <v>-9.9999999999999908E-2</v>
      </c>
      <c r="C37">
        <f t="shared" si="1"/>
        <v>0.03</v>
      </c>
      <c r="D37">
        <f t="shared" si="2"/>
        <v>0.05</v>
      </c>
      <c r="E37">
        <f t="shared" si="3"/>
        <v>0.1</v>
      </c>
      <c r="F37">
        <f t="shared" si="4"/>
        <v>0</v>
      </c>
      <c r="H37">
        <v>2.4802407014634762E-3</v>
      </c>
      <c r="I37">
        <f>_xll.xBachelierImplied($C$2,$F$15,H37/$F$17,B37+$C$5*$C$2)</f>
        <v>6.962878769266713E-2</v>
      </c>
      <c r="K37">
        <f t="shared" si="5"/>
        <v>0</v>
      </c>
      <c r="L37">
        <v>1.7193150718614159E-2</v>
      </c>
    </row>
    <row r="38" spans="2:12" x14ac:dyDescent="0.25">
      <c r="B38">
        <f t="shared" si="0"/>
        <v>-8.9999999999999913E-2</v>
      </c>
      <c r="C38">
        <f t="shared" si="1"/>
        <v>0.03</v>
      </c>
      <c r="D38">
        <f t="shared" si="2"/>
        <v>0.05</v>
      </c>
      <c r="E38">
        <f t="shared" si="3"/>
        <v>0.1</v>
      </c>
      <c r="F38">
        <f t="shared" si="4"/>
        <v>0</v>
      </c>
      <c r="H38">
        <v>3.7201750041993436E-3</v>
      </c>
      <c r="I38">
        <f>_xll.xBachelierImplied($C$2,$F$15,H38/$F$17,B38+$C$5*$C$2)</f>
        <v>6.6064677636615513E-2</v>
      </c>
      <c r="K38">
        <f t="shared" si="5"/>
        <v>0</v>
      </c>
      <c r="L38">
        <v>2.3936980326717615E-2</v>
      </c>
    </row>
    <row r="39" spans="2:12" x14ac:dyDescent="0.25">
      <c r="B39">
        <f t="shared" si="0"/>
        <v>-7.9999999999999918E-2</v>
      </c>
      <c r="C39">
        <f t="shared" si="1"/>
        <v>0.03</v>
      </c>
      <c r="D39">
        <f t="shared" si="2"/>
        <v>0.05</v>
      </c>
      <c r="E39">
        <f t="shared" si="3"/>
        <v>0.1</v>
      </c>
      <c r="F39">
        <f t="shared" si="4"/>
        <v>0</v>
      </c>
      <c r="H39">
        <v>5.4165439616930865E-3</v>
      </c>
      <c r="I39">
        <f>_xll.xBachelierImplied($C$2,$F$15,H39/$F$17,B39+$C$5*$C$2)</f>
        <v>6.1530494835369619E-2</v>
      </c>
      <c r="K39">
        <f t="shared" si="5"/>
        <v>0</v>
      </c>
      <c r="L39">
        <v>3.1989704697237192E-2</v>
      </c>
    </row>
    <row r="40" spans="2:12" x14ac:dyDescent="0.25">
      <c r="B40">
        <f t="shared" si="0"/>
        <v>-6.9999999999999923E-2</v>
      </c>
      <c r="C40">
        <f t="shared" si="1"/>
        <v>0.03</v>
      </c>
      <c r="D40">
        <f t="shared" si="2"/>
        <v>0.05</v>
      </c>
      <c r="E40">
        <f t="shared" si="3"/>
        <v>0.1</v>
      </c>
      <c r="F40">
        <f t="shared" si="4"/>
        <v>0</v>
      </c>
      <c r="H40">
        <v>7.6642746152631204E-3</v>
      </c>
      <c r="I40">
        <f>_xll.xBachelierImplied($C$2,$F$15,H40/$F$17,B40+$C$5*$C$2)</f>
        <v>5.549705945073239E-2</v>
      </c>
      <c r="K40">
        <f t="shared" si="5"/>
        <v>0</v>
      </c>
      <c r="L40">
        <v>4.1048714770448955E-2</v>
      </c>
    </row>
    <row r="41" spans="2:12" x14ac:dyDescent="0.25">
      <c r="B41">
        <f t="shared" si="0"/>
        <v>-5.9999999999999921E-2</v>
      </c>
      <c r="C41">
        <f t="shared" si="1"/>
        <v>0.03</v>
      </c>
      <c r="D41">
        <f t="shared" si="2"/>
        <v>0.05</v>
      </c>
      <c r="E41">
        <f t="shared" si="3"/>
        <v>0.1</v>
      </c>
      <c r="F41">
        <f t="shared" si="4"/>
        <v>0</v>
      </c>
      <c r="H41">
        <v>1.0552071548567906E-2</v>
      </c>
      <c r="I41">
        <f>_xll.xBachelierImplied($C$2,$F$15,H41/$F$17,B41+$C$5*$C$2)</f>
        <v>4.676487417547999E-2</v>
      </c>
      <c r="K41">
        <f t="shared" si="5"/>
        <v>0</v>
      </c>
      <c r="L41">
        <v>5.0587496342035035E-2</v>
      </c>
    </row>
    <row r="42" spans="2:12" x14ac:dyDescent="0.25">
      <c r="B42">
        <f t="shared" si="0"/>
        <v>-4.999999999999992E-2</v>
      </c>
      <c r="C42">
        <f t="shared" si="1"/>
        <v>0.03</v>
      </c>
      <c r="D42">
        <f t="shared" si="2"/>
        <v>0.05</v>
      </c>
      <c r="E42">
        <f t="shared" si="3"/>
        <v>0.1</v>
      </c>
      <c r="F42">
        <f t="shared" si="4"/>
        <v>8.3266726846886741E-17</v>
      </c>
      <c r="H42">
        <v>1.4153998968319936E-2</v>
      </c>
      <c r="I42">
        <f>_xll.xBachelierImplied($C$2,$F$15,H42/$F$17,B42+$C$5*$C$2)</f>
        <v>3.0430493584039112E-2</v>
      </c>
      <c r="K42">
        <f t="shared" si="5"/>
        <v>0</v>
      </c>
      <c r="L42">
        <v>5.9886894093913241E-2</v>
      </c>
    </row>
    <row r="43" spans="2:12" x14ac:dyDescent="0.25">
      <c r="B43">
        <f t="shared" si="0"/>
        <v>-3.9999999999999918E-2</v>
      </c>
      <c r="C43">
        <f t="shared" si="1"/>
        <v>0.03</v>
      </c>
      <c r="D43">
        <f t="shared" si="2"/>
        <v>0.05</v>
      </c>
      <c r="E43">
        <f t="shared" si="3"/>
        <v>0.1</v>
      </c>
      <c r="F43">
        <f t="shared" si="4"/>
        <v>1.0000000000000085E-2</v>
      </c>
      <c r="H43">
        <v>1.8521725253672808E-2</v>
      </c>
      <c r="I43">
        <f>_xll.xBachelierImplied($C$2,$F$15,H43/$F$17,B43+$C$5*$C$2)</f>
        <v>0</v>
      </c>
      <c r="K43">
        <f t="shared" si="5"/>
        <v>0</v>
      </c>
      <c r="L43">
        <v>6.8114784382052082E-2</v>
      </c>
    </row>
    <row r="44" spans="2:12" x14ac:dyDescent="0.25">
      <c r="B44">
        <f t="shared" si="0"/>
        <v>-2.9999999999999916E-2</v>
      </c>
      <c r="C44">
        <f t="shared" si="1"/>
        <v>0.03</v>
      </c>
      <c r="D44">
        <f t="shared" si="2"/>
        <v>0.05</v>
      </c>
      <c r="E44">
        <f t="shared" si="3"/>
        <v>0.1</v>
      </c>
      <c r="F44">
        <f t="shared" si="4"/>
        <v>2.0000000000000087E-2</v>
      </c>
      <c r="H44">
        <v>2.3678753237042161E-2</v>
      </c>
      <c r="I44">
        <f>_xll.xBachelierImplied($C$2,$F$15,H44/$F$17,B44+$C$5*$C$2)</f>
        <v>0</v>
      </c>
      <c r="K44">
        <f t="shared" si="5"/>
        <v>0</v>
      </c>
      <c r="L44">
        <v>7.4444681174890934E-2</v>
      </c>
    </row>
    <row r="45" spans="2:12" x14ac:dyDescent="0.25">
      <c r="B45">
        <f t="shared" si="0"/>
        <v>-1.9999999999999914E-2</v>
      </c>
      <c r="C45">
        <f t="shared" si="1"/>
        <v>0.03</v>
      </c>
      <c r="D45">
        <f t="shared" si="2"/>
        <v>0.05</v>
      </c>
      <c r="E45">
        <f t="shared" si="3"/>
        <v>0.1</v>
      </c>
      <c r="F45">
        <f t="shared" si="4"/>
        <v>3.0000000000000089E-2</v>
      </c>
      <c r="H45">
        <v>2.9617688845567171E-2</v>
      </c>
      <c r="I45">
        <f>_xll.xBachelierImplied($C$2,$F$15,H45/$F$17,B45+$C$5*$C$2)</f>
        <v>0</v>
      </c>
      <c r="K45">
        <f t="shared" si="5"/>
        <v>0</v>
      </c>
      <c r="L45">
        <v>7.8190923123462389E-2</v>
      </c>
    </row>
    <row r="46" spans="2:12" x14ac:dyDescent="0.25">
      <c r="B46">
        <f t="shared" si="0"/>
        <v>-9.9999999999999135E-3</v>
      </c>
      <c r="C46">
        <f t="shared" si="1"/>
        <v>0.03</v>
      </c>
      <c r="D46">
        <f t="shared" si="2"/>
        <v>0.05</v>
      </c>
      <c r="E46">
        <f t="shared" si="3"/>
        <v>0.1</v>
      </c>
      <c r="F46">
        <f t="shared" si="4"/>
        <v>4.0000000000000091E-2</v>
      </c>
      <c r="H46">
        <v>3.63010658665852E-2</v>
      </c>
      <c r="I46">
        <f>_xll.xBachelierImplied($C$2,$F$15,H46/$F$17,B46+$C$5*$C$2)</f>
        <v>0</v>
      </c>
      <c r="K46">
        <f t="shared" si="5"/>
        <v>0</v>
      </c>
      <c r="L46">
        <v>7.8930214976518212E-2</v>
      </c>
    </row>
    <row r="47" spans="2:12" x14ac:dyDescent="0.25">
      <c r="B47">
        <f t="shared" si="0"/>
        <v>8.6736173798840355E-17</v>
      </c>
      <c r="C47">
        <f t="shared" si="1"/>
        <v>0.03</v>
      </c>
      <c r="D47">
        <f t="shared" si="2"/>
        <v>0.05</v>
      </c>
      <c r="E47">
        <f t="shared" si="3"/>
        <v>0.1</v>
      </c>
      <c r="F47">
        <f t="shared" si="4"/>
        <v>5.0000000000000086E-2</v>
      </c>
      <c r="H47" s="1">
        <v>4.366557354186968E-2</v>
      </c>
      <c r="I47">
        <f>_xll.xBachelierImplied($C$2,$F$15,H47/$F$17,B47+$C$5*$C$2)</f>
        <v>0</v>
      </c>
      <c r="K47">
        <f t="shared" si="5"/>
        <v>1</v>
      </c>
      <c r="L47">
        <v>7.6579898554725592E-2</v>
      </c>
    </row>
    <row r="48" spans="2:12" x14ac:dyDescent="0.25">
      <c r="B48">
        <f t="shared" si="0"/>
        <v>1.0000000000000087E-2</v>
      </c>
      <c r="C48">
        <f t="shared" si="1"/>
        <v>0.03</v>
      </c>
      <c r="D48">
        <f t="shared" si="2"/>
        <v>0.05</v>
      </c>
      <c r="E48">
        <f t="shared" si="3"/>
        <v>0.1</v>
      </c>
      <c r="F48">
        <f t="shared" si="4"/>
        <v>6.0000000000000088E-2</v>
      </c>
      <c r="H48">
        <v>5.1628898258569887E-2</v>
      </c>
      <c r="I48">
        <f>_xll.xBachelierImplied($C$2,$F$15,H48/$F$17,B48+$C$5*$C$2)</f>
        <v>0</v>
      </c>
      <c r="K48">
        <f t="shared" si="5"/>
        <v>0</v>
      </c>
      <c r="L48">
        <v>7.1413051645421236E-2</v>
      </c>
    </row>
    <row r="49" spans="2:12" x14ac:dyDescent="0.25">
      <c r="B49">
        <f t="shared" si="0"/>
        <v>2.0000000000000087E-2</v>
      </c>
      <c r="C49">
        <f t="shared" si="1"/>
        <v>0.03</v>
      </c>
      <c r="D49">
        <f t="shared" si="2"/>
        <v>0.05</v>
      </c>
      <c r="E49">
        <f t="shared" si="3"/>
        <v>0.1</v>
      </c>
      <c r="F49">
        <f t="shared" si="4"/>
        <v>7.000000000000009E-2</v>
      </c>
      <c r="H49">
        <v>6.0097949146940915E-2</v>
      </c>
      <c r="I49">
        <f>_xll.xBachelierImplied($C$2,$F$15,H49/$F$17,B49+$C$5*$C$2)</f>
        <v>0</v>
      </c>
      <c r="K49">
        <f t="shared" si="5"/>
        <v>0</v>
      </c>
      <c r="L49">
        <v>6.4006628679296879E-2</v>
      </c>
    </row>
    <row r="50" spans="2:12" x14ac:dyDescent="0.25">
      <c r="B50">
        <f t="shared" si="0"/>
        <v>3.0000000000000089E-2</v>
      </c>
      <c r="C50">
        <f t="shared" si="1"/>
        <v>0.03</v>
      </c>
      <c r="D50">
        <f t="shared" si="2"/>
        <v>0.05</v>
      </c>
      <c r="E50">
        <f t="shared" si="3"/>
        <v>0.1</v>
      </c>
      <c r="F50">
        <f t="shared" si="4"/>
        <v>8.0000000000000099E-2</v>
      </c>
      <c r="H50">
        <v>6.8977081665525644E-2</v>
      </c>
      <c r="I50">
        <f>_xll.xBachelierImplied($C$2,$F$15,H50/$F$17,B50+$C$5*$C$2)</f>
        <v>0</v>
      </c>
      <c r="K50">
        <f t="shared" si="5"/>
        <v>0</v>
      </c>
      <c r="L50">
        <v>5.5136169763370817E-2</v>
      </c>
    </row>
    <row r="51" spans="2:12" x14ac:dyDescent="0.25">
      <c r="B51">
        <f t="shared" si="0"/>
        <v>4.0000000000000091E-2</v>
      </c>
      <c r="C51">
        <f t="shared" si="1"/>
        <v>0.03</v>
      </c>
      <c r="D51">
        <f t="shared" si="2"/>
        <v>0.05</v>
      </c>
      <c r="E51">
        <f t="shared" si="3"/>
        <v>0.1</v>
      </c>
      <c r="F51">
        <f t="shared" si="4"/>
        <v>9.0000000000000094E-2</v>
      </c>
      <c r="H51">
        <v>7.817505949008019E-2</v>
      </c>
      <c r="I51">
        <f>_xll.xBachelierImplied($C$2,$F$15,H51/$F$17,B51+$C$5*$C$2)</f>
        <v>0</v>
      </c>
      <c r="K51">
        <f t="shared" si="5"/>
        <v>0</v>
      </c>
      <c r="L51">
        <v>4.5643465507959197E-2</v>
      </c>
    </row>
    <row r="52" spans="2:12" x14ac:dyDescent="0.25">
      <c r="B52">
        <f t="shared" si="0"/>
        <v>5.0000000000000093E-2</v>
      </c>
      <c r="C52">
        <f t="shared" si="1"/>
        <v>0.03</v>
      </c>
      <c r="D52">
        <f t="shared" si="2"/>
        <v>0.05</v>
      </c>
      <c r="E52">
        <f t="shared" si="3"/>
        <v>0.1</v>
      </c>
      <c r="F52">
        <f t="shared" si="4"/>
        <v>0.10000000000000009</v>
      </c>
      <c r="H52">
        <v>8.760980882244121E-2</v>
      </c>
      <c r="I52">
        <f>_xll.xBachelierImplied($C$2,$F$15,H52/$F$17,B52+$C$5*$C$2)</f>
        <v>0</v>
      </c>
      <c r="K52">
        <f t="shared" si="5"/>
        <v>0</v>
      </c>
      <c r="L52">
        <v>3.6308083120139424E-2</v>
      </c>
    </row>
    <row r="53" spans="2:12" x14ac:dyDescent="0.25">
      <c r="B53">
        <f t="shared" si="0"/>
        <v>6.0000000000000095E-2</v>
      </c>
      <c r="C53">
        <f t="shared" si="1"/>
        <v>0.03</v>
      </c>
      <c r="D53">
        <f t="shared" si="2"/>
        <v>0.05</v>
      </c>
      <c r="E53">
        <f t="shared" si="3"/>
        <v>0.1</v>
      </c>
      <c r="F53">
        <f t="shared" si="4"/>
        <v>0.1100000000000001</v>
      </c>
      <c r="H53">
        <v>9.7210370058575357E-2</v>
      </c>
      <c r="I53">
        <f>_xll.xBachelierImplied($C$2,$F$15,H53/$F$17,B53+$C$5*$C$2)</f>
        <v>0</v>
      </c>
      <c r="K53">
        <f t="shared" si="5"/>
        <v>0</v>
      </c>
      <c r="L53">
        <v>2.7749107750778608E-2</v>
      </c>
    </row>
    <row r="54" spans="2:12" x14ac:dyDescent="0.25">
      <c r="B54">
        <f t="shared" si="0"/>
        <v>7.000000000000009E-2</v>
      </c>
      <c r="C54">
        <f t="shared" si="1"/>
        <v>0.03</v>
      </c>
      <c r="D54">
        <f t="shared" si="2"/>
        <v>0.05</v>
      </c>
      <c r="E54">
        <f t="shared" si="3"/>
        <v>0.1</v>
      </c>
      <c r="F54">
        <f t="shared" si="4"/>
        <v>0.12000000000000009</v>
      </c>
      <c r="H54">
        <v>0.10691568308561486</v>
      </c>
      <c r="I54">
        <f>_xll.xBachelierImplied($C$2,$F$15,H54/$F$17,B54+$C$5*$C$2)</f>
        <v>0</v>
      </c>
      <c r="K54">
        <f t="shared" si="5"/>
        <v>0</v>
      </c>
      <c r="L54">
        <v>2.0372283327727978E-2</v>
      </c>
    </row>
    <row r="55" spans="2:12" x14ac:dyDescent="0.25">
      <c r="B55">
        <f t="shared" ref="B55:B72" si="6">B54+$C$13</f>
        <v>8.0000000000000085E-2</v>
      </c>
      <c r="C55">
        <f t="shared" si="1"/>
        <v>0.03</v>
      </c>
      <c r="D55">
        <f t="shared" si="2"/>
        <v>0.05</v>
      </c>
      <c r="E55">
        <f t="shared" si="3"/>
        <v>0.1</v>
      </c>
      <c r="F55">
        <f t="shared" si="4"/>
        <v>0.13000000000000009</v>
      </c>
      <c r="H55">
        <v>0.11666984195817687</v>
      </c>
      <c r="I55">
        <f>_xll.xBachelierImplied($C$2,$F$15,H55/$F$17,B55+$C$5*$C$2)</f>
        <v>0</v>
      </c>
      <c r="K55">
        <f t="shared" si="5"/>
        <v>0</v>
      </c>
      <c r="L55">
        <v>1.4364307076918409E-2</v>
      </c>
    </row>
    <row r="56" spans="2:12" x14ac:dyDescent="0.25">
      <c r="B56">
        <f t="shared" si="6"/>
        <v>9.000000000000008E-2</v>
      </c>
      <c r="C56">
        <f t="shared" si="1"/>
        <v>0.03</v>
      </c>
      <c r="D56">
        <f t="shared" si="2"/>
        <v>0.05</v>
      </c>
      <c r="E56">
        <f t="shared" si="3"/>
        <v>0.1</v>
      </c>
      <c r="F56">
        <f t="shared" si="4"/>
        <v>0.14000000000000007</v>
      </c>
      <c r="H56">
        <v>0.1264131937963951</v>
      </c>
      <c r="I56">
        <f>_xll.xBachelierImplied($C$2,$F$15,H56/$F$17,B56+$C$5*$C$2)</f>
        <v>0</v>
      </c>
      <c r="K56">
        <f t="shared" si="5"/>
        <v>0</v>
      </c>
      <c r="L56">
        <v>9.7247426857298303E-3</v>
      </c>
    </row>
    <row r="57" spans="2:12" x14ac:dyDescent="0.25">
      <c r="B57">
        <f t="shared" si="6"/>
        <v>0.10000000000000007</v>
      </c>
      <c r="C57">
        <f t="shared" si="1"/>
        <v>0.03</v>
      </c>
      <c r="D57">
        <f t="shared" si="2"/>
        <v>0.05</v>
      </c>
      <c r="E57">
        <f t="shared" si="3"/>
        <v>0.1</v>
      </c>
      <c r="F57">
        <f t="shared" si="4"/>
        <v>0.15000000000000008</v>
      </c>
      <c r="H57">
        <v>0.13606821632345778</v>
      </c>
      <c r="I57">
        <f>_xll.xBachelierImplied($C$2,$F$15,H57/$F$17,B57+$C$5*$C$2)</f>
        <v>0</v>
      </c>
      <c r="K57">
        <f t="shared" si="5"/>
        <v>0</v>
      </c>
      <c r="L57">
        <v>6.3197301212128626E-3</v>
      </c>
    </row>
    <row r="58" spans="2:12" x14ac:dyDescent="0.25">
      <c r="B58">
        <f t="shared" si="6"/>
        <v>0.11000000000000007</v>
      </c>
      <c r="C58">
        <f t="shared" si="1"/>
        <v>0.03</v>
      </c>
      <c r="D58">
        <f t="shared" si="2"/>
        <v>0.05</v>
      </c>
      <c r="E58">
        <f t="shared" si="3"/>
        <v>0.1</v>
      </c>
      <c r="F58">
        <f t="shared" si="4"/>
        <v>0.16000000000000009</v>
      </c>
      <c r="H58">
        <v>0.14551868881089791</v>
      </c>
      <c r="I58">
        <f>_xll.xBachelierImplied($C$2,$F$15,H58/$F$17,B58+$C$5*$C$2)</f>
        <v>0</v>
      </c>
      <c r="K58">
        <f t="shared" si="5"/>
        <v>0</v>
      </c>
      <c r="L58">
        <v>3.9410155123441471E-3</v>
      </c>
    </row>
    <row r="59" spans="2:12" x14ac:dyDescent="0.25">
      <c r="B59">
        <f t="shared" si="6"/>
        <v>0.12000000000000006</v>
      </c>
      <c r="C59">
        <f t="shared" si="1"/>
        <v>0.03</v>
      </c>
      <c r="D59">
        <f t="shared" si="2"/>
        <v>0.05</v>
      </c>
      <c r="E59">
        <f t="shared" si="3"/>
        <v>0.1</v>
      </c>
      <c r="F59">
        <f t="shared" si="4"/>
        <v>0.17000000000000007</v>
      </c>
      <c r="H59">
        <v>0.15458057957803825</v>
      </c>
      <c r="I59">
        <f>_xll.xBachelierImplied($C$2,$F$15,H59/$F$17,B59+$C$5*$C$2)</f>
        <v>0</v>
      </c>
      <c r="K59">
        <f t="shared" si="5"/>
        <v>0</v>
      </c>
      <c r="L59">
        <v>2.3575025197675277E-3</v>
      </c>
    </row>
    <row r="60" spans="2:12" x14ac:dyDescent="0.25">
      <c r="B60">
        <f t="shared" si="6"/>
        <v>0.13000000000000006</v>
      </c>
      <c r="C60">
        <f t="shared" si="1"/>
        <v>0.03</v>
      </c>
      <c r="D60">
        <f t="shared" si="2"/>
        <v>0.05</v>
      </c>
      <c r="E60">
        <f t="shared" si="3"/>
        <v>0.1</v>
      </c>
      <c r="F60">
        <f t="shared" si="4"/>
        <v>0.18000000000000005</v>
      </c>
      <c r="H60">
        <v>0.1629636730881735</v>
      </c>
      <c r="I60">
        <f>_xll.xBachelierImplied($C$2,$F$15,H60/$F$17,B60+$C$5*$C$2)</f>
        <v>0</v>
      </c>
      <c r="K60">
        <f t="shared" si="5"/>
        <v>0</v>
      </c>
      <c r="L60">
        <v>1.3522530351602871E-3</v>
      </c>
    </row>
    <row r="61" spans="2:12" x14ac:dyDescent="0.25">
      <c r="B61">
        <f t="shared" si="6"/>
        <v>0.14000000000000007</v>
      </c>
      <c r="C61">
        <f t="shared" si="1"/>
        <v>0.03</v>
      </c>
      <c r="D61">
        <f t="shared" si="2"/>
        <v>0.05</v>
      </c>
      <c r="E61">
        <f t="shared" si="3"/>
        <v>0.1</v>
      </c>
      <c r="F61">
        <f t="shared" si="4"/>
        <v>0.19000000000000006</v>
      </c>
      <c r="H61">
        <v>0.17022456378618941</v>
      </c>
      <c r="I61">
        <f>_xll.xBachelierImplied($C$2,$F$15,H61/$F$17,B61+$C$5*$C$2)</f>
        <v>0</v>
      </c>
      <c r="K61">
        <f t="shared" si="5"/>
        <v>0</v>
      </c>
      <c r="L61">
        <v>7.4341978603842125E-4</v>
      </c>
    </row>
    <row r="62" spans="2:12" x14ac:dyDescent="0.25">
      <c r="B62">
        <f t="shared" si="6"/>
        <v>0.15000000000000008</v>
      </c>
      <c r="C62">
        <f t="shared" si="1"/>
        <v>0.03</v>
      </c>
      <c r="D62">
        <f t="shared" si="2"/>
        <v>0.05</v>
      </c>
      <c r="E62">
        <f t="shared" si="3"/>
        <v>0.1</v>
      </c>
      <c r="F62">
        <f t="shared" si="4"/>
        <v>0.20000000000000007</v>
      </c>
      <c r="H62">
        <v>0.17571434839964781</v>
      </c>
      <c r="I62">
        <f>_xll.xBachelierImplied($C$2,$F$15,H62/$F$17,B62+$C$5*$C$2)</f>
        <v>0</v>
      </c>
      <c r="K62">
        <f t="shared" si="5"/>
        <v>0</v>
      </c>
      <c r="L62">
        <v>3.9153384462331444E-4</v>
      </c>
    </row>
    <row r="63" spans="2:12" x14ac:dyDescent="0.25">
      <c r="B63">
        <f t="shared" si="6"/>
        <v>0.16000000000000009</v>
      </c>
      <c r="C63">
        <f t="shared" si="1"/>
        <v>0.03</v>
      </c>
      <c r="D63">
        <f t="shared" si="2"/>
        <v>0.05</v>
      </c>
      <c r="E63">
        <f t="shared" si="3"/>
        <v>0.1</v>
      </c>
      <c r="F63">
        <f t="shared" si="4"/>
        <v>0.21000000000000008</v>
      </c>
      <c r="H63">
        <v>0.17852784480751718</v>
      </c>
      <c r="I63">
        <f>_xll.xBachelierImplied($C$2,$F$15,H63/$F$17,B63+$C$5*$C$2)</f>
        <v>0</v>
      </c>
      <c r="K63">
        <f t="shared" si="5"/>
        <v>0</v>
      </c>
      <c r="L63">
        <v>1.9743816896973716E-4</v>
      </c>
    </row>
    <row r="64" spans="2:12" x14ac:dyDescent="0.25">
      <c r="B64">
        <f t="shared" si="6"/>
        <v>0.1700000000000001</v>
      </c>
      <c r="C64">
        <f t="shared" si="1"/>
        <v>0.03</v>
      </c>
      <c r="D64">
        <f t="shared" si="2"/>
        <v>0.05</v>
      </c>
      <c r="E64">
        <f t="shared" si="3"/>
        <v>0.1</v>
      </c>
      <c r="F64">
        <f t="shared" si="4"/>
        <v>0.22000000000000008</v>
      </c>
      <c r="H64">
        <v>0.1774646128818862</v>
      </c>
      <c r="I64">
        <f>_xll.xBachelierImplied($C$2,$F$15,H64/$F$17,B64+$C$5*$C$2)</f>
        <v>0</v>
      </c>
      <c r="K64">
        <f t="shared" si="5"/>
        <v>0</v>
      </c>
      <c r="L64">
        <v>9.5271842863489618E-5</v>
      </c>
    </row>
    <row r="65" spans="2:12" x14ac:dyDescent="0.25">
      <c r="B65">
        <f t="shared" si="6"/>
        <v>0.1800000000000001</v>
      </c>
      <c r="C65">
        <f t="shared" si="1"/>
        <v>0.03</v>
      </c>
      <c r="D65">
        <f t="shared" si="2"/>
        <v>0.05</v>
      </c>
      <c r="E65">
        <f t="shared" si="3"/>
        <v>0.1</v>
      </c>
      <c r="F65">
        <f t="shared" si="4"/>
        <v>0.23000000000000009</v>
      </c>
      <c r="H65">
        <v>0.17101412592849541</v>
      </c>
      <c r="I65">
        <f>_xll.xBachelierImplied($C$2,$F$15,H65/$F$17,B65+$C$5*$C$2)</f>
        <v>0</v>
      </c>
      <c r="K65">
        <f t="shared" si="5"/>
        <v>0</v>
      </c>
      <c r="L65">
        <v>4.3963321091581179E-5</v>
      </c>
    </row>
    <row r="66" spans="2:12" x14ac:dyDescent="0.25">
      <c r="B66">
        <f t="shared" si="6"/>
        <v>0.19000000000000011</v>
      </c>
      <c r="C66">
        <f t="shared" si="1"/>
        <v>0.03</v>
      </c>
      <c r="D66">
        <f t="shared" si="2"/>
        <v>0.05</v>
      </c>
      <c r="E66">
        <f t="shared" si="3"/>
        <v>0.1</v>
      </c>
      <c r="F66">
        <f t="shared" si="4"/>
        <v>0.2400000000000001</v>
      </c>
      <c r="H66">
        <v>0.15737664457217806</v>
      </c>
      <c r="I66">
        <f>_xll.xBachelierImplied($C$2,$F$15,H66/$F$17,B66+$C$5*$C$2)</f>
        <v>0</v>
      </c>
      <c r="K66">
        <f t="shared" si="5"/>
        <v>0</v>
      </c>
      <c r="L66">
        <v>1.9386665792566706E-5</v>
      </c>
    </row>
    <row r="67" spans="2:12" x14ac:dyDescent="0.25">
      <c r="B67">
        <f t="shared" si="6"/>
        <v>0.20000000000000012</v>
      </c>
      <c r="C67">
        <f t="shared" si="1"/>
        <v>0.03</v>
      </c>
      <c r="D67">
        <f t="shared" si="2"/>
        <v>0.05</v>
      </c>
      <c r="E67">
        <f t="shared" si="3"/>
        <v>0.1</v>
      </c>
      <c r="F67">
        <f t="shared" si="4"/>
        <v>0.25000000000000011</v>
      </c>
      <c r="H67">
        <v>0.13452658064586642</v>
      </c>
      <c r="I67">
        <f>_xll.xBachelierImplied($C$2,$F$15,H67/$F$17,B67+$C$5*$C$2)</f>
        <v>0</v>
      </c>
      <c r="K67">
        <f t="shared" si="5"/>
        <v>0</v>
      </c>
      <c r="L67">
        <v>8.1632442443591496E-6</v>
      </c>
    </row>
    <row r="68" spans="2:12" x14ac:dyDescent="0.25">
      <c r="B68">
        <f t="shared" si="6"/>
        <v>0.21000000000000013</v>
      </c>
      <c r="C68">
        <f t="shared" si="1"/>
        <v>0.03</v>
      </c>
      <c r="D68">
        <f t="shared" si="2"/>
        <v>0.05</v>
      </c>
      <c r="E68">
        <f t="shared" si="3"/>
        <v>0.1</v>
      </c>
      <c r="F68">
        <f t="shared" si="4"/>
        <v>0.26000000000000012</v>
      </c>
      <c r="H68">
        <v>0.10031637239297174</v>
      </c>
      <c r="I68">
        <f>_xll.xBachelierImplied($C$2,$F$15,H68/$F$17,B68+$C$5*$C$2)</f>
        <v>0</v>
      </c>
      <c r="K68">
        <f t="shared" si="5"/>
        <v>0</v>
      </c>
      <c r="L68">
        <v>3.2790393400086798E-6</v>
      </c>
    </row>
    <row r="69" spans="2:12" x14ac:dyDescent="0.25">
      <c r="B69">
        <f t="shared" si="6"/>
        <v>0.22000000000000014</v>
      </c>
      <c r="C69">
        <f t="shared" si="1"/>
        <v>0.03</v>
      </c>
      <c r="D69">
        <f t="shared" si="2"/>
        <v>0.05</v>
      </c>
      <c r="E69">
        <f t="shared" si="3"/>
        <v>0.1</v>
      </c>
      <c r="F69">
        <f t="shared" si="4"/>
        <v>0.27000000000000013</v>
      </c>
      <c r="H69">
        <v>5.2607616811759281E-2</v>
      </c>
      <c r="I69">
        <f>_xll.xBachelierImplied($C$2,$F$15,H69/$F$17,B69+$C$5*$C$2)</f>
        <v>0</v>
      </c>
      <c r="K69">
        <f t="shared" si="5"/>
        <v>0</v>
      </c>
      <c r="L69">
        <v>1.2537958308896542E-6</v>
      </c>
    </row>
    <row r="70" spans="2:12" x14ac:dyDescent="0.25">
      <c r="B70">
        <f t="shared" si="6"/>
        <v>0.23000000000000015</v>
      </c>
      <c r="C70">
        <f t="shared" si="1"/>
        <v>0.03</v>
      </c>
      <c r="D70">
        <f t="shared" si="2"/>
        <v>0.05</v>
      </c>
      <c r="E70">
        <f t="shared" si="3"/>
        <v>0.1</v>
      </c>
      <c r="F70">
        <f t="shared" si="4"/>
        <v>0.28000000000000014</v>
      </c>
      <c r="H70">
        <v>-1.0594615515158019E-2</v>
      </c>
      <c r="I70">
        <f>_xll.xBachelierImplied($C$2,$F$15,H70/$F$17,B70+$C$5*$C$2)</f>
        <v>0</v>
      </c>
      <c r="K70">
        <f t="shared" si="5"/>
        <v>0</v>
      </c>
      <c r="L70">
        <v>4.5093030895955321E-7</v>
      </c>
    </row>
    <row r="71" spans="2:12" x14ac:dyDescent="0.25">
      <c r="B71">
        <f t="shared" si="6"/>
        <v>0.24000000000000016</v>
      </c>
      <c r="C71">
        <f t="shared" si="1"/>
        <v>0.03</v>
      </c>
      <c r="D71">
        <f t="shared" si="2"/>
        <v>0.05</v>
      </c>
      <c r="E71">
        <f t="shared" si="3"/>
        <v>0.1</v>
      </c>
      <c r="F71">
        <f t="shared" si="4"/>
        <v>0.29000000000000015</v>
      </c>
      <c r="H71">
        <v>-9.1035030077399437E-2</v>
      </c>
      <c r="I71">
        <f>_xll.xBachelierImplied($C$2,$F$15,H71/$F$17,B71+$C$5*$C$2)</f>
        <v>0</v>
      </c>
      <c r="K71">
        <f t="shared" si="5"/>
        <v>0</v>
      </c>
      <c r="L71">
        <v>1.3705879423417002E-7</v>
      </c>
    </row>
    <row r="72" spans="2:12" x14ac:dyDescent="0.25">
      <c r="B72">
        <f t="shared" si="6"/>
        <v>0.25000000000000017</v>
      </c>
      <c r="C72">
        <f t="shared" si="1"/>
        <v>0.03</v>
      </c>
      <c r="D72">
        <f t="shared" si="2"/>
        <v>0.05</v>
      </c>
      <c r="E72">
        <f t="shared" si="3"/>
        <v>0.1</v>
      </c>
      <c r="F72">
        <f t="shared" si="4"/>
        <v>0.30000000000000016</v>
      </c>
      <c r="H72">
        <v>1.8065111071751017</v>
      </c>
      <c r="I72">
        <f>_xll.xBachelierImplied($C$2,$F$15,H72/$F$17,B72+$C$5*$C$2)</f>
        <v>8.3178914634882233</v>
      </c>
      <c r="K72">
        <f t="shared" si="5"/>
        <v>0</v>
      </c>
      <c r="L72">
        <v>-1.1234380042901652E-8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P72"/>
  <sheetViews>
    <sheetView topLeftCell="A6" zoomScale="70" workbookViewId="0">
      <selection activeCell="P20" sqref="P20"/>
    </sheetView>
  </sheetViews>
  <sheetFormatPr defaultRowHeight="15" x14ac:dyDescent="0.25"/>
  <cols>
    <col min="2" max="2" width="13.140625" bestFit="1" customWidth="1"/>
    <col min="3" max="6" width="9.42578125" bestFit="1" customWidth="1"/>
    <col min="8" max="8" width="14.5703125" bestFit="1" customWidth="1"/>
    <col min="9" max="9" width="9.42578125" bestFit="1" customWidth="1"/>
    <col min="11" max="11" width="12.140625" bestFit="1" customWidth="1"/>
    <col min="12" max="12" width="14.5703125" bestFit="1" customWidth="1"/>
    <col min="15" max="15" width="9.28515625" bestFit="1" customWidth="1"/>
    <col min="16" max="16" width="23.42578125" bestFit="1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9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-0.45</v>
      </c>
    </row>
    <row r="12" spans="2:12" x14ac:dyDescent="0.25">
      <c r="B12" t="s">
        <v>12</v>
      </c>
      <c r="C12">
        <f>C3+C8*C6*SQRT(C2)</f>
        <v>0.45</v>
      </c>
    </row>
    <row r="13" spans="2:12" x14ac:dyDescent="0.25">
      <c r="B13" t="s">
        <v>13</v>
      </c>
      <c r="C13">
        <f>(C12-C11)/C9</f>
        <v>1.8000000000000002E-2</v>
      </c>
    </row>
    <row r="15" spans="2:12" x14ac:dyDescent="0.25">
      <c r="B15" t="s">
        <v>0</v>
      </c>
      <c r="C15">
        <v>20</v>
      </c>
      <c r="E15" t="s">
        <v>18</v>
      </c>
      <c r="F15">
        <v>-0.01</v>
      </c>
      <c r="K15" t="s">
        <v>0</v>
      </c>
      <c r="L15">
        <v>20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2.5347480548034717E-2</v>
      </c>
      <c r="O20" t="s">
        <v>29</v>
      </c>
      <c r="P20" s="8">
        <f>I47</f>
        <v>0.10001405855261061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-0.45</v>
      </c>
      <c r="C22">
        <v>0</v>
      </c>
      <c r="D22">
        <f>$C$5</f>
        <v>0</v>
      </c>
      <c r="E22">
        <f>$C$6*IF(ABS(B22-$C$3)&gt;=$F$2*$F$3-0.0000000001,0,1)</f>
        <v>0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0</v>
      </c>
      <c r="O22" s="3" t="s">
        <v>9</v>
      </c>
      <c r="P22" s="3" t="s">
        <v>29</v>
      </c>
    </row>
    <row r="23" spans="2:16" x14ac:dyDescent="0.25">
      <c r="B23">
        <f t="shared" ref="B23:B72" si="0">B22+$C$13</f>
        <v>-0.432</v>
      </c>
      <c r="C23">
        <f t="shared" ref="C23:C72" si="1">$C$4</f>
        <v>0</v>
      </c>
      <c r="D23">
        <f t="shared" ref="D23:D72" si="2">$C$5</f>
        <v>0</v>
      </c>
      <c r="E23">
        <f t="shared" ref="E23:E72" si="3">$C$6*IF(ABS(B23-$C$3)&gt;=$F$2*$F$3-0.0000000001,0,1)</f>
        <v>0</v>
      </c>
      <c r="F23">
        <f t="shared" ref="F23:F72" si="4">MAX(0,B23-$F$15)</f>
        <v>0</v>
      </c>
      <c r="H23">
        <v>0</v>
      </c>
      <c r="I23">
        <f>_xll.xBachelierImplied($C$2,$F$15,H23,B23+$C$5*$C$2)</f>
        <v>0</v>
      </c>
      <c r="K23">
        <f t="shared" ref="K23:K72" si="5">IF(ABS(B23-$C$3)&lt;0.0000000001,1,0)</f>
        <v>0</v>
      </c>
      <c r="L23">
        <v>0</v>
      </c>
      <c r="O23" s="3">
        <v>1</v>
      </c>
      <c r="P23" s="4">
        <v>9.8001088456667246E-2</v>
      </c>
    </row>
    <row r="24" spans="2:16" x14ac:dyDescent="0.25">
      <c r="B24">
        <f t="shared" si="0"/>
        <v>-0.41399999999999998</v>
      </c>
      <c r="C24">
        <f t="shared" si="1"/>
        <v>0</v>
      </c>
      <c r="D24">
        <f t="shared" si="2"/>
        <v>0</v>
      </c>
      <c r="E24">
        <f t="shared" si="3"/>
        <v>0</v>
      </c>
      <c r="F24">
        <f t="shared" si="4"/>
        <v>0</v>
      </c>
      <c r="H24">
        <v>0</v>
      </c>
      <c r="I24">
        <f>_xll.xBachelierImplied($C$2,$F$15,H24,B24+$C$5*$C$2)</f>
        <v>0</v>
      </c>
      <c r="K24">
        <f t="shared" si="5"/>
        <v>0</v>
      </c>
      <c r="L24">
        <v>0</v>
      </c>
      <c r="O24" s="3">
        <v>2</v>
      </c>
      <c r="P24" s="4">
        <v>0.10003942649223553</v>
      </c>
    </row>
    <row r="25" spans="2:16" x14ac:dyDescent="0.25">
      <c r="B25">
        <f t="shared" si="0"/>
        <v>-0.39599999999999996</v>
      </c>
      <c r="C25">
        <f t="shared" si="1"/>
        <v>0</v>
      </c>
      <c r="D25">
        <f t="shared" si="2"/>
        <v>0</v>
      </c>
      <c r="E25">
        <f t="shared" si="3"/>
        <v>0</v>
      </c>
      <c r="F25">
        <f t="shared" si="4"/>
        <v>0</v>
      </c>
      <c r="H25">
        <v>0</v>
      </c>
      <c r="I25">
        <f>_xll.xBachelierImplied($C$2,$F$15,H25,B25+$C$5*$C$2)</f>
        <v>0</v>
      </c>
      <c r="K25">
        <f t="shared" si="5"/>
        <v>0</v>
      </c>
      <c r="L25">
        <v>0</v>
      </c>
      <c r="O25" s="3">
        <v>3</v>
      </c>
      <c r="P25" s="4">
        <v>0.10005695342872539</v>
      </c>
    </row>
    <row r="26" spans="2:16" x14ac:dyDescent="0.25">
      <c r="B26">
        <f t="shared" si="0"/>
        <v>-0.37799999999999995</v>
      </c>
      <c r="C26">
        <f t="shared" si="1"/>
        <v>0</v>
      </c>
      <c r="D26">
        <f t="shared" si="2"/>
        <v>0</v>
      </c>
      <c r="E26">
        <f t="shared" si="3"/>
        <v>0</v>
      </c>
      <c r="F26">
        <f>MAX(0,B26-$F$15)</f>
        <v>0</v>
      </c>
      <c r="H26">
        <v>0</v>
      </c>
      <c r="I26">
        <f>_xll.xBachelierImplied($C$2,$F$15,H26,B26+$C$5*$C$2)</f>
        <v>0</v>
      </c>
      <c r="K26">
        <f t="shared" si="5"/>
        <v>0</v>
      </c>
      <c r="L26">
        <v>0</v>
      </c>
      <c r="O26" s="3">
        <v>4</v>
      </c>
      <c r="P26" s="4">
        <v>0.10005695618618217</v>
      </c>
    </row>
    <row r="27" spans="2:16" x14ac:dyDescent="0.25">
      <c r="B27">
        <f t="shared" si="0"/>
        <v>-0.35999999999999993</v>
      </c>
      <c r="C27">
        <f t="shared" si="1"/>
        <v>0</v>
      </c>
      <c r="D27">
        <f t="shared" si="2"/>
        <v>0</v>
      </c>
      <c r="E27">
        <f t="shared" si="3"/>
        <v>0</v>
      </c>
      <c r="F27">
        <f t="shared" si="4"/>
        <v>0</v>
      </c>
      <c r="H27">
        <v>0</v>
      </c>
      <c r="I27">
        <f>_xll.xBachelierImplied($C$2,$F$15,H27,B27+$C$5*$C$2)</f>
        <v>0</v>
      </c>
      <c r="K27">
        <f t="shared" si="5"/>
        <v>0</v>
      </c>
      <c r="L27">
        <v>0</v>
      </c>
      <c r="O27" s="3">
        <v>5</v>
      </c>
      <c r="P27" s="4">
        <v>0.10005695619035321</v>
      </c>
    </row>
    <row r="28" spans="2:16" x14ac:dyDescent="0.25">
      <c r="B28">
        <f t="shared" si="0"/>
        <v>-0.34199999999999992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H28">
        <v>0</v>
      </c>
      <c r="I28">
        <f>_xll.xBachelierImplied($C$2,$F$15,H28,B28+$C$5*$C$2)</f>
        <v>0</v>
      </c>
      <c r="K28">
        <f t="shared" si="5"/>
        <v>0</v>
      </c>
      <c r="L28">
        <v>0</v>
      </c>
      <c r="O28" s="3">
        <v>6</v>
      </c>
      <c r="P28" s="4">
        <v>0.10005695619035333</v>
      </c>
    </row>
    <row r="29" spans="2:16" x14ac:dyDescent="0.25">
      <c r="B29">
        <f t="shared" si="0"/>
        <v>-0.3239999999999999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H29">
        <v>0</v>
      </c>
      <c r="I29">
        <f>_xll.xBachelierImplied($C$2,$F$15,H29,B29+$C$5*$C$2)</f>
        <v>0</v>
      </c>
      <c r="K29">
        <f t="shared" si="5"/>
        <v>0</v>
      </c>
      <c r="L29">
        <v>0</v>
      </c>
      <c r="O29" s="3">
        <v>7</v>
      </c>
      <c r="P29" s="4">
        <v>0.10005695619035333</v>
      </c>
    </row>
    <row r="30" spans="2:16" x14ac:dyDescent="0.25">
      <c r="B30">
        <f t="shared" si="0"/>
        <v>-0.30599999999999988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0</v>
      </c>
      <c r="H30">
        <v>0</v>
      </c>
      <c r="I30">
        <f>_xll.xBachelierImplied($C$2,$F$15,H30,B30+$C$5*$C$2)</f>
        <v>0</v>
      </c>
      <c r="K30">
        <f t="shared" si="5"/>
        <v>0</v>
      </c>
      <c r="L30">
        <v>0</v>
      </c>
      <c r="O30" s="3">
        <v>8</v>
      </c>
      <c r="P30" s="4">
        <v>0.10005695619035333</v>
      </c>
    </row>
    <row r="31" spans="2:16" x14ac:dyDescent="0.25">
      <c r="B31">
        <f t="shared" si="0"/>
        <v>-0.28799999999999987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0</v>
      </c>
      <c r="H31">
        <v>0</v>
      </c>
      <c r="I31">
        <f>_xll.xBachelierImplied($C$2,$F$15,H31,B31+$C$5*$C$2)</f>
        <v>0</v>
      </c>
      <c r="K31">
        <f t="shared" si="5"/>
        <v>0</v>
      </c>
      <c r="L31">
        <v>0</v>
      </c>
      <c r="O31" s="3">
        <v>9</v>
      </c>
      <c r="P31" s="4">
        <v>0.10005695619035333</v>
      </c>
    </row>
    <row r="32" spans="2:16" x14ac:dyDescent="0.25">
      <c r="B32">
        <f t="shared" si="0"/>
        <v>-0.26999999999999985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H32">
        <v>0</v>
      </c>
      <c r="I32">
        <f>_xll.xBachelierImplied($C$2,$F$15,H32,B32+$C$5*$C$2)</f>
        <v>0</v>
      </c>
      <c r="K32">
        <f t="shared" si="5"/>
        <v>0</v>
      </c>
      <c r="L32">
        <v>0</v>
      </c>
      <c r="O32" s="3">
        <v>10</v>
      </c>
      <c r="P32" s="4">
        <v>0.10005695619035333</v>
      </c>
    </row>
    <row r="33" spans="2:12" x14ac:dyDescent="0.25">
      <c r="B33">
        <f t="shared" si="0"/>
        <v>-0.25199999999999984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H33">
        <v>0</v>
      </c>
      <c r="I33">
        <f>_xll.xBachelierImplied($C$2,$F$15,H33,B33+$C$5*$C$2)</f>
        <v>0</v>
      </c>
      <c r="K33">
        <f t="shared" si="5"/>
        <v>0</v>
      </c>
      <c r="L33">
        <v>3.7812688534964334E-6</v>
      </c>
    </row>
    <row r="34" spans="2:12" x14ac:dyDescent="0.25">
      <c r="B34">
        <f t="shared" si="0"/>
        <v>-0.23399999999999982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1.7779854086254214E-7</v>
      </c>
      <c r="I34">
        <f>_xll.xBachelierImplied($C$2,$F$15,H34,B34+$C$5*$C$2)</f>
        <v>0.1074194765172761</v>
      </c>
      <c r="K34">
        <f t="shared" si="5"/>
        <v>0</v>
      </c>
      <c r="L34">
        <v>8.1126827858321285E-6</v>
      </c>
    </row>
    <row r="35" spans="2:12" x14ac:dyDescent="0.25">
      <c r="B35">
        <f t="shared" si="0"/>
        <v>-0.2159999999999998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7.0799625005307634E-7</v>
      </c>
      <c r="I35">
        <f>_xll.xBachelierImplied($C$2,$F$15,H35,B35+$C$5*$C$2)</f>
        <v>0.10677944066642349</v>
      </c>
      <c r="K35">
        <f t="shared" si="5"/>
        <v>0</v>
      </c>
      <c r="L35">
        <v>3.0903801244756048E-5</v>
      </c>
    </row>
    <row r="36" spans="2:12" x14ac:dyDescent="0.25">
      <c r="B36">
        <f t="shared" si="0"/>
        <v>-0.19799999999999979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2.5201609429813326E-6</v>
      </c>
      <c r="I36">
        <f>_xll.xBachelierImplied($C$2,$F$15,H36,B36+$C$5*$C$2)</f>
        <v>0.10587325845960215</v>
      </c>
      <c r="K36">
        <f t="shared" si="5"/>
        <v>0</v>
      </c>
      <c r="L36">
        <v>1.0401435801748881E-4</v>
      </c>
    </row>
    <row r="37" spans="2:12" x14ac:dyDescent="0.25">
      <c r="B37">
        <f t="shared" si="0"/>
        <v>-0.17999999999999977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8.4166469333105874E-6</v>
      </c>
      <c r="I37">
        <f>_xll.xBachelierImplied($C$2,$F$15,H37,B37+$C$5*$C$2)</f>
        <v>0.10497933742276871</v>
      </c>
      <c r="K37">
        <f t="shared" si="5"/>
        <v>0</v>
      </c>
      <c r="L37">
        <v>3.2534950941893033E-4</v>
      </c>
    </row>
    <row r="38" spans="2:12" x14ac:dyDescent="0.25">
      <c r="B38">
        <f t="shared" si="0"/>
        <v>-0.16199999999999976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2.6352485925419912E-5</v>
      </c>
      <c r="I38">
        <f>_xll.xBachelierImplied($C$2,$F$15,H38,B38+$C$5*$C$2)</f>
        <v>0.10412292473186294</v>
      </c>
      <c r="K38">
        <f t="shared" si="5"/>
        <v>0</v>
      </c>
      <c r="L38">
        <v>9.4368496644369273E-4</v>
      </c>
    </row>
    <row r="39" spans="2:12" x14ac:dyDescent="0.25">
      <c r="B39">
        <f t="shared" si="0"/>
        <v>-0.14399999999999974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7.7067442076065559E-5</v>
      </c>
      <c r="I39">
        <f>_xll.xBachelierImplied($C$2,$F$15,H39,B39+$C$5*$C$2)</f>
        <v>0.10331380319430505</v>
      </c>
      <c r="K39">
        <f t="shared" si="5"/>
        <v>0</v>
      </c>
      <c r="L39">
        <v>2.5229701033702323E-3</v>
      </c>
    </row>
    <row r="40" spans="2:12" x14ac:dyDescent="0.25">
      <c r="B40">
        <f t="shared" si="0"/>
        <v>-0.12599999999999972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2.0972163133631564E-4</v>
      </c>
      <c r="I40">
        <f>_xll.xBachelierImplied($C$2,$F$15,H40,B40+$C$5*$C$2)</f>
        <v>0.10256215132384261</v>
      </c>
      <c r="K40">
        <f t="shared" si="5"/>
        <v>0</v>
      </c>
      <c r="L40">
        <v>6.1755485544210962E-3</v>
      </c>
    </row>
    <row r="41" spans="2:12" x14ac:dyDescent="0.25">
      <c r="B41">
        <f t="shared" si="0"/>
        <v>-0.10799999999999972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5.2917383622374918E-4</v>
      </c>
      <c r="I41">
        <f>_xll.xBachelierImplied($C$2,$F$15,H41,B41+$C$5*$C$2)</f>
        <v>0.10187974813834147</v>
      </c>
      <c r="K41">
        <f t="shared" si="5"/>
        <v>0</v>
      </c>
      <c r="L41">
        <v>1.37393629852626E-2</v>
      </c>
    </row>
    <row r="42" spans="2:12" x14ac:dyDescent="0.25">
      <c r="B42">
        <f t="shared" si="0"/>
        <v>-8.9999999999999719E-2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1.2342483682787756E-3</v>
      </c>
      <c r="I42">
        <f>_xll.xBachelierImplied($C$2,$F$15,H42,B42+$C$5*$C$2)</f>
        <v>0.10127999651372216</v>
      </c>
      <c r="K42">
        <f t="shared" si="5"/>
        <v>0</v>
      </c>
      <c r="L42">
        <v>2.7570742380060822E-2</v>
      </c>
    </row>
    <row r="43" spans="2:12" x14ac:dyDescent="0.25">
      <c r="B43">
        <f t="shared" si="0"/>
        <v>-7.1999999999999717E-2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2.6549551386610684E-3</v>
      </c>
      <c r="I43">
        <f>_xll.xBachelierImplied($C$2,$F$15,H43,B43+$C$5*$C$2)</f>
        <v>0.10077756226356424</v>
      </c>
      <c r="K43">
        <f t="shared" si="5"/>
        <v>0</v>
      </c>
      <c r="L43">
        <v>4.9506629938322722E-2</v>
      </c>
    </row>
    <row r="44" spans="2:12" x14ac:dyDescent="0.25">
      <c r="B44">
        <f t="shared" si="0"/>
        <v>-5.3999999999999715E-2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5.2608547621581124E-3</v>
      </c>
      <c r="I44">
        <f>_xll.xBachelierImplied($C$2,$F$15,H44,B44+$C$5*$C$2)</f>
        <v>0.10038751894077806</v>
      </c>
      <c r="K44">
        <f t="shared" si="5"/>
        <v>0</v>
      </c>
      <c r="L44">
        <v>7.8913981362566596E-2</v>
      </c>
    </row>
    <row r="45" spans="2:12" x14ac:dyDescent="0.25">
      <c r="B45">
        <f t="shared" si="0"/>
        <v>-3.5999999999999713E-2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9.6063860448141053E-3</v>
      </c>
      <c r="I45">
        <f>_xll.xBachelierImplied($C$2,$F$15,H45,B45+$C$5*$C$2)</f>
        <v>0.1001238664927864</v>
      </c>
      <c r="K45">
        <f t="shared" si="5"/>
        <v>0</v>
      </c>
      <c r="L45">
        <v>0.11083198082614928</v>
      </c>
    </row>
    <row r="46" spans="2:12" x14ac:dyDescent="0.25">
      <c r="B46">
        <f t="shared" si="0"/>
        <v>-1.7999999999999711E-2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1.6201400048365976E-2</v>
      </c>
      <c r="I46">
        <f>_xll.xBachelierImplied($C$2,$F$15,H46,B46+$C$5*$C$2)</f>
        <v>9.9997492901693616E-2</v>
      </c>
      <c r="K46">
        <f t="shared" si="5"/>
        <v>0</v>
      </c>
      <c r="L46">
        <v>0.13628268742872052</v>
      </c>
    </row>
    <row r="47" spans="2:12" x14ac:dyDescent="0.25">
      <c r="B47">
        <f t="shared" si="0"/>
        <v>2.9143354396410359E-16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1.0000000000000292E-2</v>
      </c>
      <c r="H47" s="1">
        <v>2.5347480548034745E-2</v>
      </c>
      <c r="I47">
        <f>_xll.xBachelierImplied($C$2,$F$15,H47,B47+$C$5*$C$2)</f>
        <v>0.10001405855261061</v>
      </c>
      <c r="K47">
        <f t="shared" si="5"/>
        <v>1</v>
      </c>
      <c r="L47">
        <v>0.14608049966872094</v>
      </c>
    </row>
    <row r="48" spans="2:12" x14ac:dyDescent="0.25">
      <c r="B48">
        <f t="shared" si="0"/>
        <v>1.8000000000000294E-2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2.8000000000000295E-2</v>
      </c>
      <c r="H48">
        <v>3.7025031919340479E-2</v>
      </c>
      <c r="I48">
        <f>_xll.xBachelierImplied($C$2,$F$15,H48,B48+$C$5*$C$2)</f>
        <v>0.10017268446431359</v>
      </c>
      <c r="K48">
        <f t="shared" si="5"/>
        <v>0</v>
      </c>
      <c r="L48">
        <v>0.13628268742872046</v>
      </c>
    </row>
    <row r="49" spans="2:12" x14ac:dyDescent="0.25">
      <c r="B49">
        <f t="shared" si="0"/>
        <v>3.6000000000000296E-2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4.6000000000000298E-2</v>
      </c>
      <c r="H49">
        <v>5.0901164598337559E-2</v>
      </c>
      <c r="I49">
        <f>_xll.xBachelierImplied($C$2,$F$15,H49,B49+$C$5*$C$2)</f>
        <v>0.10046618015847564</v>
      </c>
      <c r="K49">
        <f t="shared" si="5"/>
        <v>0</v>
      </c>
      <c r="L49">
        <v>0.11083198082614924</v>
      </c>
    </row>
    <row r="50" spans="2:12" x14ac:dyDescent="0.25">
      <c r="B50">
        <f t="shared" si="0"/>
        <v>5.4000000000000298E-2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6.4000000000000293E-2</v>
      </c>
      <c r="H50">
        <v>6.6453092937570013E-2</v>
      </c>
      <c r="I50">
        <f>_xll.xBachelierImplied($C$2,$F$15,H50,B50+$C$5*$C$2)</f>
        <v>0.10088266132827672</v>
      </c>
      <c r="K50">
        <f t="shared" si="5"/>
        <v>0</v>
      </c>
      <c r="L50">
        <v>7.8913981362566582E-2</v>
      </c>
    </row>
    <row r="51" spans="2:12" x14ac:dyDescent="0.25">
      <c r="B51">
        <f t="shared" si="0"/>
        <v>7.20000000000003E-2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8.2000000000000295E-2</v>
      </c>
      <c r="H51">
        <v>8.3131399427089289E-2</v>
      </c>
      <c r="I51">
        <f>_xll.xBachelierImplied($C$2,$F$15,H51,B51+$C$5*$C$2)</f>
        <v>0.10140770737537934</v>
      </c>
      <c r="K51">
        <f t="shared" si="5"/>
        <v>0</v>
      </c>
      <c r="L51">
        <v>4.9506629938322728E-2</v>
      </c>
    </row>
    <row r="52" spans="2:12" x14ac:dyDescent="0.25">
      <c r="B52">
        <f t="shared" si="0"/>
        <v>9.0000000000000302E-2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0.1000000000000003</v>
      </c>
      <c r="H52">
        <v>0.10048146637993327</v>
      </c>
      <c r="I52">
        <f>_xll.xBachelierImplied($C$2,$F$15,H52,B52+$C$5*$C$2)</f>
        <v>0.10202626984808773</v>
      </c>
      <c r="K52">
        <f t="shared" si="5"/>
        <v>0</v>
      </c>
      <c r="L52">
        <v>2.7570742380060825E-2</v>
      </c>
    </row>
    <row r="53" spans="2:12" x14ac:dyDescent="0.25">
      <c r="B53">
        <f t="shared" si="0"/>
        <v>0.1080000000000003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0.1180000000000003</v>
      </c>
      <c r="H53">
        <v>0.11818949290176679</v>
      </c>
      <c r="I53">
        <f>_xll.xBachelierImplied($C$2,$F$15,H53,B53+$C$5*$C$2)</f>
        <v>0.10272397990095974</v>
      </c>
      <c r="K53">
        <f t="shared" si="5"/>
        <v>0</v>
      </c>
      <c r="L53">
        <v>1.3739362985262597E-2</v>
      </c>
    </row>
    <row r="54" spans="2:12" x14ac:dyDescent="0.25">
      <c r="B54">
        <f t="shared" si="0"/>
        <v>0.12600000000000031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0.13600000000000032</v>
      </c>
      <c r="H54">
        <v>0.13606918981354174</v>
      </c>
      <c r="I54">
        <f>_xll.xBachelierImplied($C$2,$F$15,H54,B54+$C$5*$C$2)</f>
        <v>0.10348785911564658</v>
      </c>
      <c r="K54">
        <f t="shared" si="5"/>
        <v>0</v>
      </c>
      <c r="L54">
        <v>6.1755485544210875E-3</v>
      </c>
    </row>
    <row r="55" spans="2:12" x14ac:dyDescent="0.25">
      <c r="B55">
        <f t="shared" si="0"/>
        <v>0.14400000000000029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0.1540000000000003</v>
      </c>
      <c r="H55">
        <v>0.15402352081744672</v>
      </c>
      <c r="I55">
        <f>_xll.xBachelierImplied($C$2,$F$15,H55,B55+$C$5*$C$2)</f>
        <v>0.104306590106784</v>
      </c>
      <c r="K55">
        <f t="shared" si="5"/>
        <v>0</v>
      </c>
      <c r="L55">
        <v>2.5229701033702315E-3</v>
      </c>
    </row>
    <row r="56" spans="2:12" x14ac:dyDescent="0.25">
      <c r="B56">
        <f t="shared" si="0"/>
        <v>0.16200000000000031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0.17200000000000032</v>
      </c>
      <c r="H56">
        <v>0.17200747244510473</v>
      </c>
      <c r="I56">
        <f>_xll.xBachelierImplied($C$2,$F$15,H56,B56+$C$5*$C$2)</f>
        <v>0.1051705148808578</v>
      </c>
      <c r="K56">
        <f t="shared" si="5"/>
        <v>0</v>
      </c>
      <c r="L56">
        <v>9.4368496644369317E-4</v>
      </c>
    </row>
    <row r="57" spans="2:12" x14ac:dyDescent="0.25">
      <c r="B57">
        <f t="shared" si="0"/>
        <v>0.18000000000000033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0.19000000000000034</v>
      </c>
      <c r="H57">
        <v>0.19000222711119508</v>
      </c>
      <c r="I57">
        <f>_xll.xBachelierImplied($C$2,$F$15,H57,B57+$C$5*$C$2)</f>
        <v>0.10607145082910591</v>
      </c>
      <c r="K57">
        <f t="shared" si="5"/>
        <v>0</v>
      </c>
      <c r="L57">
        <v>3.2534950941893049E-4</v>
      </c>
    </row>
    <row r="58" spans="2:12" x14ac:dyDescent="0.25">
      <c r="B58">
        <f t="shared" si="0"/>
        <v>0.19800000000000034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0.20800000000000035</v>
      </c>
      <c r="H58">
        <v>0.20800062500967897</v>
      </c>
      <c r="I58">
        <f>_xll.xBachelierImplied($C$2,$F$15,H58,B58+$C$5*$C$2)</f>
        <v>0.10700177217106323</v>
      </c>
      <c r="K58">
        <f t="shared" si="5"/>
        <v>0</v>
      </c>
      <c r="L58">
        <v>1.040143580174889E-4</v>
      </c>
    </row>
    <row r="59" spans="2:12" x14ac:dyDescent="0.25">
      <c r="B59">
        <f t="shared" si="0"/>
        <v>0.21600000000000036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0.22600000000000037</v>
      </c>
      <c r="H59">
        <v>0.22600016534970041</v>
      </c>
      <c r="I59">
        <f>_xll.xBachelierImplied($C$2,$F$15,H59,B59+$C$5*$C$2)</f>
        <v>0.10794254813862766</v>
      </c>
      <c r="K59">
        <f t="shared" si="5"/>
        <v>0</v>
      </c>
      <c r="L59">
        <v>3.0903801244756075E-5</v>
      </c>
    </row>
    <row r="60" spans="2:12" x14ac:dyDescent="0.25">
      <c r="B60">
        <f t="shared" si="0"/>
        <v>0.23400000000000037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0.24400000000000038</v>
      </c>
      <c r="H60">
        <v>0.24400003945396603</v>
      </c>
      <c r="I60">
        <f>_xll.xBachelierImplied($C$2,$F$15,H60,B60+$C$5*$C$2)</f>
        <v>0.10866654535423749</v>
      </c>
      <c r="K60">
        <f t="shared" si="5"/>
        <v>0</v>
      </c>
      <c r="L60">
        <v>8.1126827858321353E-6</v>
      </c>
    </row>
    <row r="61" spans="2:12" x14ac:dyDescent="0.25">
      <c r="B61">
        <f t="shared" si="0"/>
        <v>0.25200000000000039</v>
      </c>
      <c r="C61">
        <f t="shared" si="1"/>
        <v>0</v>
      </c>
      <c r="D61">
        <f t="shared" si="2"/>
        <v>0</v>
      </c>
      <c r="E61">
        <f t="shared" si="3"/>
        <v>0</v>
      </c>
      <c r="F61">
        <f t="shared" si="4"/>
        <v>0.2620000000000004</v>
      </c>
      <c r="H61">
        <v>0.2620000000000004</v>
      </c>
      <c r="I61">
        <f>_xll.xBachelierImplied($C$2,$F$15,H61,B61+$C$5*$C$2)</f>
        <v>0</v>
      </c>
      <c r="K61">
        <f t="shared" si="5"/>
        <v>0</v>
      </c>
      <c r="L61">
        <v>3.7812688534964376E-6</v>
      </c>
    </row>
    <row r="62" spans="2:12" x14ac:dyDescent="0.25">
      <c r="B62">
        <f t="shared" si="0"/>
        <v>0.27000000000000041</v>
      </c>
      <c r="C62">
        <f t="shared" si="1"/>
        <v>0</v>
      </c>
      <c r="D62">
        <f t="shared" si="2"/>
        <v>0</v>
      </c>
      <c r="E62">
        <f t="shared" si="3"/>
        <v>0</v>
      </c>
      <c r="F62">
        <f t="shared" si="4"/>
        <v>0.28000000000000042</v>
      </c>
      <c r="H62">
        <v>0.28000000000000042</v>
      </c>
      <c r="I62">
        <f>_xll.xBachelierImplied($C$2,$F$15,H62,B62+$C$5*$C$2)</f>
        <v>0</v>
      </c>
      <c r="K62">
        <f t="shared" si="5"/>
        <v>0</v>
      </c>
      <c r="L62">
        <v>0</v>
      </c>
    </row>
    <row r="63" spans="2:12" x14ac:dyDescent="0.25">
      <c r="B63">
        <f t="shared" si="0"/>
        <v>0.28800000000000042</v>
      </c>
      <c r="C63">
        <f t="shared" si="1"/>
        <v>0</v>
      </c>
      <c r="D63">
        <f t="shared" si="2"/>
        <v>0</v>
      </c>
      <c r="E63">
        <f t="shared" si="3"/>
        <v>0</v>
      </c>
      <c r="F63">
        <f t="shared" si="4"/>
        <v>0.29800000000000043</v>
      </c>
      <c r="H63">
        <v>0.29800000000000043</v>
      </c>
      <c r="I63">
        <f>_xll.xBachelierImplied($C$2,$F$15,H63,B63+$C$5*$C$2)</f>
        <v>0</v>
      </c>
      <c r="K63">
        <f t="shared" si="5"/>
        <v>0</v>
      </c>
      <c r="L63">
        <v>0</v>
      </c>
    </row>
    <row r="64" spans="2:12" x14ac:dyDescent="0.25">
      <c r="B64">
        <f t="shared" si="0"/>
        <v>0.30600000000000044</v>
      </c>
      <c r="C64">
        <f t="shared" si="1"/>
        <v>0</v>
      </c>
      <c r="D64">
        <f t="shared" si="2"/>
        <v>0</v>
      </c>
      <c r="E64">
        <f t="shared" si="3"/>
        <v>0</v>
      </c>
      <c r="F64">
        <f t="shared" si="4"/>
        <v>0.31600000000000045</v>
      </c>
      <c r="H64">
        <v>0.31600000000000045</v>
      </c>
      <c r="I64">
        <f>_xll.xBachelierImplied($C$2,$F$15,H64,B64+$C$5*$C$2)</f>
        <v>0</v>
      </c>
      <c r="K64">
        <f t="shared" si="5"/>
        <v>0</v>
      </c>
      <c r="L64">
        <v>0</v>
      </c>
    </row>
    <row r="65" spans="2:12" x14ac:dyDescent="0.25">
      <c r="B65">
        <f t="shared" si="0"/>
        <v>0.32400000000000045</v>
      </c>
      <c r="C65">
        <f t="shared" si="1"/>
        <v>0</v>
      </c>
      <c r="D65">
        <f t="shared" si="2"/>
        <v>0</v>
      </c>
      <c r="E65">
        <f t="shared" si="3"/>
        <v>0</v>
      </c>
      <c r="F65">
        <f t="shared" si="4"/>
        <v>0.33400000000000046</v>
      </c>
      <c r="H65">
        <v>0.33400000000000046</v>
      </c>
      <c r="I65">
        <f>_xll.xBachelierImplied($C$2,$F$15,H65,B65+$C$5*$C$2)</f>
        <v>0</v>
      </c>
      <c r="K65">
        <f t="shared" si="5"/>
        <v>0</v>
      </c>
      <c r="L65">
        <v>0</v>
      </c>
    </row>
    <row r="66" spans="2:12" x14ac:dyDescent="0.25">
      <c r="B66">
        <f t="shared" si="0"/>
        <v>0.34200000000000047</v>
      </c>
      <c r="C66">
        <f t="shared" si="1"/>
        <v>0</v>
      </c>
      <c r="D66">
        <f t="shared" si="2"/>
        <v>0</v>
      </c>
      <c r="E66">
        <f t="shared" si="3"/>
        <v>0</v>
      </c>
      <c r="F66">
        <f t="shared" si="4"/>
        <v>0.35200000000000048</v>
      </c>
      <c r="H66">
        <v>0.35200000000000048</v>
      </c>
      <c r="I66">
        <f>_xll.xBachelierImplied($C$2,$F$15,H66,B66+$C$5*$C$2)</f>
        <v>0</v>
      </c>
      <c r="K66">
        <f t="shared" si="5"/>
        <v>0</v>
      </c>
      <c r="L66">
        <v>0</v>
      </c>
    </row>
    <row r="67" spans="2:12" x14ac:dyDescent="0.25">
      <c r="B67">
        <f t="shared" si="0"/>
        <v>0.36000000000000049</v>
      </c>
      <c r="C67">
        <f t="shared" si="1"/>
        <v>0</v>
      </c>
      <c r="D67">
        <f t="shared" si="2"/>
        <v>0</v>
      </c>
      <c r="E67">
        <f t="shared" si="3"/>
        <v>0</v>
      </c>
      <c r="F67">
        <f t="shared" si="4"/>
        <v>0.3700000000000005</v>
      </c>
      <c r="H67">
        <v>0.3700000000000005</v>
      </c>
      <c r="I67">
        <f>_xll.xBachelierImplied($C$2,$F$15,H67,B67+$C$5*$C$2)</f>
        <v>0</v>
      </c>
      <c r="K67">
        <f t="shared" si="5"/>
        <v>0</v>
      </c>
      <c r="L67">
        <v>0</v>
      </c>
    </row>
    <row r="68" spans="2:12" x14ac:dyDescent="0.25">
      <c r="B68">
        <f t="shared" si="0"/>
        <v>0.3780000000000005</v>
      </c>
      <c r="C68">
        <f t="shared" si="1"/>
        <v>0</v>
      </c>
      <c r="D68">
        <f t="shared" si="2"/>
        <v>0</v>
      </c>
      <c r="E68">
        <f t="shared" si="3"/>
        <v>0</v>
      </c>
      <c r="F68">
        <f t="shared" si="4"/>
        <v>0.38800000000000051</v>
      </c>
      <c r="H68">
        <v>0.38800000000000051</v>
      </c>
      <c r="I68">
        <f>_xll.xBachelierImplied($C$2,$F$15,H68,B68+$C$5*$C$2)</f>
        <v>0</v>
      </c>
      <c r="K68">
        <f t="shared" si="5"/>
        <v>0</v>
      </c>
      <c r="L68">
        <v>0</v>
      </c>
    </row>
    <row r="69" spans="2:12" x14ac:dyDescent="0.25">
      <c r="B69">
        <f t="shared" si="0"/>
        <v>0.39600000000000052</v>
      </c>
      <c r="C69">
        <f t="shared" si="1"/>
        <v>0</v>
      </c>
      <c r="D69">
        <f t="shared" si="2"/>
        <v>0</v>
      </c>
      <c r="E69">
        <f t="shared" si="3"/>
        <v>0</v>
      </c>
      <c r="F69">
        <f t="shared" si="4"/>
        <v>0.40600000000000053</v>
      </c>
      <c r="H69">
        <v>0.40600000000000053</v>
      </c>
      <c r="I69">
        <f>_xll.xBachelierImplied($C$2,$F$15,H69,B69+$C$5*$C$2)</f>
        <v>0</v>
      </c>
      <c r="K69">
        <f t="shared" si="5"/>
        <v>0</v>
      </c>
      <c r="L69">
        <v>0</v>
      </c>
    </row>
    <row r="70" spans="2:12" x14ac:dyDescent="0.25">
      <c r="B70">
        <f t="shared" si="0"/>
        <v>0.41400000000000053</v>
      </c>
      <c r="C70">
        <f t="shared" si="1"/>
        <v>0</v>
      </c>
      <c r="D70">
        <f t="shared" si="2"/>
        <v>0</v>
      </c>
      <c r="E70">
        <f t="shared" si="3"/>
        <v>0</v>
      </c>
      <c r="F70">
        <f t="shared" si="4"/>
        <v>0.42400000000000054</v>
      </c>
      <c r="H70">
        <v>0.42400000000000054</v>
      </c>
      <c r="I70">
        <f>_xll.xBachelierImplied($C$2,$F$15,H70,B70+$C$5*$C$2)</f>
        <v>0</v>
      </c>
      <c r="K70">
        <f t="shared" si="5"/>
        <v>0</v>
      </c>
      <c r="L70">
        <v>0</v>
      </c>
    </row>
    <row r="71" spans="2:12" x14ac:dyDescent="0.25">
      <c r="B71">
        <f t="shared" si="0"/>
        <v>0.43200000000000055</v>
      </c>
      <c r="C71">
        <f t="shared" si="1"/>
        <v>0</v>
      </c>
      <c r="D71">
        <f t="shared" si="2"/>
        <v>0</v>
      </c>
      <c r="E71">
        <f t="shared" si="3"/>
        <v>0</v>
      </c>
      <c r="F71">
        <f t="shared" si="4"/>
        <v>0.44200000000000056</v>
      </c>
      <c r="H71">
        <v>0.44200000000000056</v>
      </c>
      <c r="I71">
        <f>_xll.xBachelierImplied($C$2,$F$15,H71,B71+$C$5*$C$2)</f>
        <v>0</v>
      </c>
      <c r="K71">
        <f t="shared" si="5"/>
        <v>0</v>
      </c>
      <c r="L71">
        <v>0</v>
      </c>
    </row>
    <row r="72" spans="2:12" x14ac:dyDescent="0.25">
      <c r="B72">
        <f t="shared" si="0"/>
        <v>0.45000000000000057</v>
      </c>
      <c r="C72">
        <f t="shared" si="1"/>
        <v>0</v>
      </c>
      <c r="D72">
        <f t="shared" si="2"/>
        <v>0</v>
      </c>
      <c r="E72">
        <f t="shared" si="3"/>
        <v>0</v>
      </c>
      <c r="F72">
        <f t="shared" si="4"/>
        <v>0.46000000000000058</v>
      </c>
      <c r="H72">
        <v>0.46000000000000058</v>
      </c>
      <c r="I72">
        <f>_xll.xBachelierImplied($C$2,$F$15,H72,B72+$C$5*$C$2)</f>
        <v>0</v>
      </c>
      <c r="K72">
        <f t="shared" si="5"/>
        <v>0</v>
      </c>
      <c r="L7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AB114"/>
  <sheetViews>
    <sheetView topLeftCell="A38" zoomScale="71" workbookViewId="0">
      <selection activeCell="G54" sqref="G54"/>
    </sheetView>
  </sheetViews>
  <sheetFormatPr defaultRowHeight="15" x14ac:dyDescent="0.25"/>
  <cols>
    <col min="8" max="8" width="14.5703125" bestFit="1" customWidth="1"/>
    <col min="9" max="9" width="14.5703125" customWidth="1"/>
  </cols>
  <sheetData>
    <row r="2" spans="2:28" x14ac:dyDescent="0.25">
      <c r="B2" t="s">
        <v>20</v>
      </c>
      <c r="C2">
        <v>1</v>
      </c>
    </row>
    <row r="3" spans="2:28" x14ac:dyDescent="0.25">
      <c r="B3" t="s">
        <v>24</v>
      </c>
      <c r="C3">
        <v>1</v>
      </c>
    </row>
    <row r="4" spans="2:28" x14ac:dyDescent="0.25">
      <c r="B4" t="s">
        <v>7</v>
      </c>
      <c r="C4">
        <v>0.2</v>
      </c>
    </row>
    <row r="6" spans="2:28" x14ac:dyDescent="0.25">
      <c r="B6" t="s">
        <v>9</v>
      </c>
      <c r="C6">
        <v>5</v>
      </c>
    </row>
    <row r="7" spans="2:28" x14ac:dyDescent="0.25">
      <c r="B7" t="s">
        <v>21</v>
      </c>
      <c r="C7">
        <v>100</v>
      </c>
    </row>
    <row r="9" spans="2:28" x14ac:dyDescent="0.25">
      <c r="B9" t="s">
        <v>22</v>
      </c>
      <c r="C9">
        <f>C3*EXP(-C6*C4*SQRT(C2))</f>
        <v>0.36787944117144233</v>
      </c>
    </row>
    <row r="10" spans="2:28" x14ac:dyDescent="0.25">
      <c r="B10" t="s">
        <v>23</v>
      </c>
      <c r="C10">
        <f>C3*EXP(C6*C4*SQRT(C2))</f>
        <v>2.7182818284590451</v>
      </c>
    </row>
    <row r="11" spans="2:28" x14ac:dyDescent="0.25">
      <c r="B11" t="s">
        <v>25</v>
      </c>
      <c r="C11">
        <f>(C10-C9)/C7</f>
        <v>2.3504023872876027E-2</v>
      </c>
    </row>
    <row r="13" spans="2:28" x14ac:dyDescent="0.25">
      <c r="B13" t="s">
        <v>26</v>
      </c>
      <c r="C13">
        <f>(C3-C9)/C11</f>
        <v>26.894142136999513</v>
      </c>
    </row>
    <row r="14" spans="2:28" x14ac:dyDescent="0.25">
      <c r="Y14">
        <f>D45</f>
        <v>-5.196152422706632</v>
      </c>
      <c r="Z14">
        <f>EXP(Y14)</f>
        <v>5.537830714382473E-3</v>
      </c>
    </row>
    <row r="15" spans="2:28" x14ac:dyDescent="0.25">
      <c r="B15" t="s">
        <v>20</v>
      </c>
      <c r="C15" t="s">
        <v>22</v>
      </c>
      <c r="D15" t="s">
        <v>11</v>
      </c>
      <c r="E15" t="s">
        <v>23</v>
      </c>
      <c r="F15" t="s">
        <v>12</v>
      </c>
      <c r="G15" t="s">
        <v>25</v>
      </c>
      <c r="J15" t="s">
        <v>27</v>
      </c>
      <c r="L15" s="3" t="s">
        <v>20</v>
      </c>
      <c r="M15" s="3" t="str">
        <f>J15</f>
        <v>#s &lt; s(0)</v>
      </c>
      <c r="Y15">
        <f>Y14+$H$45</f>
        <v>-5.0922293742524998</v>
      </c>
      <c r="Z15">
        <f t="shared" ref="Z15:Z78" si="0">EXP(Y15)</f>
        <v>6.1443066478370934E-3</v>
      </c>
      <c r="AA15">
        <f>Z14*EXP($H$45)</f>
        <v>6.1443066478370969E-3</v>
      </c>
      <c r="AB15">
        <f>Z14+$G$45</f>
        <v>1.8112436819855802</v>
      </c>
    </row>
    <row r="16" spans="2:28" x14ac:dyDescent="0.25">
      <c r="B16">
        <v>0.01</v>
      </c>
      <c r="C16">
        <f>EXP(-$C$6*$C$4*SQRT(B16))</f>
        <v>0.90483741803595952</v>
      </c>
      <c r="D16">
        <f>LN($C$3)-$C$6*$C$4*SQRT($B16)</f>
        <v>-0.1</v>
      </c>
      <c r="E16">
        <f>1/C16</f>
        <v>1.1051709180756477</v>
      </c>
      <c r="F16">
        <f>LN($C$3)+$C$6*$C$4*SQRT($B16)</f>
        <v>0.1</v>
      </c>
      <c r="G16">
        <f>(E16-C16)/$C$7</f>
        <v>2.0033350003968819E-3</v>
      </c>
      <c r="H16">
        <f>(F16-D16)/$C$7</f>
        <v>2E-3</v>
      </c>
      <c r="I16">
        <f>EXP(H16)</f>
        <v>1.0020020013340003</v>
      </c>
      <c r="J16">
        <f>1+ROUND((1-C16)/G16,0)</f>
        <v>49</v>
      </c>
      <c r="L16" s="3">
        <f>B16</f>
        <v>0.01</v>
      </c>
      <c r="M16" s="3">
        <f>J16</f>
        <v>49</v>
      </c>
      <c r="Y16">
        <f t="shared" ref="Y16:Y79" si="1">Y15+$H$45</f>
        <v>-4.9883063257983675</v>
      </c>
      <c r="Z16">
        <f t="shared" si="0"/>
        <v>6.8172008372532769E-3</v>
      </c>
      <c r="AA16">
        <f t="shared" ref="AA16:AA79" si="2">Z15*EXP($H$45)</f>
        <v>6.8172008372532795E-3</v>
      </c>
      <c r="AB16">
        <f>AB15+$G$45</f>
        <v>3.6169495332567778</v>
      </c>
    </row>
    <row r="17" spans="2:28" x14ac:dyDescent="0.25">
      <c r="B17">
        <v>0.25</v>
      </c>
      <c r="C17">
        <f t="shared" ref="C17:C44" si="3">EXP(-$C$6*$C$4*SQRT(B17))</f>
        <v>0.60653065971263342</v>
      </c>
      <c r="D17">
        <f t="shared" ref="D17:D45" si="4">LN($C$3)-$C$6*$C$4*SQRT($B17)</f>
        <v>-0.5</v>
      </c>
      <c r="E17">
        <f t="shared" ref="E17:E45" si="5">1/C17</f>
        <v>1.6487212707001282</v>
      </c>
      <c r="F17">
        <f t="shared" ref="F17:F45" si="6">LN($C$3)+$C$6*$C$4*SQRT($B17)</f>
        <v>0.5</v>
      </c>
      <c r="G17">
        <f t="shared" ref="G17:G45" si="7">(E17-C17)/$C$7</f>
        <v>1.0421906109874948E-2</v>
      </c>
      <c r="H17">
        <f t="shared" ref="H17:H45" si="8">(F17-D17)/$C$7</f>
        <v>0.01</v>
      </c>
      <c r="I17">
        <f t="shared" ref="I17:I45" si="9">EXP(H17)</f>
        <v>1.0100501670841679</v>
      </c>
      <c r="J17">
        <f t="shared" ref="J17:J45" si="10">1+ROUND((1-C17)/G17,0)</f>
        <v>39</v>
      </c>
      <c r="L17" s="3">
        <f t="shared" ref="L17:L37" si="11">B17</f>
        <v>0.25</v>
      </c>
      <c r="M17" s="3">
        <f t="shared" ref="M17:M37" si="12">J17</f>
        <v>39</v>
      </c>
      <c r="Y17">
        <f t="shared" si="1"/>
        <v>-4.8843832773442353</v>
      </c>
      <c r="Z17">
        <f t="shared" si="0"/>
        <v>7.563787082763283E-3</v>
      </c>
      <c r="AA17">
        <f t="shared" si="2"/>
        <v>7.5637870827632864E-3</v>
      </c>
      <c r="AB17">
        <f t="shared" ref="AB17:AB80" si="13">AB16+$G$45</f>
        <v>5.4226553845279755</v>
      </c>
    </row>
    <row r="18" spans="2:28" x14ac:dyDescent="0.25">
      <c r="B18">
        <v>0.5</v>
      </c>
      <c r="C18">
        <f t="shared" si="3"/>
        <v>0.49306869139523979</v>
      </c>
      <c r="D18">
        <f t="shared" si="4"/>
        <v>-0.70710678118654757</v>
      </c>
      <c r="E18">
        <f t="shared" si="5"/>
        <v>2.0281149816474726</v>
      </c>
      <c r="F18">
        <f t="shared" si="6"/>
        <v>0.70710678118654757</v>
      </c>
      <c r="G18">
        <f t="shared" si="7"/>
        <v>1.5350462902522328E-2</v>
      </c>
      <c r="H18">
        <f t="shared" si="8"/>
        <v>1.4142135623730951E-2</v>
      </c>
      <c r="I18">
        <f t="shared" si="9"/>
        <v>1.0142426086996437</v>
      </c>
      <c r="J18">
        <f t="shared" si="10"/>
        <v>34</v>
      </c>
      <c r="L18" s="3">
        <f t="shared" si="11"/>
        <v>0.5</v>
      </c>
      <c r="M18" s="3">
        <f t="shared" si="12"/>
        <v>34</v>
      </c>
      <c r="Y18">
        <f t="shared" si="1"/>
        <v>-4.780460228890103</v>
      </c>
      <c r="Z18">
        <f t="shared" si="0"/>
        <v>8.3921357752498853E-3</v>
      </c>
      <c r="AA18">
        <f t="shared" si="2"/>
        <v>8.3921357752498888E-3</v>
      </c>
      <c r="AB18">
        <f t="shared" si="13"/>
        <v>7.2283612357991736</v>
      </c>
    </row>
    <row r="19" spans="2:28" x14ac:dyDescent="0.25">
      <c r="B19">
        <v>1</v>
      </c>
      <c r="C19">
        <f t="shared" si="3"/>
        <v>0.36787944117144233</v>
      </c>
      <c r="D19">
        <f t="shared" si="4"/>
        <v>-1</v>
      </c>
      <c r="E19">
        <f t="shared" si="5"/>
        <v>2.7182818284590451</v>
      </c>
      <c r="F19">
        <f t="shared" si="6"/>
        <v>1</v>
      </c>
      <c r="G19">
        <f t="shared" si="7"/>
        <v>2.3504023872876027E-2</v>
      </c>
      <c r="H19">
        <f t="shared" si="8"/>
        <v>0.02</v>
      </c>
      <c r="I19">
        <f t="shared" si="9"/>
        <v>1.0202013400267558</v>
      </c>
      <c r="J19">
        <f t="shared" si="10"/>
        <v>28</v>
      </c>
      <c r="L19" s="3">
        <f t="shared" si="11"/>
        <v>1</v>
      </c>
      <c r="M19" s="3">
        <f t="shared" si="12"/>
        <v>28</v>
      </c>
      <c r="Y19">
        <f t="shared" si="1"/>
        <v>-4.6765371804359708</v>
      </c>
      <c r="Z19">
        <f t="shared" si="0"/>
        <v>9.3112011350403468E-3</v>
      </c>
      <c r="AA19">
        <f t="shared" si="2"/>
        <v>9.311201135040352E-3</v>
      </c>
      <c r="AB19">
        <f t="shared" si="13"/>
        <v>9.0340670870703708</v>
      </c>
    </row>
    <row r="20" spans="2:28" x14ac:dyDescent="0.25">
      <c r="B20">
        <f t="shared" ref="B20:B29" si="14">1+B19</f>
        <v>2</v>
      </c>
      <c r="C20">
        <f t="shared" si="3"/>
        <v>0.24311673443421419</v>
      </c>
      <c r="D20">
        <f t="shared" si="4"/>
        <v>-1.4142135623730951</v>
      </c>
      <c r="E20">
        <f t="shared" si="5"/>
        <v>4.1132503787829275</v>
      </c>
      <c r="F20">
        <f t="shared" si="6"/>
        <v>1.4142135623730951</v>
      </c>
      <c r="G20">
        <f t="shared" si="7"/>
        <v>3.8701336443487139E-2</v>
      </c>
      <c r="H20">
        <f t="shared" si="8"/>
        <v>2.8284271247461901E-2</v>
      </c>
      <c r="I20">
        <f t="shared" si="9"/>
        <v>1.0286880693018583</v>
      </c>
      <c r="J20">
        <f t="shared" si="10"/>
        <v>21</v>
      </c>
      <c r="L20" s="3">
        <f t="shared" si="11"/>
        <v>2</v>
      </c>
      <c r="M20" s="3">
        <f t="shared" si="12"/>
        <v>21</v>
      </c>
      <c r="Y20">
        <f t="shared" si="1"/>
        <v>-4.5726141319818385</v>
      </c>
      <c r="Z20">
        <f t="shared" si="0"/>
        <v>1.0330918004552315E-2</v>
      </c>
      <c r="AA20">
        <f t="shared" si="2"/>
        <v>1.033091800455232E-2</v>
      </c>
      <c r="AB20">
        <f t="shared" si="13"/>
        <v>10.839772938341568</v>
      </c>
    </row>
    <row r="21" spans="2:28" x14ac:dyDescent="0.25">
      <c r="B21">
        <f t="shared" si="14"/>
        <v>3</v>
      </c>
      <c r="C21">
        <f t="shared" si="3"/>
        <v>0.17692120631776423</v>
      </c>
      <c r="D21">
        <f t="shared" si="4"/>
        <v>-1.7320508075688772</v>
      </c>
      <c r="E21">
        <f>1/C21</f>
        <v>5.6522336740340915</v>
      </c>
      <c r="F21">
        <f t="shared" si="6"/>
        <v>1.7320508075688772</v>
      </c>
      <c r="G21">
        <f t="shared" si="7"/>
        <v>5.4753124677163277E-2</v>
      </c>
      <c r="H21">
        <f t="shared" si="8"/>
        <v>3.4641016151377546E-2</v>
      </c>
      <c r="I21">
        <f t="shared" si="9"/>
        <v>1.0352480047727119</v>
      </c>
      <c r="J21">
        <f t="shared" si="10"/>
        <v>16</v>
      </c>
      <c r="L21" s="3">
        <f t="shared" si="11"/>
        <v>3</v>
      </c>
      <c r="M21" s="3">
        <f t="shared" si="12"/>
        <v>16</v>
      </c>
      <c r="Y21">
        <f t="shared" si="1"/>
        <v>-4.4686910835277063</v>
      </c>
      <c r="Z21">
        <f t="shared" si="0"/>
        <v>1.1462309241193373E-2</v>
      </c>
      <c r="AA21">
        <f t="shared" si="2"/>
        <v>1.1462309241193378E-2</v>
      </c>
      <c r="AB21">
        <f t="shared" si="13"/>
        <v>12.645478789612765</v>
      </c>
    </row>
    <row r="22" spans="2:28" x14ac:dyDescent="0.25">
      <c r="B22">
        <f t="shared" si="14"/>
        <v>4</v>
      </c>
      <c r="C22">
        <f t="shared" si="3"/>
        <v>0.1353352832366127</v>
      </c>
      <c r="D22">
        <f t="shared" si="4"/>
        <v>-2</v>
      </c>
      <c r="E22">
        <f t="shared" si="5"/>
        <v>7.3890560989306495</v>
      </c>
      <c r="F22">
        <f t="shared" si="6"/>
        <v>2</v>
      </c>
      <c r="G22">
        <f t="shared" si="7"/>
        <v>7.2537208156940369E-2</v>
      </c>
      <c r="H22">
        <f t="shared" si="8"/>
        <v>0.04</v>
      </c>
      <c r="I22">
        <f t="shared" si="9"/>
        <v>1.0408107741923882</v>
      </c>
      <c r="J22">
        <f t="shared" si="10"/>
        <v>13</v>
      </c>
      <c r="L22" s="3">
        <f t="shared" si="11"/>
        <v>4</v>
      </c>
      <c r="M22" s="3">
        <f t="shared" si="12"/>
        <v>13</v>
      </c>
      <c r="Y22">
        <f t="shared" si="1"/>
        <v>-4.364768035073574</v>
      </c>
      <c r="Z22">
        <f t="shared" si="0"/>
        <v>1.2717604871401791E-2</v>
      </c>
      <c r="AA22">
        <f t="shared" si="2"/>
        <v>1.2717604871401797E-2</v>
      </c>
      <c r="AB22">
        <f t="shared" si="13"/>
        <v>14.451184640883962</v>
      </c>
    </row>
    <row r="23" spans="2:28" x14ac:dyDescent="0.25">
      <c r="B23">
        <f t="shared" si="14"/>
        <v>5</v>
      </c>
      <c r="C23">
        <f t="shared" si="3"/>
        <v>0.10687792566038574</v>
      </c>
      <c r="D23">
        <f t="shared" si="4"/>
        <v>-2.2360679774997898</v>
      </c>
      <c r="E23">
        <f t="shared" si="5"/>
        <v>9.3564690166011477</v>
      </c>
      <c r="F23">
        <f t="shared" si="6"/>
        <v>2.2360679774997898</v>
      </c>
      <c r="G23">
        <f t="shared" si="7"/>
        <v>9.2495910909407619E-2</v>
      </c>
      <c r="H23">
        <f t="shared" si="8"/>
        <v>4.4721359549995794E-2</v>
      </c>
      <c r="I23">
        <f t="shared" si="9"/>
        <v>1.0457364348384068</v>
      </c>
      <c r="J23">
        <f t="shared" si="10"/>
        <v>11</v>
      </c>
      <c r="L23" s="3">
        <f t="shared" si="11"/>
        <v>5</v>
      </c>
      <c r="M23" s="3">
        <f t="shared" si="12"/>
        <v>11</v>
      </c>
      <c r="Y23">
        <f t="shared" si="1"/>
        <v>-4.2608449866194418</v>
      </c>
      <c r="Z23">
        <f t="shared" si="0"/>
        <v>1.4110374293850725E-2</v>
      </c>
      <c r="AA23">
        <f t="shared" si="2"/>
        <v>1.411037429385073E-2</v>
      </c>
      <c r="AB23">
        <f t="shared" si="13"/>
        <v>16.256890492155161</v>
      </c>
    </row>
    <row r="24" spans="2:28" x14ac:dyDescent="0.25">
      <c r="B24">
        <f t="shared" si="14"/>
        <v>6</v>
      </c>
      <c r="C24">
        <f t="shared" si="3"/>
        <v>8.6337629660362056E-2</v>
      </c>
      <c r="D24">
        <f t="shared" si="4"/>
        <v>-2.4494897427831779</v>
      </c>
      <c r="E24">
        <f t="shared" si="5"/>
        <v>11.582435190007352</v>
      </c>
      <c r="F24">
        <f t="shared" si="6"/>
        <v>2.4494897427831779</v>
      </c>
      <c r="G24">
        <f t="shared" si="7"/>
        <v>0.11496097560346991</v>
      </c>
      <c r="H24">
        <f t="shared" si="8"/>
        <v>4.8989794855663557E-2</v>
      </c>
      <c r="I24">
        <f t="shared" si="9"/>
        <v>1.0502096331444513</v>
      </c>
      <c r="J24">
        <f t="shared" si="10"/>
        <v>9</v>
      </c>
      <c r="L24" s="3">
        <f t="shared" si="11"/>
        <v>6</v>
      </c>
      <c r="M24" s="3">
        <f t="shared" si="12"/>
        <v>9</v>
      </c>
      <c r="Y24">
        <f t="shared" si="1"/>
        <v>-4.1569219381653095</v>
      </c>
      <c r="Z24">
        <f t="shared" si="0"/>
        <v>1.5655672960895924E-2</v>
      </c>
      <c r="AA24">
        <f t="shared" si="2"/>
        <v>1.5655672960895935E-2</v>
      </c>
      <c r="AB24">
        <f t="shared" si="13"/>
        <v>18.06259634342636</v>
      </c>
    </row>
    <row r="25" spans="2:28" x14ac:dyDescent="0.25">
      <c r="B25">
        <f t="shared" si="14"/>
        <v>7</v>
      </c>
      <c r="C25">
        <f t="shared" si="3"/>
        <v>7.095202666684558E-2</v>
      </c>
      <c r="D25">
        <f t="shared" si="4"/>
        <v>-2.6457513110645907</v>
      </c>
      <c r="E25">
        <f t="shared" si="5"/>
        <v>14.094030107067814</v>
      </c>
      <c r="F25">
        <f t="shared" si="6"/>
        <v>2.6457513110645907</v>
      </c>
      <c r="G25">
        <f t="shared" si="7"/>
        <v>0.14023078080400969</v>
      </c>
      <c r="H25">
        <f t="shared" si="8"/>
        <v>5.2915026221291815E-2</v>
      </c>
      <c r="I25">
        <f t="shared" si="9"/>
        <v>1.0543400500546978</v>
      </c>
      <c r="J25">
        <f t="shared" si="10"/>
        <v>8</v>
      </c>
      <c r="L25" s="3">
        <f t="shared" si="11"/>
        <v>7</v>
      </c>
      <c r="M25" s="3">
        <f t="shared" si="12"/>
        <v>8</v>
      </c>
      <c r="Y25">
        <f t="shared" si="1"/>
        <v>-4.0529988897111773</v>
      </c>
      <c r="Z25">
        <f t="shared" si="0"/>
        <v>1.7370205123852879E-2</v>
      </c>
      <c r="AA25">
        <f t="shared" si="2"/>
        <v>1.7370205123852886E-2</v>
      </c>
      <c r="AB25">
        <f t="shared" si="13"/>
        <v>19.868302194697559</v>
      </c>
    </row>
    <row r="26" spans="2:28" x14ac:dyDescent="0.25">
      <c r="B26">
        <f t="shared" si="14"/>
        <v>8</v>
      </c>
      <c r="C26">
        <f t="shared" si="3"/>
        <v>5.9105746561956225E-2</v>
      </c>
      <c r="D26">
        <f t="shared" si="4"/>
        <v>-2.8284271247461903</v>
      </c>
      <c r="E26">
        <f t="shared" si="5"/>
        <v>16.918828678557901</v>
      </c>
      <c r="F26">
        <f t="shared" si="6"/>
        <v>2.8284271247461903</v>
      </c>
      <c r="G26">
        <f t="shared" si="7"/>
        <v>0.16859722931995944</v>
      </c>
      <c r="H26">
        <f t="shared" si="8"/>
        <v>5.6568542494923803E-2</v>
      </c>
      <c r="I26">
        <f t="shared" si="9"/>
        <v>1.0581991439239848</v>
      </c>
      <c r="J26">
        <f t="shared" si="10"/>
        <v>7</v>
      </c>
      <c r="L26" s="3">
        <f t="shared" si="11"/>
        <v>8</v>
      </c>
      <c r="M26" s="3">
        <f t="shared" si="12"/>
        <v>7</v>
      </c>
      <c r="Y26">
        <f t="shared" si="1"/>
        <v>-3.9490758412570446</v>
      </c>
      <c r="Z26">
        <f t="shared" si="0"/>
        <v>1.9272504401334798E-2</v>
      </c>
      <c r="AA26">
        <f t="shared" si="2"/>
        <v>1.9272504401334802E-2</v>
      </c>
      <c r="AB26">
        <f t="shared" si="13"/>
        <v>21.674008045968758</v>
      </c>
    </row>
    <row r="27" spans="2:28" x14ac:dyDescent="0.25">
      <c r="B27">
        <f t="shared" si="14"/>
        <v>9</v>
      </c>
      <c r="C27">
        <f t="shared" si="3"/>
        <v>4.9787068367863944E-2</v>
      </c>
      <c r="D27">
        <f t="shared" si="4"/>
        <v>-3</v>
      </c>
      <c r="E27">
        <f t="shared" si="5"/>
        <v>20.085536923187668</v>
      </c>
      <c r="F27">
        <f t="shared" si="6"/>
        <v>3</v>
      </c>
      <c r="G27">
        <f t="shared" si="7"/>
        <v>0.20035749854819807</v>
      </c>
      <c r="H27">
        <f t="shared" si="8"/>
        <v>0.06</v>
      </c>
      <c r="I27">
        <f t="shared" si="9"/>
        <v>1.0618365465453596</v>
      </c>
      <c r="J27">
        <f t="shared" si="10"/>
        <v>6</v>
      </c>
      <c r="L27" s="3">
        <f t="shared" si="11"/>
        <v>9</v>
      </c>
      <c r="M27" s="3">
        <f t="shared" si="12"/>
        <v>6</v>
      </c>
      <c r="Y27">
        <f t="shared" si="1"/>
        <v>-3.8451527928029119</v>
      </c>
      <c r="Z27">
        <f t="shared" si="0"/>
        <v>2.1383134122545271E-2</v>
      </c>
      <c r="AA27">
        <f t="shared" si="2"/>
        <v>2.1383134122545271E-2</v>
      </c>
      <c r="AB27">
        <f t="shared" si="13"/>
        <v>23.479713897239957</v>
      </c>
    </row>
    <row r="28" spans="2:28" x14ac:dyDescent="0.25">
      <c r="B28">
        <f t="shared" si="14"/>
        <v>10</v>
      </c>
      <c r="C28">
        <f t="shared" si="3"/>
        <v>4.2329219623204989E-2</v>
      </c>
      <c r="D28">
        <f t="shared" si="4"/>
        <v>-3.1622776601683795</v>
      </c>
      <c r="E28">
        <f t="shared" si="5"/>
        <v>23.624342922017807</v>
      </c>
      <c r="F28">
        <f t="shared" si="6"/>
        <v>3.1622776601683795</v>
      </c>
      <c r="G28">
        <f t="shared" si="7"/>
        <v>0.235820137023946</v>
      </c>
      <c r="H28">
        <f t="shared" si="8"/>
        <v>6.3245553203367597E-2</v>
      </c>
      <c r="I28">
        <f t="shared" si="9"/>
        <v>1.0652883920946086</v>
      </c>
      <c r="J28">
        <f t="shared" si="10"/>
        <v>5</v>
      </c>
      <c r="L28" s="3">
        <f t="shared" si="11"/>
        <v>10</v>
      </c>
      <c r="M28" s="3">
        <f t="shared" si="12"/>
        <v>5</v>
      </c>
      <c r="Y28">
        <f t="shared" si="1"/>
        <v>-3.7412297443487792</v>
      </c>
      <c r="Z28">
        <f t="shared" si="0"/>
        <v>2.3724909611181198E-2</v>
      </c>
      <c r="AA28">
        <f t="shared" si="2"/>
        <v>2.3724909611181198E-2</v>
      </c>
      <c r="AB28">
        <f t="shared" si="13"/>
        <v>25.285419748511156</v>
      </c>
    </row>
    <row r="29" spans="2:28" x14ac:dyDescent="0.25">
      <c r="B29">
        <f t="shared" si="14"/>
        <v>11</v>
      </c>
      <c r="C29">
        <f t="shared" si="3"/>
        <v>3.6275061299595811E-2</v>
      </c>
      <c r="D29">
        <f t="shared" si="4"/>
        <v>-3.3166247903553998</v>
      </c>
      <c r="E29">
        <f t="shared" si="5"/>
        <v>27.567148453340927</v>
      </c>
      <c r="F29">
        <f t="shared" si="6"/>
        <v>3.3166247903553998</v>
      </c>
      <c r="G29">
        <f t="shared" si="7"/>
        <v>0.27530873392041333</v>
      </c>
      <c r="H29">
        <f t="shared" si="8"/>
        <v>6.6332495807107997E-2</v>
      </c>
      <c r="I29">
        <f t="shared" si="9"/>
        <v>1.0685819571251174</v>
      </c>
      <c r="J29">
        <f t="shared" si="10"/>
        <v>5</v>
      </c>
      <c r="L29" s="3">
        <f t="shared" si="11"/>
        <v>11</v>
      </c>
      <c r="M29" s="3">
        <f t="shared" si="12"/>
        <v>5</v>
      </c>
      <c r="Y29">
        <f t="shared" si="1"/>
        <v>-3.6373066958946465</v>
      </c>
      <c r="Z29">
        <f t="shared" si="0"/>
        <v>2.6323144812773522E-2</v>
      </c>
      <c r="AA29">
        <f t="shared" si="2"/>
        <v>2.6323144812773522E-2</v>
      </c>
      <c r="AB29">
        <f t="shared" si="13"/>
        <v>27.091125599782355</v>
      </c>
    </row>
    <row r="30" spans="2:28" x14ac:dyDescent="0.25">
      <c r="B30">
        <f t="shared" ref="B30:B45" si="15">1+B29</f>
        <v>12</v>
      </c>
      <c r="C30">
        <f t="shared" si="3"/>
        <v>3.1301113244932892E-2</v>
      </c>
      <c r="D30">
        <f t="shared" si="4"/>
        <v>-3.4641016151377544</v>
      </c>
      <c r="E30">
        <f t="shared" si="5"/>
        <v>31.947745505884928</v>
      </c>
      <c r="F30">
        <f t="shared" si="6"/>
        <v>3.4641016151377544</v>
      </c>
      <c r="G30">
        <f t="shared" si="7"/>
        <v>0.31916444392639998</v>
      </c>
      <c r="H30">
        <f t="shared" si="8"/>
        <v>6.9282032302755092E-2</v>
      </c>
      <c r="I30">
        <f t="shared" si="9"/>
        <v>1.0717384313858811</v>
      </c>
      <c r="J30">
        <f t="shared" si="10"/>
        <v>4</v>
      </c>
      <c r="L30" s="3">
        <f t="shared" si="11"/>
        <v>12</v>
      </c>
      <c r="M30" s="3">
        <f t="shared" si="12"/>
        <v>4</v>
      </c>
      <c r="Y30">
        <f t="shared" si="1"/>
        <v>-3.5333836474405138</v>
      </c>
      <c r="Z30">
        <f t="shared" si="0"/>
        <v>2.9205925931439093E-2</v>
      </c>
      <c r="AA30">
        <f t="shared" si="2"/>
        <v>2.9205925931439093E-2</v>
      </c>
      <c r="AB30">
        <f t="shared" si="13"/>
        <v>28.896831451053554</v>
      </c>
    </row>
    <row r="31" spans="2:28" x14ac:dyDescent="0.25">
      <c r="B31">
        <f t="shared" si="15"/>
        <v>13</v>
      </c>
      <c r="C31">
        <f t="shared" si="3"/>
        <v>2.7172461172235561E-2</v>
      </c>
      <c r="D31">
        <f t="shared" si="4"/>
        <v>-3.6055512754639891</v>
      </c>
      <c r="E31">
        <f t="shared" si="5"/>
        <v>36.801966287168199</v>
      </c>
      <c r="F31">
        <f t="shared" si="6"/>
        <v>3.6055512754639891</v>
      </c>
      <c r="G31">
        <f t="shared" si="7"/>
        <v>0.36774793825995966</v>
      </c>
      <c r="H31">
        <f t="shared" si="8"/>
        <v>7.211102550927978E-2</v>
      </c>
      <c r="I31">
        <f t="shared" si="9"/>
        <v>1.0747746648443912</v>
      </c>
      <c r="J31">
        <f t="shared" si="10"/>
        <v>4</v>
      </c>
      <c r="L31" s="3">
        <f t="shared" si="11"/>
        <v>13</v>
      </c>
      <c r="M31" s="3">
        <f t="shared" si="12"/>
        <v>4</v>
      </c>
      <c r="Y31">
        <f t="shared" si="1"/>
        <v>-3.4294605989863811</v>
      </c>
      <c r="Z31">
        <f t="shared" si="0"/>
        <v>3.2404415033981351E-2</v>
      </c>
      <c r="AA31">
        <f t="shared" si="2"/>
        <v>3.2404415033981351E-2</v>
      </c>
      <c r="AB31">
        <f t="shared" si="13"/>
        <v>30.702537302324753</v>
      </c>
    </row>
    <row r="32" spans="2:28" x14ac:dyDescent="0.25">
      <c r="B32">
        <f t="shared" si="15"/>
        <v>14</v>
      </c>
      <c r="C32">
        <f t="shared" si="3"/>
        <v>2.3714766002371646E-2</v>
      </c>
      <c r="D32">
        <f t="shared" si="4"/>
        <v>-3.7416573867739413</v>
      </c>
      <c r="E32">
        <f t="shared" si="5"/>
        <v>42.167820669197951</v>
      </c>
      <c r="F32">
        <f t="shared" si="6"/>
        <v>3.7416573867739413</v>
      </c>
      <c r="G32">
        <f t="shared" si="7"/>
        <v>0.42144105903195578</v>
      </c>
      <c r="H32">
        <f t="shared" si="8"/>
        <v>7.4833147735478833E-2</v>
      </c>
      <c r="I32">
        <f t="shared" si="9"/>
        <v>1.0777043184763044</v>
      </c>
      <c r="J32">
        <f t="shared" si="10"/>
        <v>3</v>
      </c>
      <c r="L32" s="3">
        <f t="shared" si="11"/>
        <v>14</v>
      </c>
      <c r="M32" s="3">
        <f t="shared" si="12"/>
        <v>3</v>
      </c>
      <c r="Y32">
        <f t="shared" si="1"/>
        <v>-3.3255375505322484</v>
      </c>
      <c r="Z32">
        <f t="shared" si="0"/>
        <v>3.5953186903216132E-2</v>
      </c>
      <c r="AA32">
        <f t="shared" si="2"/>
        <v>3.5953186903216139E-2</v>
      </c>
      <c r="AB32">
        <f t="shared" si="13"/>
        <v>32.508243153595949</v>
      </c>
    </row>
    <row r="33" spans="2:28" x14ac:dyDescent="0.25">
      <c r="B33">
        <f t="shared" si="15"/>
        <v>15</v>
      </c>
      <c r="C33">
        <f t="shared" si="3"/>
        <v>2.0796234419099814E-2</v>
      </c>
      <c r="D33">
        <f t="shared" si="4"/>
        <v>-3.872983346207417</v>
      </c>
      <c r="E33">
        <f t="shared" si="5"/>
        <v>48.085628380952151</v>
      </c>
      <c r="F33">
        <f t="shared" si="6"/>
        <v>3.872983346207417</v>
      </c>
      <c r="G33">
        <f t="shared" si="7"/>
        <v>0.48064832146533049</v>
      </c>
      <c r="H33">
        <f t="shared" si="8"/>
        <v>7.7459666924148338E-2</v>
      </c>
      <c r="I33">
        <f t="shared" si="9"/>
        <v>1.0805386501323246</v>
      </c>
      <c r="J33">
        <f t="shared" si="10"/>
        <v>3</v>
      </c>
      <c r="L33" s="3">
        <f t="shared" si="11"/>
        <v>15</v>
      </c>
      <c r="M33" s="3">
        <f t="shared" si="12"/>
        <v>3</v>
      </c>
      <c r="Y33">
        <f t="shared" si="1"/>
        <v>-3.2216145020781157</v>
      </c>
      <c r="Z33">
        <f t="shared" si="0"/>
        <v>3.9890602781814007E-2</v>
      </c>
      <c r="AA33">
        <f t="shared" si="2"/>
        <v>3.9890602781814007E-2</v>
      </c>
      <c r="AB33">
        <f t="shared" si="13"/>
        <v>34.313949004867148</v>
      </c>
    </row>
    <row r="34" spans="2:28" x14ac:dyDescent="0.25">
      <c r="B34">
        <f t="shared" si="15"/>
        <v>16</v>
      </c>
      <c r="C34">
        <f t="shared" si="3"/>
        <v>1.8315638888734179E-2</v>
      </c>
      <c r="D34">
        <f t="shared" si="4"/>
        <v>-4</v>
      </c>
      <c r="E34">
        <f t="shared" si="5"/>
        <v>54.598150033144243</v>
      </c>
      <c r="F34">
        <f t="shared" si="6"/>
        <v>4</v>
      </c>
      <c r="G34">
        <f t="shared" si="7"/>
        <v>0.54579834394255511</v>
      </c>
      <c r="H34">
        <f t="shared" si="8"/>
        <v>0.08</v>
      </c>
      <c r="I34">
        <f t="shared" si="9"/>
        <v>1.0832870676749586</v>
      </c>
      <c r="J34">
        <f t="shared" si="10"/>
        <v>3</v>
      </c>
      <c r="L34" s="3">
        <f t="shared" si="11"/>
        <v>16</v>
      </c>
      <c r="M34" s="3">
        <f t="shared" si="12"/>
        <v>3</v>
      </c>
      <c r="Y34">
        <f t="shared" si="1"/>
        <v>-3.117691453623983</v>
      </c>
      <c r="Z34">
        <f t="shared" si="0"/>
        <v>4.4259225046726636E-2</v>
      </c>
      <c r="AA34">
        <f t="shared" si="2"/>
        <v>4.4259225046726636E-2</v>
      </c>
      <c r="AB34">
        <f t="shared" si="13"/>
        <v>36.119654856138347</v>
      </c>
    </row>
    <row r="35" spans="2:28" x14ac:dyDescent="0.25">
      <c r="B35">
        <f t="shared" si="15"/>
        <v>17</v>
      </c>
      <c r="C35">
        <f t="shared" si="3"/>
        <v>1.6194143319162562E-2</v>
      </c>
      <c r="D35">
        <f t="shared" si="4"/>
        <v>-4.1231056256176606</v>
      </c>
      <c r="E35">
        <f t="shared" si="5"/>
        <v>61.750719398456724</v>
      </c>
      <c r="F35">
        <f t="shared" si="6"/>
        <v>4.1231056256176606</v>
      </c>
      <c r="G35">
        <f t="shared" si="7"/>
        <v>0.61734525255137562</v>
      </c>
      <c r="H35">
        <f t="shared" si="8"/>
        <v>8.2462112512353206E-2</v>
      </c>
      <c r="I35">
        <f t="shared" si="9"/>
        <v>1.0859575284571772</v>
      </c>
      <c r="J35">
        <f t="shared" si="10"/>
        <v>3</v>
      </c>
      <c r="L35" s="3">
        <f t="shared" si="11"/>
        <v>17</v>
      </c>
      <c r="M35" s="3">
        <f t="shared" si="12"/>
        <v>3</v>
      </c>
      <c r="Y35">
        <f t="shared" si="1"/>
        <v>-3.0137684051698503</v>
      </c>
      <c r="Z35">
        <f t="shared" si="0"/>
        <v>4.9106277296713116E-2</v>
      </c>
      <c r="AA35">
        <f t="shared" si="2"/>
        <v>4.9106277296713116E-2</v>
      </c>
      <c r="AB35">
        <f t="shared" si="13"/>
        <v>37.925360707409546</v>
      </c>
    </row>
    <row r="36" spans="2:28" x14ac:dyDescent="0.25">
      <c r="B36">
        <f t="shared" si="15"/>
        <v>18</v>
      </c>
      <c r="C36">
        <f t="shared" si="3"/>
        <v>1.436959609043909E-2</v>
      </c>
      <c r="D36">
        <f t="shared" si="4"/>
        <v>-4.2426406871192848</v>
      </c>
      <c r="E36">
        <f t="shared" si="5"/>
        <v>69.5913784706417</v>
      </c>
      <c r="F36">
        <f t="shared" si="6"/>
        <v>4.2426406871192848</v>
      </c>
      <c r="G36">
        <f t="shared" si="7"/>
        <v>0.69577008874551272</v>
      </c>
      <c r="H36">
        <f t="shared" si="8"/>
        <v>8.4852813742385694E-2</v>
      </c>
      <c r="I36">
        <f t="shared" si="9"/>
        <v>1.0885568343000434</v>
      </c>
      <c r="J36">
        <f t="shared" si="10"/>
        <v>2</v>
      </c>
      <c r="L36" s="3">
        <f t="shared" si="11"/>
        <v>18</v>
      </c>
      <c r="M36" s="3">
        <f t="shared" si="12"/>
        <v>2</v>
      </c>
      <c r="Y36">
        <f t="shared" si="1"/>
        <v>-2.9098453567157176</v>
      </c>
      <c r="Z36">
        <f t="shared" si="0"/>
        <v>5.4484154826385252E-2</v>
      </c>
      <c r="AA36">
        <f t="shared" si="2"/>
        <v>5.4484154826385252E-2</v>
      </c>
      <c r="AB36">
        <f t="shared" si="13"/>
        <v>39.731066558680745</v>
      </c>
    </row>
    <row r="37" spans="2:28" x14ac:dyDescent="0.25">
      <c r="B37">
        <f t="shared" si="15"/>
        <v>19</v>
      </c>
      <c r="C37">
        <f t="shared" si="3"/>
        <v>1.2792465124422179E-2</v>
      </c>
      <c r="D37">
        <f t="shared" si="4"/>
        <v>-4.358898943540674</v>
      </c>
      <c r="E37">
        <f t="shared" si="5"/>
        <v>78.171016318887084</v>
      </c>
      <c r="F37">
        <f t="shared" si="6"/>
        <v>4.358898943540674</v>
      </c>
      <c r="G37">
        <f t="shared" si="7"/>
        <v>0.78158223853762665</v>
      </c>
      <c r="H37">
        <f t="shared" si="8"/>
        <v>8.717797887081348E-2</v>
      </c>
      <c r="I37">
        <f t="shared" si="9"/>
        <v>1.0910908535564159</v>
      </c>
      <c r="J37">
        <f t="shared" si="10"/>
        <v>2</v>
      </c>
      <c r="L37" s="3">
        <f t="shared" si="11"/>
        <v>19</v>
      </c>
      <c r="M37" s="3">
        <f t="shared" si="12"/>
        <v>2</v>
      </c>
      <c r="Y37">
        <f t="shared" si="1"/>
        <v>-2.805922308261585</v>
      </c>
      <c r="Z37">
        <f t="shared" si="0"/>
        <v>6.0450991004854987E-2</v>
      </c>
      <c r="AA37">
        <f t="shared" si="2"/>
        <v>6.0450991004854994E-2</v>
      </c>
      <c r="AB37">
        <f t="shared" si="13"/>
        <v>41.536772409951944</v>
      </c>
    </row>
    <row r="38" spans="2:28" x14ac:dyDescent="0.25">
      <c r="B38">
        <f t="shared" si="15"/>
        <v>20</v>
      </c>
      <c r="C38">
        <f t="shared" si="3"/>
        <v>1.142289099346694E-2</v>
      </c>
      <c r="D38">
        <f t="shared" si="4"/>
        <v>-4.4721359549995796</v>
      </c>
      <c r="E38">
        <f t="shared" si="5"/>
        <v>87.543512458617258</v>
      </c>
      <c r="F38">
        <f t="shared" si="6"/>
        <v>4.4721359549995796</v>
      </c>
      <c r="G38">
        <f t="shared" si="7"/>
        <v>0.87532089567623783</v>
      </c>
      <c r="H38">
        <f t="shared" si="8"/>
        <v>8.9442719099991588E-2</v>
      </c>
      <c r="I38">
        <f t="shared" si="9"/>
        <v>1.0935646911485417</v>
      </c>
      <c r="J38">
        <f t="shared" si="10"/>
        <v>2</v>
      </c>
      <c r="L38" s="3">
        <f t="shared" ref="L38" si="16">B38</f>
        <v>20</v>
      </c>
      <c r="M38" s="3">
        <f>J38</f>
        <v>2</v>
      </c>
      <c r="Y38">
        <f t="shared" si="1"/>
        <v>-2.7019992598074523</v>
      </c>
      <c r="Z38">
        <f t="shared" si="0"/>
        <v>6.7071285681380641E-2</v>
      </c>
      <c r="AA38">
        <f t="shared" si="2"/>
        <v>6.7071285681380641E-2</v>
      </c>
      <c r="AB38">
        <f t="shared" si="13"/>
        <v>43.342478261223143</v>
      </c>
    </row>
    <row r="39" spans="2:28" x14ac:dyDescent="0.25">
      <c r="B39">
        <f t="shared" si="15"/>
        <v>21</v>
      </c>
      <c r="C39">
        <f t="shared" si="3"/>
        <v>1.0228516799093708E-2</v>
      </c>
      <c r="D39">
        <f t="shared" si="4"/>
        <v>-4.5825756949558398</v>
      </c>
      <c r="E39">
        <f t="shared" si="5"/>
        <v>97.765885283446423</v>
      </c>
      <c r="F39">
        <f t="shared" si="6"/>
        <v>4.5825756949558398</v>
      </c>
      <c r="G39">
        <f t="shared" si="7"/>
        <v>0.97755656766647336</v>
      </c>
      <c r="H39">
        <f t="shared" si="8"/>
        <v>9.1651513899116799E-2</v>
      </c>
      <c r="I39">
        <f t="shared" si="9"/>
        <v>1.0959828207437687</v>
      </c>
      <c r="J39">
        <f t="shared" si="10"/>
        <v>2</v>
      </c>
      <c r="Y39">
        <f t="shared" si="1"/>
        <v>-2.5980762113533196</v>
      </c>
      <c r="Z39">
        <f t="shared" si="0"/>
        <v>7.4416602410903129E-2</v>
      </c>
      <c r="AA39">
        <f t="shared" si="2"/>
        <v>7.4416602410903129E-2</v>
      </c>
      <c r="AB39">
        <f t="shared" si="13"/>
        <v>45.148184112494341</v>
      </c>
    </row>
    <row r="40" spans="2:28" x14ac:dyDescent="0.25">
      <c r="B40">
        <f t="shared" si="15"/>
        <v>22</v>
      </c>
      <c r="C40">
        <f t="shared" si="3"/>
        <v>9.1828674951083891E-3</v>
      </c>
      <c r="D40">
        <f t="shared" si="4"/>
        <v>-4.6904157598234297</v>
      </c>
      <c r="E40">
        <f t="shared" si="5"/>
        <v>108.89844599551162</v>
      </c>
      <c r="F40">
        <f t="shared" si="6"/>
        <v>4.6904157598234297</v>
      </c>
      <c r="G40">
        <f t="shared" si="7"/>
        <v>1.088892631280165</v>
      </c>
      <c r="H40">
        <f t="shared" si="8"/>
        <v>9.3808315196468595E-2</v>
      </c>
      <c r="I40">
        <f t="shared" si="9"/>
        <v>1.098349188889046</v>
      </c>
      <c r="J40">
        <f t="shared" si="10"/>
        <v>2</v>
      </c>
      <c r="Y40">
        <f t="shared" si="1"/>
        <v>-2.4941531628991869</v>
      </c>
      <c r="Z40">
        <f t="shared" si="0"/>
        <v>8.2566342036287613E-2</v>
      </c>
      <c r="AA40">
        <f t="shared" si="2"/>
        <v>8.2566342036287613E-2</v>
      </c>
      <c r="AB40">
        <f t="shared" si="13"/>
        <v>46.95388996376554</v>
      </c>
    </row>
    <row r="41" spans="2:28" x14ac:dyDescent="0.25">
      <c r="B41">
        <f t="shared" si="15"/>
        <v>23</v>
      </c>
      <c r="C41">
        <f t="shared" si="3"/>
        <v>8.2641241580462578E-3</v>
      </c>
      <c r="D41">
        <f t="shared" si="4"/>
        <v>-4.7958315233127191</v>
      </c>
      <c r="E41">
        <f t="shared" si="5"/>
        <v>121.0049584052247</v>
      </c>
      <c r="F41">
        <f t="shared" si="6"/>
        <v>4.7958315233127191</v>
      </c>
      <c r="G41">
        <f t="shared" si="7"/>
        <v>1.2099669428106665</v>
      </c>
      <c r="H41">
        <f t="shared" si="8"/>
        <v>9.5916630466254385E-2</v>
      </c>
      <c r="I41">
        <f t="shared" si="9"/>
        <v>1.1006672980493426</v>
      </c>
      <c r="J41">
        <f t="shared" si="10"/>
        <v>2</v>
      </c>
      <c r="Y41">
        <f t="shared" si="1"/>
        <v>-2.3902301144450542</v>
      </c>
      <c r="Z41">
        <f t="shared" si="0"/>
        <v>9.1608600989480468E-2</v>
      </c>
      <c r="AA41">
        <f t="shared" si="2"/>
        <v>9.1608600989480468E-2</v>
      </c>
      <c r="AB41">
        <f t="shared" si="13"/>
        <v>48.759595815036739</v>
      </c>
    </row>
    <row r="42" spans="2:28" x14ac:dyDescent="0.25">
      <c r="B42">
        <f t="shared" si="15"/>
        <v>24</v>
      </c>
      <c r="C42">
        <f t="shared" si="3"/>
        <v>7.4541862953698291E-3</v>
      </c>
      <c r="D42">
        <f t="shared" si="4"/>
        <v>-4.8989794855663558</v>
      </c>
      <c r="E42">
        <f t="shared" si="5"/>
        <v>134.15280493072066</v>
      </c>
      <c r="F42">
        <f t="shared" si="6"/>
        <v>4.8989794855663558</v>
      </c>
      <c r="G42">
        <f t="shared" si="7"/>
        <v>1.3414535074442528</v>
      </c>
      <c r="H42">
        <f t="shared" si="8"/>
        <v>9.7979589711327114E-2</v>
      </c>
      <c r="I42">
        <f t="shared" si="9"/>
        <v>1.1029402735494027</v>
      </c>
      <c r="J42">
        <f t="shared" si="10"/>
        <v>2</v>
      </c>
      <c r="Y42">
        <f t="shared" si="1"/>
        <v>-2.2863070659909215</v>
      </c>
      <c r="Z42">
        <f t="shared" si="0"/>
        <v>0.10164112358957997</v>
      </c>
      <c r="AA42">
        <f t="shared" si="2"/>
        <v>0.10164112358957998</v>
      </c>
      <c r="AB42">
        <f t="shared" si="13"/>
        <v>50.565301666307938</v>
      </c>
    </row>
    <row r="43" spans="2:28" x14ac:dyDescent="0.25">
      <c r="B43">
        <f t="shared" si="15"/>
        <v>25</v>
      </c>
      <c r="C43">
        <f t="shared" si="3"/>
        <v>6.737946999085467E-3</v>
      </c>
      <c r="D43">
        <f t="shared" si="4"/>
        <v>-5</v>
      </c>
      <c r="E43">
        <f t="shared" si="5"/>
        <v>148.4131591025766</v>
      </c>
      <c r="F43">
        <f t="shared" si="6"/>
        <v>5</v>
      </c>
      <c r="G43">
        <f t="shared" si="7"/>
        <v>1.4840642115557749</v>
      </c>
      <c r="H43">
        <f t="shared" si="8"/>
        <v>0.1</v>
      </c>
      <c r="I43">
        <f t="shared" si="9"/>
        <v>1.1051709180756477</v>
      </c>
      <c r="J43">
        <f t="shared" si="10"/>
        <v>2</v>
      </c>
      <c r="Y43">
        <f t="shared" si="1"/>
        <v>-2.1823840175367888</v>
      </c>
      <c r="Z43">
        <f t="shared" si="0"/>
        <v>0.11277235863189945</v>
      </c>
      <c r="AA43">
        <f t="shared" si="2"/>
        <v>0.11277235863189945</v>
      </c>
      <c r="AB43">
        <f t="shared" si="13"/>
        <v>52.371007517579137</v>
      </c>
    </row>
    <row r="44" spans="2:28" x14ac:dyDescent="0.25">
      <c r="B44">
        <f t="shared" si="15"/>
        <v>26</v>
      </c>
      <c r="C44">
        <f t="shared" si="3"/>
        <v>6.1027272741740034E-3</v>
      </c>
      <c r="D44">
        <f t="shared" si="4"/>
        <v>-5.0990195135927845</v>
      </c>
      <c r="E44">
        <f t="shared" si="5"/>
        <v>163.86116486507237</v>
      </c>
      <c r="F44">
        <f t="shared" si="6"/>
        <v>5.0990195135927845</v>
      </c>
      <c r="G44">
        <f t="shared" si="7"/>
        <v>1.6385506213779819</v>
      </c>
      <c r="H44">
        <f t="shared" si="8"/>
        <v>0.10198039027185569</v>
      </c>
      <c r="I44">
        <f t="shared" si="9"/>
        <v>1.1073617564520173</v>
      </c>
      <c r="J44">
        <f t="shared" si="10"/>
        <v>2</v>
      </c>
      <c r="Y44">
        <f t="shared" si="1"/>
        <v>-2.0784609690826561</v>
      </c>
      <c r="Z44">
        <f t="shared" si="0"/>
        <v>0.1251226316894585</v>
      </c>
      <c r="AA44">
        <f t="shared" si="2"/>
        <v>0.1251226316894585</v>
      </c>
      <c r="AB44">
        <f t="shared" si="13"/>
        <v>54.176713368850336</v>
      </c>
    </row>
    <row r="45" spans="2:28" x14ac:dyDescent="0.25">
      <c r="B45">
        <f t="shared" si="15"/>
        <v>27</v>
      </c>
      <c r="C45">
        <f>EXP(-$C$6*$C$4*SQRT(B45))</f>
        <v>5.537830714382473E-3</v>
      </c>
      <c r="D45">
        <f t="shared" si="4"/>
        <v>-5.196152422706632</v>
      </c>
      <c r="E45">
        <f t="shared" si="5"/>
        <v>180.57612295783414</v>
      </c>
      <c r="F45">
        <f t="shared" si="6"/>
        <v>5.196152422706632</v>
      </c>
      <c r="G45">
        <f t="shared" si="7"/>
        <v>1.8057058512711976</v>
      </c>
      <c r="H45">
        <f t="shared" si="8"/>
        <v>0.10392304845413264</v>
      </c>
      <c r="I45">
        <f t="shared" si="9"/>
        <v>1.1095150727304695</v>
      </c>
      <c r="J45">
        <f t="shared" si="10"/>
        <v>2</v>
      </c>
      <c r="Y45">
        <f t="shared" si="1"/>
        <v>-1.9745379206285234</v>
      </c>
      <c r="Z45">
        <f t="shared" si="0"/>
        <v>0.13882544579915729</v>
      </c>
      <c r="AA45">
        <f t="shared" si="2"/>
        <v>0.13882544579915729</v>
      </c>
      <c r="AB45">
        <f t="shared" si="13"/>
        <v>55.982419220121535</v>
      </c>
    </row>
    <row r="46" spans="2:28" x14ac:dyDescent="0.25">
      <c r="Y46">
        <f t="shared" si="1"/>
        <v>-1.8706148721743907</v>
      </c>
      <c r="Z46">
        <f t="shared" si="0"/>
        <v>0.15402892459269182</v>
      </c>
      <c r="AA46">
        <f t="shared" si="2"/>
        <v>0.15402892459269185</v>
      </c>
      <c r="AB46">
        <f t="shared" si="13"/>
        <v>57.788125071392734</v>
      </c>
    </row>
    <row r="47" spans="2:28" x14ac:dyDescent="0.25">
      <c r="Y47">
        <f t="shared" si="1"/>
        <v>-1.766691823720258</v>
      </c>
      <c r="Z47">
        <f t="shared" si="0"/>
        <v>0.17089741347205648</v>
      </c>
      <c r="AA47">
        <f t="shared" si="2"/>
        <v>0.17089741347205648</v>
      </c>
      <c r="AB47">
        <f t="shared" si="13"/>
        <v>59.593830922663933</v>
      </c>
    </row>
    <row r="48" spans="2:28" x14ac:dyDescent="0.25">
      <c r="Y48">
        <f t="shared" si="1"/>
        <v>-1.6627687752661253</v>
      </c>
      <c r="Z48">
        <f t="shared" si="0"/>
        <v>0.18961325613789784</v>
      </c>
      <c r="AA48">
        <f t="shared" si="2"/>
        <v>0.18961325613789784</v>
      </c>
      <c r="AB48">
        <f t="shared" si="13"/>
        <v>61.399536773935132</v>
      </c>
    </row>
    <row r="49" spans="25:28" x14ac:dyDescent="0.25">
      <c r="Y49">
        <f t="shared" si="1"/>
        <v>-1.5588457268119926</v>
      </c>
      <c r="Z49">
        <f t="shared" si="0"/>
        <v>0.21037876567450084</v>
      </c>
      <c r="AA49">
        <f t="shared" si="2"/>
        <v>0.21037876567450087</v>
      </c>
      <c r="AB49">
        <f t="shared" si="13"/>
        <v>63.205242625206331</v>
      </c>
    </row>
    <row r="50" spans="25:28" x14ac:dyDescent="0.25">
      <c r="Y50">
        <f t="shared" si="1"/>
        <v>-1.4549226783578599</v>
      </c>
      <c r="Z50">
        <f t="shared" si="0"/>
        <v>0.23341841149829018</v>
      </c>
      <c r="AA50">
        <f t="shared" si="2"/>
        <v>0.23341841149829018</v>
      </c>
      <c r="AB50">
        <f t="shared" si="13"/>
        <v>65.010948476477523</v>
      </c>
    </row>
    <row r="51" spans="25:28" x14ac:dyDescent="0.25">
      <c r="Y51">
        <f t="shared" si="1"/>
        <v>-1.3509996299037272</v>
      </c>
      <c r="Z51">
        <f t="shared" si="0"/>
        <v>0.25898124581015608</v>
      </c>
      <c r="AA51">
        <f t="shared" si="2"/>
        <v>0.25898124581015608</v>
      </c>
      <c r="AB51">
        <f t="shared" si="13"/>
        <v>66.816654327748722</v>
      </c>
    </row>
    <row r="52" spans="25:28" x14ac:dyDescent="0.25">
      <c r="Y52">
        <f t="shared" si="1"/>
        <v>-1.2470765814495945</v>
      </c>
      <c r="Z52">
        <f t="shared" si="0"/>
        <v>0.28734359578088292</v>
      </c>
      <c r="AA52">
        <f t="shared" si="2"/>
        <v>0.28734359578088292</v>
      </c>
      <c r="AB52">
        <f t="shared" si="13"/>
        <v>68.622360179019921</v>
      </c>
    </row>
    <row r="53" spans="25:28" x14ac:dyDescent="0.25">
      <c r="Y53">
        <f t="shared" si="1"/>
        <v>-1.1431535329954619</v>
      </c>
      <c r="Z53">
        <f t="shared" si="0"/>
        <v>0.31881205057146089</v>
      </c>
      <c r="AA53">
        <f t="shared" si="2"/>
        <v>0.31881205057146095</v>
      </c>
      <c r="AB53">
        <f t="shared" si="13"/>
        <v>70.42806603029112</v>
      </c>
    </row>
    <row r="54" spans="25:28" x14ac:dyDescent="0.25">
      <c r="Y54">
        <f t="shared" si="1"/>
        <v>-1.0392304845413292</v>
      </c>
      <c r="Z54">
        <f t="shared" si="0"/>
        <v>0.35372677547714454</v>
      </c>
      <c r="AA54">
        <f t="shared" si="2"/>
        <v>0.35372677547714454</v>
      </c>
      <c r="AB54">
        <f t="shared" si="13"/>
        <v>72.233771881562319</v>
      </c>
    </row>
    <row r="55" spans="25:28" x14ac:dyDescent="0.25">
      <c r="Y55">
        <f t="shared" si="1"/>
        <v>-0.93530743608719646</v>
      </c>
      <c r="Z55">
        <f t="shared" si="0"/>
        <v>0.39246518902023847</v>
      </c>
      <c r="AA55">
        <f t="shared" si="2"/>
        <v>0.39246518902023847</v>
      </c>
      <c r="AB55">
        <f t="shared" si="13"/>
        <v>74.039477732833518</v>
      </c>
    </row>
    <row r="56" spans="25:28" x14ac:dyDescent="0.25">
      <c r="Y56">
        <f t="shared" si="1"/>
        <v>-0.83138438763306377</v>
      </c>
      <c r="Z56">
        <f t="shared" si="0"/>
        <v>0.43544604273996729</v>
      </c>
      <c r="AA56">
        <f t="shared" si="2"/>
        <v>0.43544604273996734</v>
      </c>
      <c r="AB56">
        <f t="shared" si="13"/>
        <v>75.845183584104717</v>
      </c>
    </row>
    <row r="57" spans="25:28" x14ac:dyDescent="0.25">
      <c r="Y57">
        <f t="shared" si="1"/>
        <v>-0.72746133917893108</v>
      </c>
      <c r="Z57">
        <f t="shared" si="0"/>
        <v>0.48313394778082991</v>
      </c>
      <c r="AA57">
        <f t="shared" si="2"/>
        <v>0.48313394778082991</v>
      </c>
      <c r="AB57">
        <f t="shared" si="13"/>
        <v>77.650889435375916</v>
      </c>
    </row>
    <row r="58" spans="25:28" x14ac:dyDescent="0.25">
      <c r="Y58">
        <f t="shared" si="1"/>
        <v>-0.62353829072479838</v>
      </c>
      <c r="Z58">
        <f t="shared" si="0"/>
        <v>0.53604439721060626</v>
      </c>
      <c r="AA58">
        <f t="shared" si="2"/>
        <v>0.53604439721060637</v>
      </c>
      <c r="AB58">
        <f t="shared" si="13"/>
        <v>79.456595286647115</v>
      </c>
    </row>
    <row r="59" spans="25:28" x14ac:dyDescent="0.25">
      <c r="Y59">
        <f t="shared" si="1"/>
        <v>-0.51961524227066569</v>
      </c>
      <c r="Z59">
        <f t="shared" si="0"/>
        <v>0.59474933835788646</v>
      </c>
      <c r="AA59">
        <f t="shared" si="2"/>
        <v>0.59474933835788646</v>
      </c>
      <c r="AB59">
        <f t="shared" si="13"/>
        <v>81.262301137918314</v>
      </c>
    </row>
    <row r="60" spans="25:28" x14ac:dyDescent="0.25">
      <c r="Y60">
        <f t="shared" si="1"/>
        <v>-0.41569219381653305</v>
      </c>
      <c r="Z60">
        <f t="shared" si="0"/>
        <v>0.65988335540454901</v>
      </c>
      <c r="AA60">
        <f t="shared" si="2"/>
        <v>0.65988335540454901</v>
      </c>
      <c r="AB60">
        <f t="shared" si="13"/>
        <v>83.068006989189513</v>
      </c>
    </row>
    <row r="61" spans="25:28" x14ac:dyDescent="0.25">
      <c r="Y61">
        <f t="shared" si="1"/>
        <v>-0.31176914536240041</v>
      </c>
      <c r="Z61">
        <f t="shared" si="0"/>
        <v>0.73215052906530431</v>
      </c>
      <c r="AA61">
        <f t="shared" si="2"/>
        <v>0.73215052906530442</v>
      </c>
      <c r="AB61">
        <f t="shared" si="13"/>
        <v>84.873712840460712</v>
      </c>
    </row>
    <row r="62" spans="25:28" x14ac:dyDescent="0.25">
      <c r="Y62">
        <f t="shared" si="1"/>
        <v>-0.20784609690826777</v>
      </c>
      <c r="Z62">
        <f t="shared" si="0"/>
        <v>0.81233204750554266</v>
      </c>
      <c r="AA62">
        <f t="shared" si="2"/>
        <v>0.81233204750554278</v>
      </c>
      <c r="AB62">
        <f t="shared" si="13"/>
        <v>86.679418691731911</v>
      </c>
    </row>
    <row r="63" spans="25:28" x14ac:dyDescent="0.25">
      <c r="Y63">
        <f t="shared" si="1"/>
        <v>-0.10392304845413514</v>
      </c>
      <c r="Z63">
        <f t="shared" si="0"/>
        <v>0.90129465076940329</v>
      </c>
      <c r="AA63">
        <f t="shared" si="2"/>
        <v>0.90129465076940329</v>
      </c>
      <c r="AB63">
        <f t="shared" si="13"/>
        <v>88.48512454300311</v>
      </c>
    </row>
    <row r="64" spans="25:28" x14ac:dyDescent="0.25">
      <c r="Y64">
        <f t="shared" si="1"/>
        <v>-2.4980018054066022E-15</v>
      </c>
      <c r="Z64">
        <f t="shared" si="0"/>
        <v>0.99999999999999756</v>
      </c>
      <c r="AA64">
        <f t="shared" si="2"/>
        <v>0.99999999999999756</v>
      </c>
      <c r="AB64">
        <f t="shared" si="13"/>
        <v>90.290830394274309</v>
      </c>
    </row>
    <row r="65" spans="25:28" x14ac:dyDescent="0.25">
      <c r="Y65">
        <f t="shared" si="1"/>
        <v>0.10392304845413014</v>
      </c>
      <c r="Z65">
        <f t="shared" si="0"/>
        <v>1.1095150727304666</v>
      </c>
      <c r="AA65">
        <f t="shared" si="2"/>
        <v>1.1095150727304668</v>
      </c>
      <c r="AB65">
        <f t="shared" si="13"/>
        <v>92.096536245545508</v>
      </c>
    </row>
    <row r="66" spans="25:28" x14ac:dyDescent="0.25">
      <c r="Y66">
        <f t="shared" si="1"/>
        <v>0.20784609690826278</v>
      </c>
      <c r="Z66">
        <f t="shared" si="0"/>
        <v>1.2310236966160957</v>
      </c>
      <c r="AA66">
        <f t="shared" si="2"/>
        <v>1.2310236966160957</v>
      </c>
      <c r="AB66">
        <f t="shared" si="13"/>
        <v>93.902242096816707</v>
      </c>
    </row>
    <row r="67" spans="25:28" x14ac:dyDescent="0.25">
      <c r="Y67">
        <f t="shared" si="1"/>
        <v>0.31176914536239542</v>
      </c>
      <c r="Z67">
        <f t="shared" si="0"/>
        <v>1.3658393462839387</v>
      </c>
      <c r="AA67">
        <f t="shared" si="2"/>
        <v>1.3658393462839387</v>
      </c>
      <c r="AB67">
        <f t="shared" si="13"/>
        <v>95.707947948087906</v>
      </c>
    </row>
    <row r="68" spans="25:28" x14ac:dyDescent="0.25">
      <c r="Y68">
        <f t="shared" si="1"/>
        <v>0.41569219381652806</v>
      </c>
      <c r="Z68">
        <f t="shared" si="0"/>
        <v>1.515419341630361</v>
      </c>
      <c r="AA68">
        <f t="shared" si="2"/>
        <v>1.515419341630361</v>
      </c>
      <c r="AB68">
        <f t="shared" si="13"/>
        <v>97.513653799359105</v>
      </c>
    </row>
    <row r="69" spans="25:28" x14ac:dyDescent="0.25">
      <c r="Y69">
        <f t="shared" si="1"/>
        <v>0.51961524227066069</v>
      </c>
      <c r="Z69">
        <f t="shared" si="0"/>
        <v>1.6813806010461698</v>
      </c>
      <c r="AA69">
        <f t="shared" si="2"/>
        <v>1.68138060104617</v>
      </c>
      <c r="AB69">
        <f t="shared" si="13"/>
        <v>99.319359650630304</v>
      </c>
    </row>
    <row r="70" spans="25:28" x14ac:dyDescent="0.25">
      <c r="Y70">
        <f t="shared" si="1"/>
        <v>0.62353829072479328</v>
      </c>
      <c r="Z70">
        <f t="shared" si="0"/>
        <v>1.8655171198573413</v>
      </c>
      <c r="AA70">
        <f t="shared" si="2"/>
        <v>1.8655171198573415</v>
      </c>
      <c r="AB70">
        <f t="shared" si="13"/>
        <v>101.1250655019015</v>
      </c>
    </row>
    <row r="71" spans="25:28" x14ac:dyDescent="0.25">
      <c r="Y71">
        <f t="shared" si="1"/>
        <v>0.72746133917892597</v>
      </c>
      <c r="Z71">
        <f t="shared" si="0"/>
        <v>2.0698193629184538</v>
      </c>
      <c r="AA71">
        <f t="shared" si="2"/>
        <v>2.0698193629184538</v>
      </c>
      <c r="AB71">
        <f t="shared" si="13"/>
        <v>102.9307713531727</v>
      </c>
    </row>
    <row r="72" spans="25:28" x14ac:dyDescent="0.25">
      <c r="Y72">
        <f t="shared" si="1"/>
        <v>0.83138438763305866</v>
      </c>
      <c r="Z72">
        <f t="shared" si="0"/>
        <v>2.296495780987402</v>
      </c>
      <c r="AA72">
        <f t="shared" si="2"/>
        <v>2.296495780987402</v>
      </c>
      <c r="AB72">
        <f t="shared" si="13"/>
        <v>104.7364772044439</v>
      </c>
    </row>
    <row r="73" spans="25:28" x14ac:dyDescent="0.25">
      <c r="Y73">
        <f t="shared" si="1"/>
        <v>0.93530743608719136</v>
      </c>
      <c r="Z73">
        <f t="shared" si="0"/>
        <v>2.5479966834674537</v>
      </c>
      <c r="AA73">
        <f t="shared" si="2"/>
        <v>2.5479966834674537</v>
      </c>
      <c r="AB73">
        <f t="shared" si="13"/>
        <v>106.5421830557151</v>
      </c>
    </row>
    <row r="74" spans="25:28" x14ac:dyDescent="0.25">
      <c r="Y74">
        <f t="shared" si="1"/>
        <v>1.0392304845413241</v>
      </c>
      <c r="Z74">
        <f t="shared" si="0"/>
        <v>2.8270407255743866</v>
      </c>
      <c r="AA74">
        <f t="shared" si="2"/>
        <v>2.827040725574387</v>
      </c>
      <c r="AB74">
        <f t="shared" si="13"/>
        <v>108.3478889069863</v>
      </c>
    </row>
    <row r="75" spans="25:28" x14ac:dyDescent="0.25">
      <c r="Y75">
        <f t="shared" si="1"/>
        <v>1.1431535329954567</v>
      </c>
      <c r="Z75">
        <f t="shared" si="0"/>
        <v>3.1366442962476646</v>
      </c>
      <c r="AA75">
        <f t="shared" si="2"/>
        <v>3.1366442962476646</v>
      </c>
      <c r="AB75">
        <f t="shared" si="13"/>
        <v>110.1535947582575</v>
      </c>
    </row>
    <row r="76" spans="25:28" x14ac:dyDescent="0.25">
      <c r="Y76">
        <f t="shared" si="1"/>
        <v>1.2470765814495894</v>
      </c>
      <c r="Z76">
        <f t="shared" si="0"/>
        <v>3.48015412448084</v>
      </c>
      <c r="AA76">
        <f t="shared" si="2"/>
        <v>3.4801541244808396</v>
      </c>
      <c r="AB76">
        <f t="shared" si="13"/>
        <v>111.9593006095287</v>
      </c>
    </row>
    <row r="77" spans="25:28" x14ac:dyDescent="0.25">
      <c r="Y77">
        <f t="shared" si="1"/>
        <v>1.3509996299037221</v>
      </c>
      <c r="Z77">
        <f t="shared" si="0"/>
        <v>3.8612834565366021</v>
      </c>
      <c r="AA77">
        <f t="shared" si="2"/>
        <v>3.8612834565366025</v>
      </c>
      <c r="AB77">
        <f t="shared" si="13"/>
        <v>113.7650064607999</v>
      </c>
    </row>
    <row r="78" spans="25:28" x14ac:dyDescent="0.25">
      <c r="Y78">
        <f t="shared" si="1"/>
        <v>1.4549226783578548</v>
      </c>
      <c r="Z78">
        <f t="shared" si="0"/>
        <v>4.2841521951121662</v>
      </c>
      <c r="AA78">
        <f t="shared" si="2"/>
        <v>4.2841521951121662</v>
      </c>
      <c r="AB78">
        <f t="shared" si="13"/>
        <v>115.57071231207109</v>
      </c>
    </row>
    <row r="79" spans="25:28" x14ac:dyDescent="0.25">
      <c r="Y79">
        <f t="shared" si="1"/>
        <v>1.5588457268119875</v>
      </c>
      <c r="Z79">
        <f t="shared" ref="Z79:Z114" si="17">EXP(Y79)</f>
        <v>4.7533314343482758</v>
      </c>
      <c r="AA79">
        <f t="shared" si="2"/>
        <v>4.7533314343482758</v>
      </c>
      <c r="AB79">
        <f t="shared" si="13"/>
        <v>117.37641816334229</v>
      </c>
    </row>
    <row r="80" spans="25:28" x14ac:dyDescent="0.25">
      <c r="Y80">
        <f t="shared" ref="Y80:Y114" si="18">Y79+$H$45</f>
        <v>1.6627687752661202</v>
      </c>
      <c r="Z80">
        <f t="shared" si="17"/>
        <v>5.2738928720929534</v>
      </c>
      <c r="AA80">
        <f t="shared" ref="AA80:AA114" si="19">Z79*EXP($H$45)</f>
        <v>5.2738928720929534</v>
      </c>
      <c r="AB80">
        <f t="shared" si="13"/>
        <v>119.18212401461349</v>
      </c>
    </row>
    <row r="81" spans="25:28" x14ac:dyDescent="0.25">
      <c r="Y81">
        <f t="shared" si="18"/>
        <v>1.7666918237202529</v>
      </c>
      <c r="Z81">
        <f t="shared" si="17"/>
        <v>5.8514636335529175</v>
      </c>
      <c r="AA81">
        <f t="shared" si="19"/>
        <v>5.8514636335529175</v>
      </c>
      <c r="AB81">
        <f t="shared" ref="AB81:AB114" si="20">AB80+$G$45</f>
        <v>120.98782986588469</v>
      </c>
    </row>
    <row r="82" spans="25:28" x14ac:dyDescent="0.25">
      <c r="Y82">
        <f t="shared" si="18"/>
        <v>1.8706148721743856</v>
      </c>
      <c r="Z82">
        <f t="shared" si="17"/>
        <v>6.4922870989611621</v>
      </c>
      <c r="AA82">
        <f t="shared" si="19"/>
        <v>6.4922870989611621</v>
      </c>
      <c r="AB82">
        <f t="shared" si="20"/>
        <v>122.79353571715589</v>
      </c>
    </row>
    <row r="83" spans="25:28" x14ac:dyDescent="0.25">
      <c r="Y83">
        <f t="shared" si="18"/>
        <v>1.9745379206285183</v>
      </c>
      <c r="Z83">
        <f t="shared" si="17"/>
        <v>7.2032903927909819</v>
      </c>
      <c r="AA83">
        <f t="shared" si="19"/>
        <v>7.2032903927909819</v>
      </c>
      <c r="AB83">
        <f t="shared" si="20"/>
        <v>124.59924156842709</v>
      </c>
    </row>
    <row r="84" spans="25:28" x14ac:dyDescent="0.25">
      <c r="Y84">
        <f t="shared" si="18"/>
        <v>2.0784609690826508</v>
      </c>
      <c r="Z84">
        <f t="shared" si="17"/>
        <v>7.9921592640561769</v>
      </c>
      <c r="AA84">
        <f t="shared" si="19"/>
        <v>7.9921592640561778</v>
      </c>
      <c r="AB84">
        <f t="shared" si="20"/>
        <v>126.40494741969829</v>
      </c>
    </row>
    <row r="85" spans="25:28" x14ac:dyDescent="0.25">
      <c r="Y85">
        <f t="shared" si="18"/>
        <v>2.1823840175367835</v>
      </c>
      <c r="Z85">
        <f t="shared" si="17"/>
        <v>8.8674211671327843</v>
      </c>
      <c r="AA85">
        <f t="shared" si="19"/>
        <v>8.8674211671327843</v>
      </c>
      <c r="AB85">
        <f t="shared" si="20"/>
        <v>128.21065327096949</v>
      </c>
    </row>
    <row r="86" spans="25:28" x14ac:dyDescent="0.25">
      <c r="Y86">
        <f t="shared" si="18"/>
        <v>2.2863070659909162</v>
      </c>
      <c r="Z86">
        <f t="shared" si="17"/>
        <v>9.8385374411830337</v>
      </c>
      <c r="AA86">
        <f t="shared" si="19"/>
        <v>9.8385374411830355</v>
      </c>
      <c r="AB86">
        <f t="shared" si="20"/>
        <v>130.01635912224069</v>
      </c>
    </row>
    <row r="87" spans="25:28" x14ac:dyDescent="0.25">
      <c r="Y87">
        <f t="shared" si="18"/>
        <v>2.3902301144450488</v>
      </c>
      <c r="Z87">
        <f t="shared" si="17"/>
        <v>10.916005584615641</v>
      </c>
      <c r="AA87">
        <f t="shared" si="19"/>
        <v>10.916005584615641</v>
      </c>
      <c r="AB87">
        <f t="shared" si="20"/>
        <v>131.82206497351189</v>
      </c>
    </row>
    <row r="88" spans="25:28" x14ac:dyDescent="0.25">
      <c r="Y88">
        <f t="shared" si="18"/>
        <v>2.4941531628991815</v>
      </c>
      <c r="Z88">
        <f t="shared" si="17"/>
        <v>12.111472730141033</v>
      </c>
      <c r="AA88">
        <f t="shared" si="19"/>
        <v>12.111472730141035</v>
      </c>
      <c r="AB88">
        <f t="shared" si="20"/>
        <v>133.62777082478308</v>
      </c>
    </row>
    <row r="89" spans="25:28" x14ac:dyDescent="0.25">
      <c r="Y89">
        <f t="shared" si="18"/>
        <v>2.5980762113533142</v>
      </c>
      <c r="Z89">
        <f t="shared" si="17"/>
        <v>13.437861547055526</v>
      </c>
      <c r="AA89">
        <f t="shared" si="19"/>
        <v>13.437861547055526</v>
      </c>
      <c r="AB89">
        <f t="shared" si="20"/>
        <v>135.43347667605428</v>
      </c>
    </row>
    <row r="90" spans="25:28" x14ac:dyDescent="0.25">
      <c r="Y90">
        <f t="shared" si="18"/>
        <v>2.7019992598074469</v>
      </c>
      <c r="Z90">
        <f t="shared" si="17"/>
        <v>14.90950993172329</v>
      </c>
      <c r="AA90">
        <f t="shared" si="19"/>
        <v>14.90950993172329</v>
      </c>
      <c r="AB90">
        <f t="shared" si="20"/>
        <v>137.23918252732548</v>
      </c>
    </row>
    <row r="91" spans="25:28" x14ac:dyDescent="0.25">
      <c r="Y91">
        <f t="shared" si="18"/>
        <v>2.8059223082615796</v>
      </c>
      <c r="Z91">
        <f t="shared" si="17"/>
        <v>16.542325996271622</v>
      </c>
      <c r="AA91">
        <f t="shared" si="19"/>
        <v>16.542325996271622</v>
      </c>
      <c r="AB91">
        <f t="shared" si="20"/>
        <v>139.04488837859668</v>
      </c>
    </row>
    <row r="92" spans="25:28" x14ac:dyDescent="0.25">
      <c r="Y92">
        <f t="shared" si="18"/>
        <v>2.9098453567157123</v>
      </c>
      <c r="Z92">
        <f t="shared" si="17"/>
        <v>18.353960030884444</v>
      </c>
      <c r="AA92">
        <f t="shared" si="19"/>
        <v>18.353960030884444</v>
      </c>
      <c r="AB92">
        <f t="shared" si="20"/>
        <v>140.85059422986788</v>
      </c>
    </row>
    <row r="93" spans="25:28" x14ac:dyDescent="0.25">
      <c r="Y93">
        <f t="shared" si="18"/>
        <v>3.013768405169845</v>
      </c>
      <c r="Z93">
        <f t="shared" si="17"/>
        <v>20.363995298558883</v>
      </c>
      <c r="AA93">
        <f t="shared" si="19"/>
        <v>20.363995298558883</v>
      </c>
      <c r="AB93">
        <f t="shared" si="20"/>
        <v>142.65630008113908</v>
      </c>
    </row>
    <row r="94" spans="25:28" x14ac:dyDescent="0.25">
      <c r="Y94">
        <f t="shared" si="18"/>
        <v>3.1176914536239777</v>
      </c>
      <c r="Z94">
        <f t="shared" si="17"/>
        <v>22.594159724763497</v>
      </c>
      <c r="AA94">
        <f t="shared" si="19"/>
        <v>22.594159724763497</v>
      </c>
      <c r="AB94">
        <f t="shared" si="20"/>
        <v>144.46200593241028</v>
      </c>
    </row>
    <row r="95" spans="25:28" x14ac:dyDescent="0.25">
      <c r="Y95">
        <f t="shared" si="18"/>
        <v>3.2216145020781104</v>
      </c>
      <c r="Z95">
        <f t="shared" si="17"/>
        <v>25.068560770304813</v>
      </c>
      <c r="AA95">
        <f t="shared" si="19"/>
        <v>25.068560770304813</v>
      </c>
      <c r="AB95">
        <f t="shared" si="20"/>
        <v>146.26771178368148</v>
      </c>
    </row>
    <row r="96" spans="25:28" x14ac:dyDescent="0.25">
      <c r="Y96">
        <f t="shared" si="18"/>
        <v>3.3255375505322431</v>
      </c>
      <c r="Z96">
        <f t="shared" si="17"/>
        <v>27.813946026312937</v>
      </c>
      <c r="AA96">
        <f t="shared" si="19"/>
        <v>27.813946026312937</v>
      </c>
      <c r="AB96">
        <f t="shared" si="20"/>
        <v>148.07341763495268</v>
      </c>
    </row>
    <row r="97" spans="25:28" x14ac:dyDescent="0.25">
      <c r="Y97">
        <f t="shared" si="18"/>
        <v>3.4294605989863758</v>
      </c>
      <c r="Z97">
        <f t="shared" si="17"/>
        <v>30.859992348305948</v>
      </c>
      <c r="AA97">
        <f t="shared" si="19"/>
        <v>30.859992348305951</v>
      </c>
      <c r="AB97">
        <f t="shared" si="20"/>
        <v>149.87912348622388</v>
      </c>
    </row>
    <row r="98" spans="25:28" x14ac:dyDescent="0.25">
      <c r="Y98">
        <f t="shared" si="18"/>
        <v>3.5333836474405085</v>
      </c>
      <c r="Z98">
        <f t="shared" si="17"/>
        <v>34.239626654792403</v>
      </c>
      <c r="AA98">
        <f t="shared" si="19"/>
        <v>34.239626654792403</v>
      </c>
      <c r="AB98">
        <f t="shared" si="20"/>
        <v>151.68482933749507</v>
      </c>
    </row>
    <row r="99" spans="25:28" x14ac:dyDescent="0.25">
      <c r="Y99">
        <f t="shared" si="18"/>
        <v>3.6373066958946412</v>
      </c>
      <c r="Z99">
        <f t="shared" si="17"/>
        <v>37.989381858156115</v>
      </c>
      <c r="AA99">
        <f t="shared" si="19"/>
        <v>37.989381858156115</v>
      </c>
      <c r="AB99">
        <f t="shared" si="20"/>
        <v>153.49053518876627</v>
      </c>
    </row>
    <row r="100" spans="25:28" x14ac:dyDescent="0.25">
      <c r="Y100">
        <f t="shared" si="18"/>
        <v>3.7412297443487739</v>
      </c>
      <c r="Z100">
        <f t="shared" si="17"/>
        <v>42.149791775337654</v>
      </c>
      <c r="AA100">
        <f t="shared" si="19"/>
        <v>42.149791775337661</v>
      </c>
      <c r="AB100">
        <f t="shared" si="20"/>
        <v>155.29624104003747</v>
      </c>
    </row>
    <row r="101" spans="25:28" x14ac:dyDescent="0.25">
      <c r="Y101">
        <f t="shared" si="18"/>
        <v>3.8451527928029066</v>
      </c>
      <c r="Z101">
        <f t="shared" si="17"/>
        <v>46.765829287187906</v>
      </c>
      <c r="AA101">
        <f t="shared" si="19"/>
        <v>46.765829287187898</v>
      </c>
      <c r="AB101">
        <f t="shared" si="20"/>
        <v>157.10194689130867</v>
      </c>
    </row>
    <row r="102" spans="25:28" x14ac:dyDescent="0.25">
      <c r="Y102">
        <f t="shared" si="18"/>
        <v>3.9490758412570393</v>
      </c>
      <c r="Z102">
        <f t="shared" si="17"/>
        <v>51.887392482875001</v>
      </c>
      <c r="AA102">
        <f t="shared" si="19"/>
        <v>51.887392482875008</v>
      </c>
      <c r="AB102">
        <f t="shared" si="20"/>
        <v>158.90765274257987</v>
      </c>
    </row>
    <row r="103" spans="25:28" x14ac:dyDescent="0.25">
      <c r="Y103">
        <f t="shared" si="18"/>
        <v>4.0529988897111719</v>
      </c>
      <c r="Z103">
        <f t="shared" si="17"/>
        <v>57.56984404443147</v>
      </c>
      <c r="AA103">
        <f t="shared" si="19"/>
        <v>57.56984404443147</v>
      </c>
      <c r="AB103">
        <f t="shared" si="20"/>
        <v>160.71335859385107</v>
      </c>
    </row>
    <row r="104" spans="25:28" x14ac:dyDescent="0.25">
      <c r="Y104">
        <f t="shared" si="18"/>
        <v>4.1569219381653042</v>
      </c>
      <c r="Z104">
        <f t="shared" si="17"/>
        <v>63.874609702039137</v>
      </c>
      <c r="AA104">
        <f t="shared" si="19"/>
        <v>63.874609702039166</v>
      </c>
      <c r="AB104">
        <f t="shared" si="20"/>
        <v>162.51906444512227</v>
      </c>
    </row>
    <row r="105" spans="25:28" x14ac:dyDescent="0.25">
      <c r="Y105">
        <f t="shared" si="18"/>
        <v>4.2608449866194364</v>
      </c>
      <c r="Z105">
        <f t="shared" si="17"/>
        <v>70.869842229188265</v>
      </c>
      <c r="AA105">
        <f t="shared" si="19"/>
        <v>70.869842229188308</v>
      </c>
      <c r="AB105">
        <f t="shared" si="20"/>
        <v>164.32477029639347</v>
      </c>
    </row>
    <row r="106" spans="25:28" x14ac:dyDescent="0.25">
      <c r="Y106">
        <f t="shared" si="18"/>
        <v>4.3647680350735687</v>
      </c>
      <c r="Z106">
        <f t="shared" si="17"/>
        <v>78.631158155314679</v>
      </c>
      <c r="AA106">
        <f t="shared" si="19"/>
        <v>78.631158155314708</v>
      </c>
      <c r="AB106">
        <f t="shared" si="20"/>
        <v>166.13047614766467</v>
      </c>
    </row>
    <row r="107" spans="25:28" x14ac:dyDescent="0.25">
      <c r="Y107">
        <f t="shared" si="18"/>
        <v>4.4686910835277009</v>
      </c>
      <c r="Z107">
        <f t="shared" si="17"/>
        <v>87.242455159574973</v>
      </c>
      <c r="AA107">
        <f t="shared" si="19"/>
        <v>87.242455159575016</v>
      </c>
      <c r="AB107">
        <f t="shared" si="20"/>
        <v>167.93618199893587</v>
      </c>
    </row>
    <row r="108" spans="25:28" x14ac:dyDescent="0.25">
      <c r="Y108">
        <f t="shared" si="18"/>
        <v>4.5726141319818332</v>
      </c>
      <c r="Z108">
        <f t="shared" si="17"/>
        <v>96.796818981560506</v>
      </c>
      <c r="AA108">
        <f t="shared" si="19"/>
        <v>96.796818981560548</v>
      </c>
      <c r="AB108">
        <f t="shared" si="20"/>
        <v>169.74188785020706</v>
      </c>
    </row>
    <row r="109" spans="25:28" x14ac:dyDescent="0.25">
      <c r="Y109">
        <f t="shared" si="18"/>
        <v>4.6765371804359654</v>
      </c>
      <c r="Z109">
        <f t="shared" si="17"/>
        <v>107.39752965240413</v>
      </c>
      <c r="AA109">
        <f t="shared" si="19"/>
        <v>107.39752965240419</v>
      </c>
      <c r="AB109">
        <f t="shared" si="20"/>
        <v>171.54759370147826</v>
      </c>
    </row>
    <row r="110" spans="25:28" x14ac:dyDescent="0.25">
      <c r="Y110">
        <f t="shared" si="18"/>
        <v>4.7804602288900977</v>
      </c>
      <c r="Z110">
        <f t="shared" si="17"/>
        <v>119.15917792335986</v>
      </c>
      <c r="AA110">
        <f t="shared" si="19"/>
        <v>119.15917792335992</v>
      </c>
      <c r="AB110">
        <f t="shared" si="20"/>
        <v>173.35329955274946</v>
      </c>
    </row>
    <row r="111" spans="25:28" x14ac:dyDescent="0.25">
      <c r="Y111">
        <f t="shared" si="18"/>
        <v>4.8843832773442299</v>
      </c>
      <c r="Z111">
        <f t="shared" si="17"/>
        <v>132.20890396013951</v>
      </c>
      <c r="AA111">
        <f t="shared" si="19"/>
        <v>132.20890396013957</v>
      </c>
      <c r="AB111">
        <f t="shared" si="20"/>
        <v>175.15900540402066</v>
      </c>
    </row>
    <row r="112" spans="25:28" x14ac:dyDescent="0.25">
      <c r="Y112">
        <f t="shared" si="18"/>
        <v>4.9883063257983622</v>
      </c>
      <c r="Z112">
        <f t="shared" si="17"/>
        <v>146.68777169294975</v>
      </c>
      <c r="AA112">
        <f t="shared" si="19"/>
        <v>146.68777169294984</v>
      </c>
      <c r="AB112">
        <f t="shared" si="20"/>
        <v>176.96471125529186</v>
      </c>
    </row>
    <row r="113" spans="25:28" x14ac:dyDescent="0.25">
      <c r="Y113">
        <f t="shared" si="18"/>
        <v>5.0922293742524944</v>
      </c>
      <c r="Z113">
        <f t="shared" si="17"/>
        <v>162.75229367857358</v>
      </c>
      <c r="AA113">
        <f t="shared" si="19"/>
        <v>162.75229367857364</v>
      </c>
      <c r="AB113">
        <f t="shared" si="20"/>
        <v>178.77041710656306</v>
      </c>
    </row>
    <row r="114" spans="25:28" x14ac:dyDescent="0.25">
      <c r="Y114">
        <f t="shared" si="18"/>
        <v>5.1961524227066267</v>
      </c>
      <c r="Z114">
        <f t="shared" si="17"/>
        <v>180.57612295783321</v>
      </c>
      <c r="AA114">
        <f t="shared" si="19"/>
        <v>180.57612295783329</v>
      </c>
      <c r="AB114">
        <f t="shared" si="20"/>
        <v>180.57612295783426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P72"/>
  <sheetViews>
    <sheetView topLeftCell="A13" workbookViewId="0">
      <selection activeCell="F16" sqref="F16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1.985289265097083E-2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9.9527644104274629E-2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2.1049099722379758E-8</v>
      </c>
      <c r="I23">
        <f>_xll.xBachelierImplied($C$2,$F$15,H23,B23+$C$5*$C$2)</f>
        <v>0.10413632049079284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5.6590977478108815E-8</v>
      </c>
      <c r="I24">
        <f>_xll.xBachelierImplied($C$2,$F$15,H24,B24+$C$5*$C$2)</f>
        <v>0.10435490104486501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1.3003079262177726E-7</v>
      </c>
      <c r="I25">
        <f>_xll.xBachelierImplied($C$2,$F$15,H25,B25+$C$5*$C$2)</f>
        <v>0.10398707483228235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2.8726561213528426E-7</v>
      </c>
      <c r="I26">
        <f>_xll.xBachelierImplied($C$2,$F$15,H26,B26+$C$5*$C$2)</f>
        <v>0.1035325210023281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6.2148027736445004E-7</v>
      </c>
      <c r="I27">
        <f>_xll.xBachelierImplied($C$2,$F$15,H27,B27+$C$5*$C$2)</f>
        <v>0.10308042280536406</v>
      </c>
      <c r="K27">
        <f t="shared" si="5"/>
        <v>0</v>
      </c>
      <c r="L27">
        <v>3.641959990809006E-5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1.3198909416745202E-6</v>
      </c>
      <c r="I28">
        <f>_xll.xBachelierImplied($C$2,$F$15,H28,B28+$C$5*$C$2)</f>
        <v>0.10264978032223329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2.7504016214689359E-6</v>
      </c>
      <c r="I29">
        <f>_xll.xBachelierImplied($C$2,$F$15,H29,B29+$C$5*$C$2)</f>
        <v>0.10224587670510404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5.6172574219762927E-6</v>
      </c>
      <c r="I30">
        <f>_xll.xBachelierImplied($C$2,$F$15,H30,B30+$C$5*$C$2)</f>
        <v>0.10187108640199984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1.1230123166368884E-5</v>
      </c>
      <c r="I31">
        <f>_xll.xBachelierImplied($C$2,$F$15,H31,B31+$C$5*$C$2)</f>
        <v>0.10152693405204215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2.1949413574044365E-5</v>
      </c>
      <c r="I32">
        <f>_xll.xBachelierImplied($C$2,$F$15,H32,B32+$C$5*$C$2)</f>
        <v>0.10121441120628767</v>
      </c>
      <c r="K32">
        <f t="shared" si="5"/>
        <v>0</v>
      </c>
      <c r="L32">
        <v>9.2193160389730192E-4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4.1888020020692938E-5</v>
      </c>
      <c r="I33">
        <f>_xll.xBachelierImplied($C$2,$F$15,H33,B33+$C$5*$C$2)</f>
        <v>0.10093395049259668</v>
      </c>
      <c r="K33">
        <f t="shared" si="5"/>
        <v>0</v>
      </c>
      <c r="L33">
        <v>1.6130738870245825E-3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7.7957365337587466E-5</v>
      </c>
      <c r="I34">
        <f>_xll.xBachelierImplied($C$2,$F$15,H34,B34+$C$5*$C$2)</f>
        <v>0.10068535790987639</v>
      </c>
      <c r="K34">
        <f t="shared" si="5"/>
        <v>0</v>
      </c>
      <c r="L34">
        <v>2.7304288659927029E-3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1.4133099931440911E-4</v>
      </c>
      <c r="I35">
        <f>_xll.xBachelierImplied($C$2,$F$15,H35,B35+$C$5*$C$2)</f>
        <v>0.10046778619718015</v>
      </c>
      <c r="K35">
        <f t="shared" si="5"/>
        <v>0</v>
      </c>
      <c r="L35">
        <v>4.4641976709111995E-3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2.49346610000343E-4</v>
      </c>
      <c r="I36">
        <f>_xll.xBachelierImplied($C$2,$F$15,H36,B36+$C$5*$C$2)</f>
        <v>0.10027977978563991</v>
      </c>
      <c r="K36">
        <f t="shared" si="5"/>
        <v>0</v>
      </c>
      <c r="L36">
        <v>7.0403558000658381E-3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4.2776577868693555E-4</v>
      </c>
      <c r="I37">
        <f>_xll.xBachelierImplied($C$2,$F$15,H37,B37+$C$5*$C$2)</f>
        <v>0.10011938845846836</v>
      </c>
      <c r="K37">
        <f t="shared" si="5"/>
        <v>0</v>
      </c>
      <c r="L37">
        <v>1.0697518082355445E-2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7.1316012819708295E-4</v>
      </c>
      <c r="I38">
        <f>_xll.xBachelierImplied($C$2,$F$15,H38,B38+$C$5*$C$2)</f>
        <v>9.9984313545324804E-2</v>
      </c>
      <c r="K38">
        <f t="shared" si="5"/>
        <v>0</v>
      </c>
      <c r="L38">
        <v>1.5645924431951945E-2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1.1550137220267505E-3</v>
      </c>
      <c r="I39">
        <f>_xll.xBachelierImplied($C$2,$F$15,H39,B39+$C$5*$C$2)</f>
        <v>9.9872047475261808E-2</v>
      </c>
      <c r="K39">
        <f t="shared" si="5"/>
        <v>0</v>
      </c>
      <c r="L39">
        <v>2.2010718069809632E-2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1.8169744965545148E-3</v>
      </c>
      <c r="I40">
        <f>_xll.xBachelierImplied($C$2,$F$15,H40,B40+$C$5*$C$2)</f>
        <v>9.9780024764091937E-2</v>
      </c>
      <c r="K40">
        <f t="shared" si="5"/>
        <v>0</v>
      </c>
      <c r="L40">
        <v>2.9768509679582861E-2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2.7766203678781104E-3</v>
      </c>
      <c r="I41">
        <f>_xll.xBachelierImplied($C$2,$F$15,H41,B41+$C$5*$C$2)</f>
        <v>9.9705820697581604E-2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4.1231640401438122E-3</v>
      </c>
      <c r="I42">
        <f>_xll.xBachelierImplied($C$2,$F$15,H42,B42+$C$5*$C$2)</f>
        <v>9.9647189011234288E-2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5.95276507790558E-3</v>
      </c>
      <c r="I43">
        <f>_xll.xBachelierImplied($C$2,$F$15,H43,B43+$C$5*$C$2)</f>
        <v>9.9601850149610344E-2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8.3618634568645364E-3</v>
      </c>
      <c r="I44">
        <f>_xll.xBachelierImplied($C$2,$F$15,H44,B44+$C$5*$C$2)</f>
        <v>9.9568884729626578E-2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1.1438274178992763E-2</v>
      </c>
      <c r="I45">
        <f>_xll.xBachelierImplied($C$2,$F$15,H45,B45+$C$5*$C$2)</f>
        <v>9.9545451956920564E-2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1.5253417862064503E-2</v>
      </c>
      <c r="I46">
        <f>_xll.xBachelierImplied($C$2,$F$15,H46,B46+$C$5*$C$2)</f>
        <v>9.953292823093747E-2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8.6736173798840355E-17</v>
      </c>
      <c r="H47" s="1">
        <v>1.9852892650970823E-2</v>
      </c>
      <c r="I47">
        <f>_xll.xBachelierImplied($C$2,$F$15,H47,B47+$C$5*$C$2)</f>
        <v>9.9527644104274629E-2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1.0000000000000087E-2</v>
      </c>
      <c r="H48">
        <v>2.5253417862064524E-2</v>
      </c>
      <c r="I48">
        <f>_xll.xBachelierImplied($C$2,$F$15,H48,B48+$C$5*$C$2)</f>
        <v>9.9532928230937498E-2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2.0000000000000087E-2</v>
      </c>
      <c r="H49">
        <v>3.1438274178992802E-2</v>
      </c>
      <c r="I49">
        <f>_xll.xBachelierImplied($C$2,$F$15,H49,B49+$C$5*$C$2)</f>
        <v>9.9545451956920605E-2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3.0000000000000089E-2</v>
      </c>
      <c r="H50">
        <v>3.8361863456864584E-2</v>
      </c>
      <c r="I50">
        <f>_xll.xBachelierImplied($C$2,$F$15,H50,B50+$C$5*$C$2)</f>
        <v>9.9568884729626619E-2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4.0000000000000091E-2</v>
      </c>
      <c r="H51">
        <v>4.595276507790564E-2</v>
      </c>
      <c r="I51">
        <f>_xll.xBachelierImplied($C$2,$F$15,H51,B51+$C$5*$C$2)</f>
        <v>9.9601850149610385E-2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5.0000000000000093E-2</v>
      </c>
      <c r="H52">
        <v>5.4123164040143876E-2</v>
      </c>
      <c r="I52">
        <f>_xll.xBachelierImplied($C$2,$F$15,H52,B52+$C$5*$C$2)</f>
        <v>9.9647189011234288E-2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6.0000000000000095E-2</v>
      </c>
      <c r="H53">
        <v>6.2776620367878178E-2</v>
      </c>
      <c r="I53">
        <f>_xll.xBachelierImplied($C$2,$F$15,H53,B53+$C$5*$C$2)</f>
        <v>9.9705820697581493E-2</v>
      </c>
      <c r="K53">
        <f t="shared" si="5"/>
        <v>0</v>
      </c>
      <c r="L53">
        <v>3.8689780094210577E-2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7.000000000000009E-2</v>
      </c>
      <c r="H54">
        <v>7.1816974496554595E-2</v>
      </c>
      <c r="I54">
        <f>_xll.xBachelierImplied($C$2,$F$15,H54,B54+$C$5*$C$2)</f>
        <v>9.9780024764091979E-2</v>
      </c>
      <c r="K54">
        <f t="shared" si="5"/>
        <v>0</v>
      </c>
      <c r="L54">
        <v>2.9768509679582847E-2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8.0000000000000085E-2</v>
      </c>
      <c r="H55">
        <v>8.1155013722026867E-2</v>
      </c>
      <c r="I55">
        <f>_xll.xBachelierImplied($C$2,$F$15,H55,B55+$C$5*$C$2)</f>
        <v>9.9872047475262626E-2</v>
      </c>
      <c r="K55">
        <f t="shared" si="5"/>
        <v>0</v>
      </c>
      <c r="L55">
        <v>2.2010718069809639E-2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9.000000000000008E-2</v>
      </c>
      <c r="H56">
        <v>9.0713160128197218E-2</v>
      </c>
      <c r="I56">
        <f>_xll.xBachelierImplied($C$2,$F$15,H56,B56+$C$5*$C$2)</f>
        <v>9.9984313545326206E-2</v>
      </c>
      <c r="K56">
        <f t="shared" si="5"/>
        <v>0</v>
      </c>
      <c r="L56">
        <v>1.5645924431951959E-2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0.10000000000000007</v>
      </c>
      <c r="H57">
        <v>0.10042776577868709</v>
      </c>
      <c r="I57">
        <f>_xll.xBachelierImplied($C$2,$F$15,H57,B57+$C$5*$C$2)</f>
        <v>0.10011938845847206</v>
      </c>
      <c r="K57">
        <f t="shared" si="5"/>
        <v>0</v>
      </c>
      <c r="L57">
        <v>1.0697518082355452E-2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0.11000000000000007</v>
      </c>
      <c r="H58">
        <v>0.11024934661000051</v>
      </c>
      <c r="I58">
        <f>_xll.xBachelierImplied($C$2,$F$15,H58,B58+$C$5*$C$2)</f>
        <v>0.10027977978564516</v>
      </c>
      <c r="K58">
        <f t="shared" si="5"/>
        <v>0</v>
      </c>
      <c r="L58">
        <v>7.0403558000658468E-3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0.12000000000000006</v>
      </c>
      <c r="H59">
        <v>0.12014133099931454</v>
      </c>
      <c r="I59">
        <f>_xll.xBachelierImplied($C$2,$F$15,H59,B59+$C$5*$C$2)</f>
        <v>0.10046778619718623</v>
      </c>
      <c r="K59">
        <f t="shared" si="5"/>
        <v>0</v>
      </c>
      <c r="L59">
        <v>4.4641976709112047E-3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0.13000000000000006</v>
      </c>
      <c r="H60">
        <v>0.1300779573653377</v>
      </c>
      <c r="I60">
        <f>_xll.xBachelierImplied($C$2,$F$15,H60,B60+$C$5*$C$2)</f>
        <v>0.10068535790988536</v>
      </c>
      <c r="K60">
        <f t="shared" si="5"/>
        <v>0</v>
      </c>
      <c r="L60">
        <v>2.7304288659927064E-3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0.14000000000000007</v>
      </c>
      <c r="H61">
        <v>0.14004188802002082</v>
      </c>
      <c r="I61">
        <f>_xll.xBachelierImplied($C$2,$F$15,H61,B61+$C$5*$C$2)</f>
        <v>0.10093395049261232</v>
      </c>
      <c r="K61">
        <f t="shared" si="5"/>
        <v>0</v>
      </c>
      <c r="L61">
        <v>1.613073887024584E-3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0.15000000000000008</v>
      </c>
      <c r="H62">
        <v>0.15002194941357419</v>
      </c>
      <c r="I62">
        <f>_xll.xBachelierImplied($C$2,$F$15,H62,B62+$C$5*$C$2)</f>
        <v>0.10121441120632724</v>
      </c>
      <c r="K62">
        <f t="shared" si="5"/>
        <v>0</v>
      </c>
      <c r="L62">
        <v>9.2193160389730312E-4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0.16000000000000009</v>
      </c>
      <c r="H63">
        <v>0.16001123012316654</v>
      </c>
      <c r="I63">
        <f>_xll.xBachelierImplied($C$2,$F$15,H63,B63+$C$5*$C$2)</f>
        <v>0.10152693405208837</v>
      </c>
      <c r="K63">
        <f t="shared" si="5"/>
        <v>0</v>
      </c>
      <c r="L63">
        <v>5.1064246632828464E-4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0.1700000000000001</v>
      </c>
      <c r="H64">
        <v>0.17000561725742214</v>
      </c>
      <c r="I64">
        <f>_xll.xBachelierImplied($C$2,$F$15,H64,B64+$C$5*$C$2)</f>
        <v>0.10187108640206174</v>
      </c>
      <c r="K64">
        <f t="shared" si="5"/>
        <v>0</v>
      </c>
      <c r="L64">
        <v>2.746009943885214E-4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0.1800000000000001</v>
      </c>
      <c r="H65">
        <v>0.18000275040162161</v>
      </c>
      <c r="I65">
        <f>_xll.xBachelierImplied($C$2,$F$15,H65,B65+$C$5*$C$2)</f>
        <v>0.10224587670523719</v>
      </c>
      <c r="K65">
        <f t="shared" si="5"/>
        <v>0</v>
      </c>
      <c r="L65">
        <v>1.436345120712928E-4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0.19000000000000011</v>
      </c>
      <c r="H66">
        <v>0.19000131989094182</v>
      </c>
      <c r="I66">
        <f>_xll.xBachelierImplied($C$2,$F$15,H66,B66+$C$5*$C$2)</f>
        <v>0.10264978032247171</v>
      </c>
      <c r="K66">
        <f t="shared" si="5"/>
        <v>0</v>
      </c>
      <c r="L66">
        <v>7.3210001548433838E-5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0.20000000000000012</v>
      </c>
      <c r="H67">
        <v>0.2000006214802775</v>
      </c>
      <c r="I67">
        <f>_xll.xBachelierImplied($C$2,$F$15,H67,B67+$C$5*$C$2)</f>
        <v>0.10308042280538497</v>
      </c>
      <c r="K67">
        <f t="shared" si="5"/>
        <v>0</v>
      </c>
      <c r="L67">
        <v>3.6419599908090108E-5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0.21000000000000013</v>
      </c>
      <c r="H68">
        <v>0.21000028726561229</v>
      </c>
      <c r="I68">
        <f>_xll.xBachelierImplied($C$2,$F$15,H68,B68+$C$5*$C$2)</f>
        <v>0.10353252100264225</v>
      </c>
      <c r="K68">
        <f t="shared" si="5"/>
        <v>0</v>
      </c>
      <c r="L68">
        <v>1.7697984571565715E-5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0.22000000000000014</v>
      </c>
      <c r="H69">
        <v>0.2200001300307928</v>
      </c>
      <c r="I69">
        <f>_xll.xBachelierImplied($C$2,$F$15,H69,B69+$C$5*$C$2)</f>
        <v>0.10398707483275928</v>
      </c>
      <c r="K69">
        <f t="shared" si="5"/>
        <v>0</v>
      </c>
      <c r="L69">
        <v>8.3795004369837655E-6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0.23000000000000015</v>
      </c>
      <c r="H70">
        <v>0.23000005659097766</v>
      </c>
      <c r="I70">
        <f>_xll.xBachelierImplied($C$2,$F$15,H70,B70+$C$5*$C$2)</f>
        <v>0.10435490104841148</v>
      </c>
      <c r="K70">
        <f t="shared" si="5"/>
        <v>0</v>
      </c>
      <c r="L70">
        <v>3.7897937387939012E-6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0.24000000000000016</v>
      </c>
      <c r="H71">
        <v>0.2400000210490999</v>
      </c>
      <c r="I71">
        <f>_xll.xBachelierImplied($C$2,$F$15,H71,B71+$C$5*$C$2)</f>
        <v>0.10413632049506914</v>
      </c>
      <c r="K71">
        <f t="shared" si="5"/>
        <v>0</v>
      </c>
      <c r="L71">
        <v>1.449277803334915E-6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0.25000000000000017</v>
      </c>
      <c r="H72">
        <v>0.25000000000000017</v>
      </c>
      <c r="I72">
        <f>_xll.xBachelierImplied($C$2,$F$15,H72,B72+$C$5*$C$2)</f>
        <v>0</v>
      </c>
      <c r="K72">
        <f t="shared" si="5"/>
        <v>0</v>
      </c>
      <c r="L72">
        <v>2.1049099722379516E-6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T72"/>
  <sheetViews>
    <sheetView topLeftCell="A14" workbookViewId="0">
      <selection activeCell="T41" sqref="T41"/>
    </sheetView>
  </sheetViews>
  <sheetFormatPr defaultRowHeight="15" x14ac:dyDescent="0.25"/>
  <cols>
    <col min="13" max="13" width="11.85546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20" x14ac:dyDescent="0.25">
      <c r="B17" t="s">
        <v>2</v>
      </c>
      <c r="C17">
        <v>-1</v>
      </c>
      <c r="M17" t="s">
        <v>2</v>
      </c>
      <c r="N17">
        <v>1</v>
      </c>
    </row>
    <row r="18" spans="2:20" x14ac:dyDescent="0.25">
      <c r="B18" t="s">
        <v>3</v>
      </c>
      <c r="C18">
        <v>0</v>
      </c>
      <c r="M18" t="s">
        <v>3</v>
      </c>
      <c r="N18">
        <v>0</v>
      </c>
    </row>
    <row r="19" spans="2:20" x14ac:dyDescent="0.25">
      <c r="B19" t="s">
        <v>4</v>
      </c>
      <c r="C19">
        <v>0</v>
      </c>
      <c r="M19" t="s">
        <v>4</v>
      </c>
      <c r="N19">
        <v>0</v>
      </c>
    </row>
    <row r="20" spans="2:20" x14ac:dyDescent="0.25">
      <c r="M20" t="s">
        <v>19</v>
      </c>
      <c r="N20" s="2">
        <f>SUMPRODUCT(N22:N72,H22:H72)</f>
        <v>1.1530615799110694E-2</v>
      </c>
    </row>
    <row r="21" spans="2:20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20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20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20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20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20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20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>0.5*((MAX(G27,$H$15)-$H$15)^2-(MAX(F27,$H$15)-$H$15)^2)/(G27-F27)</f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3.641959990809006E-5</v>
      </c>
      <c r="Q27" s="3">
        <v>3.0000000000000001E-3</v>
      </c>
      <c r="R27" s="3">
        <v>9.9949987727259257E-2</v>
      </c>
      <c r="S27" s="3">
        <v>0.10003044988276522</v>
      </c>
    </row>
    <row r="28" spans="2:20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20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20">
        <v>0.10003218717849706</v>
      </c>
      <c r="S29" s="20">
        <v>0.10003218717849706</v>
      </c>
      <c r="T29" t="s">
        <v>51</v>
      </c>
    </row>
    <row r="30" spans="2:20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20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20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9.2193160389730192E-4</v>
      </c>
      <c r="Q32" s="3">
        <v>8.0000000000000002E-3</v>
      </c>
      <c r="R32" s="3">
        <v>9.9854867346308177E-2</v>
      </c>
      <c r="S32" s="3">
        <v>0.10003409169458148</v>
      </c>
    </row>
    <row r="33" spans="2:20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1.6130738870245825E-3</v>
      </c>
      <c r="Q33" s="3">
        <v>8.9999999999999993E-3</v>
      </c>
      <c r="R33" s="3">
        <v>9.9714546214830058E-2</v>
      </c>
      <c r="S33" s="3">
        <v>0.10003426092663413</v>
      </c>
    </row>
    <row r="34" spans="2:20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2.7304288659927029E-3</v>
      </c>
      <c r="Q34" s="6">
        <v>0.01</v>
      </c>
      <c r="R34" s="3">
        <v>9.9532929374617315E-2</v>
      </c>
      <c r="S34" s="3">
        <v>0.10003440865710633</v>
      </c>
    </row>
    <row r="35" spans="2:20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4.4641976709111995E-3</v>
      </c>
      <c r="Q35" s="3">
        <v>1.0999999999999999E-2</v>
      </c>
      <c r="R35" s="3">
        <v>9.9712398195543062E-2</v>
      </c>
      <c r="S35" s="3">
        <v>0.10003468751028886</v>
      </c>
    </row>
    <row r="36" spans="2:20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7.0403558000658381E-3</v>
      </c>
      <c r="Q36" s="3">
        <v>1.2E-2</v>
      </c>
      <c r="R36" s="3">
        <v>9.9853150080636402E-2</v>
      </c>
      <c r="S36" s="3">
        <v>0.10003526834794188</v>
      </c>
    </row>
    <row r="37" spans="2:20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1.0697518082355445E-2</v>
      </c>
      <c r="Q37" s="3">
        <v>1.2999999999999999E-2</v>
      </c>
      <c r="R37" s="3">
        <v>9.9954996312841715E-2</v>
      </c>
      <c r="S37" s="3">
        <v>0.10003634110702009</v>
      </c>
    </row>
    <row r="38" spans="2:20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1.5645924431951945E-2</v>
      </c>
      <c r="Q38" s="3">
        <v>1.4E-2</v>
      </c>
      <c r="R38" s="3">
        <v>0.10001766992561366</v>
      </c>
      <c r="S38" s="3">
        <v>0.1000381157301338</v>
      </c>
    </row>
    <row r="39" spans="2:20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2.2010718069809632E-2</v>
      </c>
      <c r="Q39" s="3">
        <v>1.4999999999999999E-2</v>
      </c>
      <c r="R39" s="20">
        <v>0.10004082319278265</v>
      </c>
      <c r="S39" s="20">
        <v>0.10004082319278265</v>
      </c>
      <c r="T39" t="s">
        <v>51</v>
      </c>
    </row>
    <row r="40" spans="2:20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2.9768509679582861E-2</v>
      </c>
      <c r="Q40" s="3">
        <v>1.6E-2</v>
      </c>
      <c r="R40" s="3">
        <v>0.10002402427384588</v>
      </c>
      <c r="S40" s="3">
        <v>0.10004351366551671</v>
      </c>
      <c r="T40" t="s">
        <v>52</v>
      </c>
    </row>
    <row r="41" spans="2:20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20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20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20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20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20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20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20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3.8689780094210577E-2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2.9768509679582847E-2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2.2010718069809639E-2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1.5645924431951959E-2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1.0697518082355452E-2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7.0403558000658468E-3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4.4641976709112047E-3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2.7304288659927064E-3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9.2193160389730312E-4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5.1064246632828464E-4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7.3210001548433838E-5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3.6419599908090108E-5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1.7697984571565715E-5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8.3795004369837655E-6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3.7897937387939012E-6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2.1049099722379516E-6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L72"/>
  <sheetViews>
    <sheetView topLeftCell="A4" workbookViewId="0">
      <selection activeCell="L16" sqref="L16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50</v>
      </c>
      <c r="E15" t="s">
        <v>18</v>
      </c>
      <c r="F15">
        <v>-5.0000000000000001E-3</v>
      </c>
      <c r="K15" t="s">
        <v>0</v>
      </c>
      <c r="L15">
        <v>50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1</v>
      </c>
      <c r="K17" t="s">
        <v>2</v>
      </c>
      <c r="L17">
        <v>-1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>SUMPRODUCT(L22:L72,F22:F72)</f>
        <v>2.2596187500133303E-2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5.0501008956642315E-9</v>
      </c>
      <c r="K22">
        <f>IF(ABS(B22-$C$3)&lt;0.0000000001,1,0)</f>
        <v>0</v>
      </c>
      <c r="L22">
        <f t="array" ref="L22:L72">_xll.xFd1d($C$2,B22:B72,C22:C72,D22:D72,E22:E72,K22:K72,L15:L19)</f>
        <v>0</v>
      </c>
    </row>
    <row r="23" spans="2:12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7.439048296053715E-9</v>
      </c>
      <c r="K23">
        <f t="shared" ref="K23:K72" si="5">IF(ABS(B23-$C$3)&lt;0.0000000001,1,0)</f>
        <v>0</v>
      </c>
      <c r="L23">
        <v>4.8893499582888176E-7</v>
      </c>
    </row>
    <row r="24" spans="2:12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2.3928826626006601E-8</v>
      </c>
      <c r="K24">
        <f t="shared" si="5"/>
        <v>0</v>
      </c>
      <c r="L24">
        <v>1.4929097419537004E-6</v>
      </c>
    </row>
    <row r="25" spans="2:12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6.7285336039890234E-8</v>
      </c>
      <c r="K25">
        <f t="shared" si="5"/>
        <v>0</v>
      </c>
      <c r="L25">
        <v>3.9375847210981137E-6</v>
      </c>
    </row>
    <row r="26" spans="2:12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1.7918385605852183E-7</v>
      </c>
      <c r="K26">
        <f t="shared" si="5"/>
        <v>0</v>
      </c>
      <c r="L26">
        <v>9.788821910629859E-6</v>
      </c>
    </row>
    <row r="27" spans="2:12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4.5585101862637884E-7</v>
      </c>
      <c r="K27">
        <f t="shared" si="5"/>
        <v>0</v>
      </c>
      <c r="L27">
        <v>2.3170267763808369E-5</v>
      </c>
    </row>
    <row r="28" spans="2:12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1.1099660374350034E-6</v>
      </c>
      <c r="K28">
        <f t="shared" si="5"/>
        <v>0</v>
      </c>
      <c r="L28">
        <v>5.2320809814115357E-5</v>
      </c>
    </row>
    <row r="29" spans="2:12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2.5897678475937274E-6</v>
      </c>
      <c r="K29">
        <f t="shared" si="5"/>
        <v>0</v>
      </c>
      <c r="L29">
        <v>1.128169470821969E-4</v>
      </c>
    </row>
    <row r="30" spans="2:12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5.7960105448818386E-6</v>
      </c>
      <c r="K30">
        <f t="shared" si="5"/>
        <v>0</v>
      </c>
      <c r="L30">
        <v>2.3247132949674704E-4</v>
      </c>
    </row>
    <row r="31" spans="2:12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1.245513615513936E-5</v>
      </c>
      <c r="K31">
        <f t="shared" si="5"/>
        <v>0</v>
      </c>
      <c r="L31">
        <v>4.5810527622554319E-4</v>
      </c>
    </row>
    <row r="32" spans="2:12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2.5724066448999311E-5</v>
      </c>
      <c r="K32">
        <f t="shared" si="5"/>
        <v>0</v>
      </c>
      <c r="L32">
        <v>8.6385566554180403E-4</v>
      </c>
    </row>
    <row r="33" spans="2:12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5.1110972047621692E-5</v>
      </c>
      <c r="K33">
        <f t="shared" si="5"/>
        <v>0</v>
      </c>
      <c r="L33">
        <v>1.5597393964431275E-3</v>
      </c>
    </row>
    <row r="34" spans="2:12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9.7786212650846058E-5</v>
      </c>
      <c r="K34">
        <f t="shared" si="5"/>
        <v>0</v>
      </c>
      <c r="L34">
        <v>2.6979276047130684E-3</v>
      </c>
    </row>
    <row r="35" spans="2:12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1.803154911572802E-4</v>
      </c>
      <c r="K35">
        <f t="shared" si="5"/>
        <v>0</v>
      </c>
      <c r="L35">
        <v>4.4728799762432927E-3</v>
      </c>
    </row>
    <row r="36" spans="2:12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3.2076283088585832E-4</v>
      </c>
      <c r="K36">
        <f t="shared" si="5"/>
        <v>0</v>
      </c>
      <c r="L36">
        <v>7.1107322699264369E-3</v>
      </c>
    </row>
    <row r="37" spans="2:12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5.5098316547272331E-4</v>
      </c>
      <c r="K37">
        <f t="shared" si="5"/>
        <v>0</v>
      </c>
      <c r="L37">
        <v>1.0843866711637968E-2</v>
      </c>
    </row>
    <row r="38" spans="2:12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9.1476819953865041E-4</v>
      </c>
      <c r="K38">
        <f t="shared" si="5"/>
        <v>0</v>
      </c>
      <c r="L38">
        <v>1.5869073236543376E-2</v>
      </c>
    </row>
    <row r="39" spans="2:12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1.4693599462333817E-3</v>
      </c>
      <c r="K39">
        <f t="shared" si="5"/>
        <v>0</v>
      </c>
      <c r="L39">
        <v>2.2292269546572832E-2</v>
      </c>
    </row>
    <row r="40" spans="2:12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2.2857562479843252E-3</v>
      </c>
      <c r="K40">
        <f t="shared" si="5"/>
        <v>0</v>
      </c>
      <c r="L40">
        <v>3.0068642644214501E-2</v>
      </c>
    </row>
    <row r="41" spans="2:12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3.4472585366177918E-3</v>
      </c>
      <c r="K41">
        <f t="shared" si="5"/>
        <v>0</v>
      </c>
      <c r="L41">
        <v>3.8952559789096064E-2</v>
      </c>
    </row>
    <row r="42" spans="2:12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5.0458950056791888E-3</v>
      </c>
      <c r="K42">
        <f t="shared" si="5"/>
        <v>0</v>
      </c>
      <c r="L42">
        <v>4.8474296626430657E-2</v>
      </c>
    </row>
    <row r="43" spans="2:12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7.1766945644601357E-3</v>
      </c>
      <c r="K43">
        <f t="shared" si="5"/>
        <v>0</v>
      </c>
      <c r="L43">
        <v>5.7958398140297525E-2</v>
      </c>
    </row>
    <row r="44" spans="2:12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9.9302372468005017E-3</v>
      </c>
      <c r="K44">
        <f t="shared" si="5"/>
        <v>0</v>
      </c>
      <c r="L44">
        <v>6.6590499990980156E-2</v>
      </c>
    </row>
    <row r="45" spans="2:12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1.3384362889979058E-2</v>
      </c>
      <c r="K45">
        <f t="shared" si="5"/>
        <v>0</v>
      </c>
      <c r="L45">
        <v>7.3527010406707269E-2</v>
      </c>
    </row>
    <row r="46" spans="2:12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1.7596252332913735E-2</v>
      </c>
      <c r="K46">
        <f t="shared" si="5"/>
        <v>0</v>
      </c>
      <c r="L46">
        <v>7.8028664105077125E-2</v>
      </c>
    </row>
    <row r="47" spans="2:12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5.0000000000000868E-3</v>
      </c>
      <c r="H47" s="1">
        <v>2.2596187500133286E-2</v>
      </c>
      <c r="K47">
        <f t="shared" si="5"/>
        <v>1</v>
      </c>
      <c r="L47">
        <v>7.9589237387178685E-2</v>
      </c>
    </row>
    <row r="48" spans="2:12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1.5000000000000086E-2</v>
      </c>
      <c r="H48">
        <v>2.8384087496390174E-2</v>
      </c>
      <c r="K48">
        <f t="shared" si="5"/>
        <v>0</v>
      </c>
      <c r="L48">
        <v>7.8028664105077139E-2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2.5000000000000088E-2</v>
      </c>
      <c r="H49">
        <v>3.4929428956398202E-2</v>
      </c>
      <c r="K49">
        <f t="shared" si="5"/>
        <v>0</v>
      </c>
      <c r="L49">
        <v>7.3527010406707283E-2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3.5000000000000087E-2</v>
      </c>
      <c r="H50">
        <v>4.2174493135517514E-2</v>
      </c>
      <c r="K50">
        <f t="shared" si="5"/>
        <v>0</v>
      </c>
      <c r="L50">
        <v>6.6590499990980156E-2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4.5000000000000089E-2</v>
      </c>
      <c r="H51">
        <v>5.0040190938840455E-2</v>
      </c>
      <c r="K51">
        <f t="shared" si="5"/>
        <v>0</v>
      </c>
      <c r="L51">
        <v>5.7958398140297532E-2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5.500000000000009E-2</v>
      </c>
      <c r="H52">
        <v>5.8433149248918126E-2</v>
      </c>
      <c r="K52">
        <f t="shared" si="5"/>
        <v>0</v>
      </c>
      <c r="L52">
        <v>4.8474296626430644E-2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6.5000000000000099E-2</v>
      </c>
      <c r="H53">
        <v>6.7252396568272116E-2</v>
      </c>
      <c r="K53">
        <f t="shared" si="5"/>
        <v>0</v>
      </c>
      <c r="L53">
        <v>3.8952559789096057E-2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7.5000000000000094E-2</v>
      </c>
      <c r="H54">
        <v>7.6393890098216163E-2</v>
      </c>
      <c r="K54">
        <f t="shared" si="5"/>
        <v>0</v>
      </c>
      <c r="L54">
        <v>3.0068642644214508E-2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8.5000000000000089E-2</v>
      </c>
      <c r="H55">
        <v>8.5751249831879151E-2</v>
      </c>
      <c r="K55">
        <f t="shared" si="5"/>
        <v>0</v>
      </c>
      <c r="L55">
        <v>2.2292269546572836E-2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9.5000000000000084E-2</v>
      </c>
      <c r="H56">
        <v>9.5211367761423873E-2</v>
      </c>
      <c r="K56">
        <f t="shared" si="5"/>
        <v>0</v>
      </c>
      <c r="L56">
        <v>1.586907323654338E-2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0.10500000000000008</v>
      </c>
      <c r="H57">
        <v>0.1046440473863048</v>
      </c>
      <c r="K57">
        <f t="shared" si="5"/>
        <v>0</v>
      </c>
      <c r="L57">
        <v>1.0843866711637971E-2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0.11500000000000007</v>
      </c>
      <c r="H58">
        <v>0.11388558330569989</v>
      </c>
      <c r="K58">
        <f t="shared" si="5"/>
        <v>0</v>
      </c>
      <c r="L58">
        <v>7.1107322699264395E-3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0.12500000000000006</v>
      </c>
      <c r="H59">
        <v>0.12271734894188667</v>
      </c>
      <c r="K59">
        <f t="shared" si="5"/>
        <v>0</v>
      </c>
      <c r="L59">
        <v>4.4728799762432936E-3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0.13500000000000006</v>
      </c>
      <c r="H60">
        <v>0.13084211776813798</v>
      </c>
      <c r="K60">
        <f t="shared" si="5"/>
        <v>0</v>
      </c>
      <c r="L60">
        <v>2.6979276047130697E-3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0.14500000000000007</v>
      </c>
      <c r="H61">
        <v>0.13786290973976734</v>
      </c>
      <c r="K61">
        <f t="shared" si="5"/>
        <v>0</v>
      </c>
      <c r="L61">
        <v>1.5597393964431288E-3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0.15500000000000008</v>
      </c>
      <c r="H62">
        <v>0.14327121806918203</v>
      </c>
      <c r="K62">
        <f t="shared" si="5"/>
        <v>0</v>
      </c>
      <c r="L62">
        <v>8.638556655418049E-4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0.16500000000000009</v>
      </c>
      <c r="H63">
        <v>0.14645275925682336</v>
      </c>
      <c r="K63">
        <f t="shared" si="5"/>
        <v>0</v>
      </c>
      <c r="L63">
        <v>4.5810527622554357E-4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0.1750000000000001</v>
      </c>
      <c r="H64">
        <v>0.14671841060461016</v>
      </c>
      <c r="K64">
        <f t="shared" si="5"/>
        <v>0</v>
      </c>
      <c r="L64">
        <v>2.3247132949674721E-4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0.18500000000000011</v>
      </c>
      <c r="H65">
        <v>0.14336489819493933</v>
      </c>
      <c r="K65">
        <f t="shared" si="5"/>
        <v>0</v>
      </c>
      <c r="L65">
        <v>1.1281694708219698E-4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0.19500000000000012</v>
      </c>
      <c r="H66">
        <v>0.13576383746270532</v>
      </c>
      <c r="K66">
        <f t="shared" si="5"/>
        <v>0</v>
      </c>
      <c r="L66">
        <v>5.2320809814115411E-5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0.20500000000000013</v>
      </c>
      <c r="H67">
        <v>0.12346971242238718</v>
      </c>
      <c r="K67">
        <f t="shared" si="5"/>
        <v>0</v>
      </c>
      <c r="L67">
        <v>2.317026776380839E-5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0.21500000000000014</v>
      </c>
      <c r="H68">
        <v>0.10632926340549267</v>
      </c>
      <c r="K68">
        <f t="shared" si="5"/>
        <v>0</v>
      </c>
      <c r="L68">
        <v>9.7888219106298709E-6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0.22500000000000014</v>
      </c>
      <c r="H69">
        <v>8.4569251189477029E-2</v>
      </c>
      <c r="K69">
        <f t="shared" si="5"/>
        <v>0</v>
      </c>
      <c r="L69">
        <v>3.9375847210981188E-6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0.23500000000000015</v>
      </c>
      <c r="H70">
        <v>5.8839270088021742E-2</v>
      </c>
      <c r="K70">
        <f t="shared" si="5"/>
        <v>0</v>
      </c>
      <c r="L70">
        <v>1.4929097419537021E-6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0.24500000000000016</v>
      </c>
      <c r="H71">
        <v>3.0192567332436658E-2</v>
      </c>
      <c r="K71">
        <f t="shared" si="5"/>
        <v>0</v>
      </c>
      <c r="L71">
        <v>4.8893499582888229E-7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0.25500000000000017</v>
      </c>
      <c r="H72">
        <v>1.0274104059684988</v>
      </c>
      <c r="K72">
        <f t="shared" si="5"/>
        <v>0</v>
      </c>
      <c r="L7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N73"/>
  <sheetViews>
    <sheetView topLeftCell="A6" workbookViewId="0">
      <selection activeCell="L22" sqref="L22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50</v>
      </c>
      <c r="E16" t="s">
        <v>18</v>
      </c>
      <c r="F16">
        <v>-5.0000000000000001E-3</v>
      </c>
      <c r="K16" t="s">
        <v>0</v>
      </c>
      <c r="L16">
        <v>50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1</v>
      </c>
      <c r="E18" t="s">
        <v>33</v>
      </c>
      <c r="F18">
        <f>EXP(-C4*C2)</f>
        <v>1</v>
      </c>
      <c r="K18" t="s">
        <v>2</v>
      </c>
      <c r="L18">
        <v>-1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>C20</f>
        <v>0</v>
      </c>
    </row>
    <row r="21" spans="2:14" x14ac:dyDescent="0.25">
      <c r="K21" t="s">
        <v>19</v>
      </c>
      <c r="L21" s="2">
        <f>SUMPRODUCT(L23:L73,F23:F73)</f>
        <v>2.249752801178511E-2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f t="shared" ref="D23:D72" si="0"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6.7083095117679948E-8</v>
      </c>
      <c r="K23">
        <f>IF(ABS(B23-$C$3)&lt;0.0000000001,1,0)</f>
        <v>0</v>
      </c>
      <c r="L23">
        <f t="array" ref="L23:L73">_xll.xFd1d($C$2,B23:B73,C23:C73,D23:D73,E23:E73,K23:K73,L16:L20)</f>
        <v>0</v>
      </c>
      <c r="N23">
        <f>SUM(L23:L73)</f>
        <v>0.99999492745919938</v>
      </c>
    </row>
    <row r="24" spans="2:14" x14ac:dyDescent="0.25">
      <c r="B24">
        <f t="shared" ref="B24:B73" si="1">B23+$C$14</f>
        <v>-0.24</v>
      </c>
      <c r="C24">
        <f t="shared" ref="C24:C73" si="2">$C$4</f>
        <v>0</v>
      </c>
      <c r="D24">
        <f t="shared" si="0"/>
        <v>0</v>
      </c>
      <c r="E24">
        <f t="shared" ref="E24:E73" si="3">$C$6</f>
        <v>0.1</v>
      </c>
      <c r="F24">
        <f t="shared" ref="F24:F73" si="4">MAX(0,B24-$F$16)</f>
        <v>0</v>
      </c>
      <c r="H24">
        <v>4.8252243725255281E-8</v>
      </c>
      <c r="K24">
        <f t="shared" ref="K24:K73" si="5">IF(ABS(B24-$C$3)&lt;0.0000000001,1,0)</f>
        <v>0</v>
      </c>
      <c r="L24">
        <v>1.9829803562202999E-6</v>
      </c>
    </row>
    <row r="25" spans="2:14" x14ac:dyDescent="0.25">
      <c r="B25">
        <f t="shared" si="1"/>
        <v>-0.22999999999999998</v>
      </c>
      <c r="C25">
        <f t="shared" si="2"/>
        <v>0</v>
      </c>
      <c r="D25">
        <f t="shared" si="0"/>
        <v>0</v>
      </c>
      <c r="E25">
        <f t="shared" si="3"/>
        <v>0.1</v>
      </c>
      <c r="F25">
        <f t="shared" si="4"/>
        <v>0</v>
      </c>
      <c r="H25">
        <v>1.2731727070419291E-7</v>
      </c>
      <c r="K25">
        <f t="shared" si="5"/>
        <v>0</v>
      </c>
      <c r="L25">
        <v>5.1008758873554938E-6</v>
      </c>
    </row>
    <row r="26" spans="2:14" x14ac:dyDescent="0.25">
      <c r="B26">
        <f t="shared" si="1"/>
        <v>-0.21999999999999997</v>
      </c>
      <c r="C26">
        <f t="shared" si="2"/>
        <v>0</v>
      </c>
      <c r="D26">
        <f t="shared" si="0"/>
        <v>0</v>
      </c>
      <c r="E26">
        <f t="shared" si="3"/>
        <v>0.1</v>
      </c>
      <c r="F26">
        <f t="shared" si="4"/>
        <v>0</v>
      </c>
      <c r="H26">
        <v>2.8489642154145825E-7</v>
      </c>
      <c r="K26">
        <f t="shared" si="5"/>
        <v>0</v>
      </c>
      <c r="L26">
        <v>1.102146061742891E-5</v>
      </c>
    </row>
    <row r="27" spans="2:14" x14ac:dyDescent="0.25">
      <c r="B27">
        <f t="shared" si="1"/>
        <v>-0.20999999999999996</v>
      </c>
      <c r="C27">
        <f t="shared" si="2"/>
        <v>0</v>
      </c>
      <c r="D27">
        <f t="shared" si="0"/>
        <v>0</v>
      </c>
      <c r="E27">
        <f t="shared" si="3"/>
        <v>0.1</v>
      </c>
      <c r="F27">
        <f t="shared" si="4"/>
        <v>0</v>
      </c>
      <c r="H27">
        <v>6.0995245211004851E-7</v>
      </c>
      <c r="K27">
        <f t="shared" si="5"/>
        <v>0</v>
      </c>
      <c r="L27">
        <v>2.2661281725126889E-5</v>
      </c>
    </row>
    <row r="28" spans="2:14" x14ac:dyDescent="0.25">
      <c r="B28">
        <f t="shared" si="1"/>
        <v>-0.19999999999999996</v>
      </c>
      <c r="C28">
        <f t="shared" si="2"/>
        <v>0</v>
      </c>
      <c r="D28">
        <f t="shared" si="0"/>
        <v>0</v>
      </c>
      <c r="E28">
        <f t="shared" si="3"/>
        <v>0.1</v>
      </c>
      <c r="F28">
        <f t="shared" si="4"/>
        <v>0</v>
      </c>
      <c r="H28">
        <v>1.2743943216515891E-6</v>
      </c>
      <c r="K28">
        <f t="shared" si="5"/>
        <v>0</v>
      </c>
      <c r="L28">
        <v>4.5298028686435631E-5</v>
      </c>
    </row>
    <row r="29" spans="2:14" x14ac:dyDescent="0.25">
      <c r="B29">
        <f t="shared" si="1"/>
        <v>-0.18999999999999995</v>
      </c>
      <c r="C29">
        <f t="shared" si="2"/>
        <v>0</v>
      </c>
      <c r="D29">
        <f t="shared" si="0"/>
        <v>0</v>
      </c>
      <c r="E29">
        <f t="shared" si="3"/>
        <v>0.1</v>
      </c>
      <c r="F29">
        <f t="shared" si="4"/>
        <v>0</v>
      </c>
      <c r="H29">
        <v>2.6068762350166919E-6</v>
      </c>
      <c r="K29">
        <f t="shared" si="5"/>
        <v>0</v>
      </c>
      <c r="L29">
        <v>8.8345354241447071E-5</v>
      </c>
    </row>
    <row r="30" spans="2:14" x14ac:dyDescent="0.25">
      <c r="B30">
        <f t="shared" si="1"/>
        <v>-0.17999999999999994</v>
      </c>
      <c r="C30">
        <f t="shared" si="2"/>
        <v>0</v>
      </c>
      <c r="D30">
        <f t="shared" si="0"/>
        <v>0</v>
      </c>
      <c r="E30">
        <f t="shared" si="3"/>
        <v>0.1</v>
      </c>
      <c r="F30">
        <f t="shared" si="4"/>
        <v>0</v>
      </c>
      <c r="H30">
        <v>5.2215611173351942E-6</v>
      </c>
      <c r="K30">
        <f t="shared" si="5"/>
        <v>0</v>
      </c>
      <c r="L30">
        <v>1.68110214699715E-4</v>
      </c>
    </row>
    <row r="31" spans="2:14" x14ac:dyDescent="0.25">
      <c r="B31">
        <f t="shared" si="1"/>
        <v>-0.16999999999999993</v>
      </c>
      <c r="C31">
        <f t="shared" si="2"/>
        <v>0</v>
      </c>
      <c r="D31">
        <f t="shared" si="0"/>
        <v>0</v>
      </c>
      <c r="E31">
        <f t="shared" si="3"/>
        <v>0.1</v>
      </c>
      <c r="F31">
        <f t="shared" si="4"/>
        <v>0</v>
      </c>
      <c r="H31">
        <v>1.0236100684026E-5</v>
      </c>
      <c r="K31">
        <f t="shared" si="5"/>
        <v>0</v>
      </c>
      <c r="L31">
        <v>3.1186696167544463E-4</v>
      </c>
    </row>
    <row r="32" spans="2:14" x14ac:dyDescent="0.25">
      <c r="B32">
        <f t="shared" si="1"/>
        <v>-0.15999999999999992</v>
      </c>
      <c r="C32">
        <f t="shared" si="2"/>
        <v>0</v>
      </c>
      <c r="D32">
        <f t="shared" si="0"/>
        <v>0</v>
      </c>
      <c r="E32">
        <f t="shared" si="3"/>
        <v>0.1</v>
      </c>
      <c r="F32">
        <f t="shared" si="4"/>
        <v>0</v>
      </c>
      <c r="H32">
        <v>1.9627397554279041E-5</v>
      </c>
      <c r="K32">
        <f t="shared" si="5"/>
        <v>0</v>
      </c>
      <c r="L32">
        <v>5.6348706939682866E-4</v>
      </c>
    </row>
    <row r="33" spans="2:12" x14ac:dyDescent="0.25">
      <c r="B33">
        <f t="shared" si="1"/>
        <v>-0.14999999999999991</v>
      </c>
      <c r="C33">
        <f t="shared" si="2"/>
        <v>0</v>
      </c>
      <c r="D33">
        <f t="shared" si="0"/>
        <v>0</v>
      </c>
      <c r="E33">
        <f t="shared" si="3"/>
        <v>0.1</v>
      </c>
      <c r="F33">
        <f t="shared" si="4"/>
        <v>0</v>
      </c>
      <c r="H33">
        <v>3.6788927675656508E-5</v>
      </c>
      <c r="K33">
        <f t="shared" si="5"/>
        <v>0</v>
      </c>
      <c r="L33">
        <v>9.9056065614046588E-4</v>
      </c>
    </row>
    <row r="34" spans="2:12" x14ac:dyDescent="0.25">
      <c r="B34">
        <f t="shared" si="1"/>
        <v>-0.1399999999999999</v>
      </c>
      <c r="C34">
        <f t="shared" si="2"/>
        <v>0</v>
      </c>
      <c r="D34">
        <f t="shared" si="0"/>
        <v>0</v>
      </c>
      <c r="E34">
        <f t="shared" si="3"/>
        <v>0.1</v>
      </c>
      <c r="F34">
        <f t="shared" si="4"/>
        <v>0</v>
      </c>
      <c r="H34">
        <v>6.7364902801089936E-5</v>
      </c>
      <c r="K34">
        <f t="shared" si="5"/>
        <v>0</v>
      </c>
      <c r="L34">
        <v>1.6923288762991594E-3</v>
      </c>
    </row>
    <row r="35" spans="2:12" x14ac:dyDescent="0.25">
      <c r="B35">
        <f t="shared" si="1"/>
        <v>-0.12999999999999989</v>
      </c>
      <c r="C35">
        <f t="shared" si="2"/>
        <v>0</v>
      </c>
      <c r="D35">
        <f t="shared" si="0"/>
        <v>0</v>
      </c>
      <c r="E35">
        <f t="shared" si="3"/>
        <v>0.1</v>
      </c>
      <c r="F35">
        <f t="shared" si="4"/>
        <v>0</v>
      </c>
      <c r="H35">
        <v>1.2043627062011621E-4</v>
      </c>
      <c r="K35">
        <f t="shared" si="5"/>
        <v>0</v>
      </c>
      <c r="L35">
        <v>2.8067501507263661E-3</v>
      </c>
    </row>
    <row r="36" spans="2:12" x14ac:dyDescent="0.25">
      <c r="B36">
        <f t="shared" si="1"/>
        <v>-0.1199999999999999</v>
      </c>
      <c r="C36">
        <f t="shared" si="2"/>
        <v>0</v>
      </c>
      <c r="D36">
        <f t="shared" si="0"/>
        <v>0</v>
      </c>
      <c r="E36">
        <f t="shared" si="3"/>
        <v>0.1</v>
      </c>
      <c r="F36">
        <f t="shared" si="4"/>
        <v>0</v>
      </c>
      <c r="H36">
        <v>2.1010996158439299E-4</v>
      </c>
      <c r="K36">
        <f t="shared" si="5"/>
        <v>0</v>
      </c>
      <c r="L36">
        <v>4.5137154098328211E-3</v>
      </c>
    </row>
    <row r="37" spans="2:12" x14ac:dyDescent="0.25">
      <c r="B37">
        <f t="shared" si="1"/>
        <v>-0.1099999999999999</v>
      </c>
      <c r="C37">
        <f t="shared" si="2"/>
        <v>0</v>
      </c>
      <c r="D37">
        <f t="shared" si="0"/>
        <v>0</v>
      </c>
      <c r="E37">
        <f t="shared" si="3"/>
        <v>0.1</v>
      </c>
      <c r="F37">
        <f t="shared" si="4"/>
        <v>0</v>
      </c>
      <c r="H37">
        <v>3.5750281372243708E-4</v>
      </c>
      <c r="K37">
        <f t="shared" si="5"/>
        <v>0</v>
      </c>
      <c r="L37">
        <v>7.0301191247402707E-3</v>
      </c>
    </row>
    <row r="38" spans="2:12" x14ac:dyDescent="0.25">
      <c r="B38">
        <f t="shared" si="1"/>
        <v>-9.9999999999999908E-2</v>
      </c>
      <c r="C38">
        <f t="shared" si="2"/>
        <v>0</v>
      </c>
      <c r="D38">
        <f t="shared" si="0"/>
        <v>0</v>
      </c>
      <c r="E38">
        <f t="shared" si="3"/>
        <v>0.1</v>
      </c>
      <c r="F38">
        <f t="shared" si="4"/>
        <v>0</v>
      </c>
      <c r="H38">
        <v>5.9300531941133524E-4</v>
      </c>
      <c r="K38">
        <f t="shared" si="5"/>
        <v>0</v>
      </c>
      <c r="L38">
        <v>1.0591817472757482E-2</v>
      </c>
    </row>
    <row r="39" spans="2:12" x14ac:dyDescent="0.25">
      <c r="B39">
        <f t="shared" si="1"/>
        <v>-8.9999999999999913E-2</v>
      </c>
      <c r="C39">
        <f t="shared" si="2"/>
        <v>0</v>
      </c>
      <c r="D39">
        <f t="shared" si="0"/>
        <v>0</v>
      </c>
      <c r="E39">
        <f t="shared" si="3"/>
        <v>0.1</v>
      </c>
      <c r="F39">
        <f t="shared" si="4"/>
        <v>0</v>
      </c>
      <c r="H39">
        <v>9.585586761074274E-4</v>
      </c>
      <c r="K39">
        <f t="shared" si="5"/>
        <v>0</v>
      </c>
      <c r="L39">
        <v>1.5418367702251651E-2</v>
      </c>
    </row>
    <row r="40" spans="2:12" x14ac:dyDescent="0.25">
      <c r="B40">
        <f t="shared" si="1"/>
        <v>-7.9999999999999918E-2</v>
      </c>
      <c r="C40">
        <f t="shared" si="2"/>
        <v>0</v>
      </c>
      <c r="D40">
        <f t="shared" si="0"/>
        <v>0</v>
      </c>
      <c r="E40">
        <f t="shared" si="3"/>
        <v>0.1</v>
      </c>
      <c r="F40">
        <f t="shared" si="4"/>
        <v>0</v>
      </c>
      <c r="H40">
        <v>1.5095023519615615E-3</v>
      </c>
      <c r="K40">
        <f t="shared" si="5"/>
        <v>0</v>
      </c>
      <c r="L40">
        <v>2.1659733705248783E-2</v>
      </c>
    </row>
    <row r="41" spans="2:12" x14ac:dyDescent="0.25">
      <c r="B41">
        <f t="shared" si="1"/>
        <v>-6.9999999999999923E-2</v>
      </c>
      <c r="C41">
        <f t="shared" si="2"/>
        <v>0</v>
      </c>
      <c r="D41">
        <f t="shared" si="0"/>
        <v>0</v>
      </c>
      <c r="E41">
        <f t="shared" si="3"/>
        <v>0.1</v>
      </c>
      <c r="F41">
        <f t="shared" si="4"/>
        <v>0</v>
      </c>
      <c r="H41">
        <v>2.3153951347759088E-3</v>
      </c>
      <c r="K41">
        <f t="shared" si="5"/>
        <v>0</v>
      </c>
      <c r="L41">
        <v>2.9330180590700923E-2</v>
      </c>
    </row>
    <row r="42" spans="2:12" x14ac:dyDescent="0.25">
      <c r="B42">
        <f t="shared" si="1"/>
        <v>-5.9999999999999921E-2</v>
      </c>
      <c r="C42">
        <f t="shared" si="2"/>
        <v>0</v>
      </c>
      <c r="D42">
        <f t="shared" si="0"/>
        <v>0</v>
      </c>
      <c r="E42">
        <f t="shared" si="3"/>
        <v>0.1</v>
      </c>
      <c r="F42">
        <f t="shared" si="4"/>
        <v>0</v>
      </c>
      <c r="H42">
        <v>3.4591498683944895E-3</v>
      </c>
      <c r="K42">
        <f t="shared" si="5"/>
        <v>0</v>
      </c>
      <c r="L42">
        <v>3.8242435722123054E-2</v>
      </c>
    </row>
    <row r="43" spans="2:12" x14ac:dyDescent="0.25">
      <c r="B43">
        <f t="shared" si="1"/>
        <v>-4.999999999999992E-2</v>
      </c>
      <c r="C43">
        <f t="shared" si="2"/>
        <v>0</v>
      </c>
      <c r="D43">
        <f t="shared" si="0"/>
        <v>0</v>
      </c>
      <c r="E43">
        <f t="shared" si="3"/>
        <v>0.1</v>
      </c>
      <c r="F43">
        <f t="shared" si="4"/>
        <v>0</v>
      </c>
      <c r="H43">
        <v>5.0339254768697519E-3</v>
      </c>
      <c r="K43">
        <f t="shared" si="5"/>
        <v>0</v>
      </c>
      <c r="L43">
        <v>4.7962280934539872E-2</v>
      </c>
    </row>
    <row r="44" spans="2:12" x14ac:dyDescent="0.25">
      <c r="B44">
        <f t="shared" si="1"/>
        <v>-3.9999999999999918E-2</v>
      </c>
      <c r="C44">
        <f t="shared" si="2"/>
        <v>0</v>
      </c>
      <c r="D44">
        <f t="shared" si="0"/>
        <v>0</v>
      </c>
      <c r="E44">
        <f t="shared" si="3"/>
        <v>0.1</v>
      </c>
      <c r="F44">
        <f t="shared" si="4"/>
        <v>0</v>
      </c>
      <c r="H44">
        <v>7.1375371847370661E-3</v>
      </c>
      <c r="K44">
        <f t="shared" si="5"/>
        <v>0</v>
      </c>
      <c r="L44">
        <v>5.7806214811308959E-2</v>
      </c>
    </row>
    <row r="45" spans="2:12" x14ac:dyDescent="0.25">
      <c r="B45">
        <f t="shared" si="1"/>
        <v>-2.9999999999999916E-2</v>
      </c>
      <c r="C45">
        <f t="shared" si="2"/>
        <v>0</v>
      </c>
      <c r="D45">
        <f t="shared" si="0"/>
        <v>0</v>
      </c>
      <c r="E45">
        <f t="shared" si="3"/>
        <v>0.1</v>
      </c>
      <c r="F45">
        <f t="shared" si="4"/>
        <v>0</v>
      </c>
      <c r="H45">
        <v>9.8646606532572061E-3</v>
      </c>
      <c r="K45">
        <f t="shared" si="5"/>
        <v>0</v>
      </c>
      <c r="L45">
        <v>6.6899090519359911E-2</v>
      </c>
    </row>
    <row r="46" spans="2:12" x14ac:dyDescent="0.25">
      <c r="B46">
        <f t="shared" si="1"/>
        <v>-1.9999999999999914E-2</v>
      </c>
      <c r="C46">
        <f t="shared" si="2"/>
        <v>0</v>
      </c>
      <c r="D46">
        <f t="shared" si="0"/>
        <v>0</v>
      </c>
      <c r="E46">
        <f t="shared" si="3"/>
        <v>0.1</v>
      </c>
      <c r="F46">
        <f t="shared" si="4"/>
        <v>0</v>
      </c>
      <c r="H46">
        <v>1.3297714232114786E-2</v>
      </c>
      <c r="K46">
        <f t="shared" si="5"/>
        <v>0</v>
      </c>
      <c r="L46">
        <v>7.4293644435938777E-2</v>
      </c>
    </row>
    <row r="47" spans="2:12" x14ac:dyDescent="0.25">
      <c r="B47">
        <f t="shared" si="1"/>
        <v>-9.9999999999999135E-3</v>
      </c>
      <c r="C47">
        <f t="shared" si="2"/>
        <v>0</v>
      </c>
      <c r="D47">
        <f t="shared" si="0"/>
        <v>0</v>
      </c>
      <c r="E47">
        <f t="shared" si="3"/>
        <v>0.1</v>
      </c>
      <c r="F47">
        <f t="shared" si="4"/>
        <v>0</v>
      </c>
      <c r="H47">
        <v>1.749782596596396E-2</v>
      </c>
      <c r="K47">
        <f t="shared" si="5"/>
        <v>0</v>
      </c>
      <c r="L47">
        <v>7.913296054198482E-2</v>
      </c>
    </row>
    <row r="48" spans="2:12" x14ac:dyDescent="0.25">
      <c r="B48">
        <f t="shared" si="1"/>
        <v>8.6736173798840355E-17</v>
      </c>
      <c r="C48">
        <f t="shared" si="2"/>
        <v>0</v>
      </c>
      <c r="D48">
        <f t="shared" si="0"/>
        <v>0</v>
      </c>
      <c r="E48">
        <f t="shared" si="3"/>
        <v>0.1</v>
      </c>
      <c r="F48">
        <f t="shared" si="4"/>
        <v>5.0000000000000868E-3</v>
      </c>
      <c r="H48" s="1">
        <v>2.2497528011785114E-2</v>
      </c>
      <c r="K48">
        <f t="shared" si="5"/>
        <v>1</v>
      </c>
      <c r="L48">
        <v>8.0817853923539712E-2</v>
      </c>
    </row>
    <row r="49" spans="2:12" x14ac:dyDescent="0.25">
      <c r="B49">
        <f t="shared" si="1"/>
        <v>1.0000000000000087E-2</v>
      </c>
      <c r="C49">
        <f t="shared" si="2"/>
        <v>0</v>
      </c>
      <c r="D49">
        <f t="shared" si="0"/>
        <v>0</v>
      </c>
      <c r="E49">
        <f t="shared" si="3"/>
        <v>0.1</v>
      </c>
      <c r="F49">
        <f t="shared" si="4"/>
        <v>1.5000000000000086E-2</v>
      </c>
      <c r="H49">
        <v>2.8296633196462993E-2</v>
      </c>
      <c r="K49">
        <f t="shared" si="5"/>
        <v>0</v>
      </c>
      <c r="L49">
        <v>7.9132960541984862E-2</v>
      </c>
    </row>
    <row r="50" spans="2:12" x14ac:dyDescent="0.25">
      <c r="B50">
        <f t="shared" si="1"/>
        <v>2.0000000000000087E-2</v>
      </c>
      <c r="C50">
        <f t="shared" si="2"/>
        <v>0</v>
      </c>
      <c r="D50">
        <f t="shared" si="0"/>
        <v>0</v>
      </c>
      <c r="E50">
        <f t="shared" si="3"/>
        <v>0.1</v>
      </c>
      <c r="F50">
        <f t="shared" si="4"/>
        <v>2.5000000000000088E-2</v>
      </c>
      <c r="H50">
        <v>3.4862135245411006E-2</v>
      </c>
      <c r="K50">
        <f t="shared" si="5"/>
        <v>0</v>
      </c>
      <c r="L50">
        <v>7.4293644435938888E-2</v>
      </c>
    </row>
    <row r="51" spans="2:12" x14ac:dyDescent="0.25">
      <c r="B51">
        <f t="shared" si="1"/>
        <v>3.0000000000000089E-2</v>
      </c>
      <c r="C51">
        <f t="shared" si="2"/>
        <v>0</v>
      </c>
      <c r="D51">
        <f t="shared" si="0"/>
        <v>0</v>
      </c>
      <c r="E51">
        <f t="shared" si="3"/>
        <v>0.1</v>
      </c>
      <c r="F51">
        <f t="shared" si="4"/>
        <v>3.5000000000000087E-2</v>
      </c>
      <c r="H51">
        <v>4.2132090737197946E-2</v>
      </c>
      <c r="K51">
        <f t="shared" si="5"/>
        <v>0</v>
      </c>
      <c r="L51">
        <v>6.6899090519360244E-2</v>
      </c>
    </row>
    <row r="52" spans="2:12" x14ac:dyDescent="0.25">
      <c r="B52">
        <f t="shared" si="1"/>
        <v>4.0000000000000091E-2</v>
      </c>
      <c r="C52">
        <f t="shared" si="2"/>
        <v>0</v>
      </c>
      <c r="D52">
        <f t="shared" si="0"/>
        <v>0</v>
      </c>
      <c r="E52">
        <f t="shared" si="3"/>
        <v>0.1</v>
      </c>
      <c r="F52">
        <f t="shared" si="4"/>
        <v>4.5000000000000089E-2</v>
      </c>
      <c r="H52">
        <v>5.0022545834250788E-2</v>
      </c>
      <c r="K52">
        <f t="shared" si="5"/>
        <v>0</v>
      </c>
      <c r="L52">
        <v>5.7806214811309903E-2</v>
      </c>
    </row>
    <row r="53" spans="2:12" x14ac:dyDescent="0.25">
      <c r="B53">
        <f t="shared" si="1"/>
        <v>5.0000000000000093E-2</v>
      </c>
      <c r="C53">
        <f t="shared" si="2"/>
        <v>0</v>
      </c>
      <c r="D53">
        <f t="shared" si="0"/>
        <v>0</v>
      </c>
      <c r="E53">
        <f t="shared" si="3"/>
        <v>0.1</v>
      </c>
      <c r="F53">
        <f t="shared" si="4"/>
        <v>5.500000000000009E-2</v>
      </c>
      <c r="H53">
        <v>5.8435922658704439E-2</v>
      </c>
      <c r="K53">
        <f t="shared" si="5"/>
        <v>0</v>
      </c>
      <c r="L53">
        <v>4.7962280934542689E-2</v>
      </c>
    </row>
    <row r="54" spans="2:12" x14ac:dyDescent="0.25">
      <c r="B54">
        <f t="shared" si="1"/>
        <v>6.0000000000000095E-2</v>
      </c>
      <c r="C54">
        <f t="shared" si="2"/>
        <v>0</v>
      </c>
      <c r="D54">
        <f t="shared" si="0"/>
        <v>0</v>
      </c>
      <c r="E54">
        <f t="shared" si="3"/>
        <v>0.1</v>
      </c>
      <c r="F54">
        <f t="shared" si="4"/>
        <v>6.5000000000000099E-2</v>
      </c>
      <c r="H54">
        <v>6.7269033753319829E-2</v>
      </c>
      <c r="K54">
        <f t="shared" si="5"/>
        <v>0</v>
      </c>
      <c r="L54">
        <v>3.8242435722131311E-2</v>
      </c>
    </row>
    <row r="55" spans="2:12" x14ac:dyDescent="0.25">
      <c r="B55">
        <f t="shared" si="1"/>
        <v>7.000000000000009E-2</v>
      </c>
      <c r="C55">
        <f t="shared" si="2"/>
        <v>0</v>
      </c>
      <c r="D55">
        <f t="shared" si="0"/>
        <v>0</v>
      </c>
      <c r="E55">
        <f t="shared" si="3"/>
        <v>0.1</v>
      </c>
      <c r="F55">
        <f t="shared" si="4"/>
        <v>7.5000000000000094E-2</v>
      </c>
      <c r="H55">
        <v>7.6419050844487066E-2</v>
      </c>
      <c r="K55">
        <f t="shared" si="5"/>
        <v>0</v>
      </c>
      <c r="L55">
        <v>2.9330180590724765E-2</v>
      </c>
    </row>
    <row r="56" spans="2:12" x14ac:dyDescent="0.25">
      <c r="B56">
        <f t="shared" si="1"/>
        <v>8.0000000000000085E-2</v>
      </c>
      <c r="C56">
        <f t="shared" si="2"/>
        <v>0</v>
      </c>
      <c r="D56">
        <f t="shared" si="0"/>
        <v>0</v>
      </c>
      <c r="E56">
        <f t="shared" si="3"/>
        <v>0.1</v>
      </c>
      <c r="F56">
        <f t="shared" si="4"/>
        <v>8.5000000000000089E-2</v>
      </c>
      <c r="H56">
        <v>8.5786192402198203E-2</v>
      </c>
      <c r="K56">
        <f t="shared" si="5"/>
        <v>0</v>
      </c>
      <c r="L56">
        <v>2.1659733705316681E-2</v>
      </c>
    </row>
    <row r="57" spans="2:12" x14ac:dyDescent="0.25">
      <c r="B57">
        <f t="shared" si="1"/>
        <v>9.000000000000008E-2</v>
      </c>
      <c r="C57">
        <f t="shared" si="2"/>
        <v>0</v>
      </c>
      <c r="D57">
        <f t="shared" si="0"/>
        <v>0</v>
      </c>
      <c r="E57">
        <f t="shared" si="3"/>
        <v>0.1</v>
      </c>
      <c r="F57">
        <f t="shared" si="4"/>
        <v>9.5000000000000084E-2</v>
      </c>
      <c r="H57">
        <v>9.5272445199060404E-2</v>
      </c>
      <c r="K57">
        <f t="shared" si="5"/>
        <v>0</v>
      </c>
      <c r="L57">
        <v>1.5418367702442877E-2</v>
      </c>
    </row>
    <row r="58" spans="2:12" x14ac:dyDescent="0.25">
      <c r="B58">
        <f t="shared" si="1"/>
        <v>0.10000000000000007</v>
      </c>
      <c r="C58">
        <f t="shared" si="2"/>
        <v>0</v>
      </c>
      <c r="D58">
        <f t="shared" si="0"/>
        <v>0</v>
      </c>
      <c r="E58">
        <f t="shared" si="3"/>
        <v>0.1</v>
      </c>
      <c r="F58">
        <f t="shared" si="4"/>
        <v>0.10500000000000008</v>
      </c>
      <c r="H58">
        <v>0.10477617784990027</v>
      </c>
      <c r="K58">
        <f t="shared" si="5"/>
        <v>0</v>
      </c>
      <c r="L58">
        <v>1.0591817473290164E-2</v>
      </c>
    </row>
    <row r="59" spans="2:12" x14ac:dyDescent="0.25">
      <c r="B59">
        <f t="shared" si="1"/>
        <v>0.11000000000000007</v>
      </c>
      <c r="C59">
        <f t="shared" si="2"/>
        <v>0</v>
      </c>
      <c r="D59">
        <f t="shared" si="0"/>
        <v>0</v>
      </c>
      <c r="E59">
        <f t="shared" si="3"/>
        <v>0.1</v>
      </c>
      <c r="F59">
        <f t="shared" si="4"/>
        <v>0.11500000000000007</v>
      </c>
      <c r="H59">
        <v>0.1141830248878434</v>
      </c>
      <c r="K59">
        <f t="shared" si="5"/>
        <v>0</v>
      </c>
      <c r="L59">
        <v>7.0301191262074321E-3</v>
      </c>
    </row>
    <row r="60" spans="2:12" x14ac:dyDescent="0.25">
      <c r="B60">
        <f t="shared" si="1"/>
        <v>0.12000000000000006</v>
      </c>
      <c r="C60">
        <f t="shared" si="2"/>
        <v>0</v>
      </c>
      <c r="D60">
        <f t="shared" si="0"/>
        <v>0</v>
      </c>
      <c r="E60">
        <f t="shared" si="3"/>
        <v>0.1</v>
      </c>
      <c r="F60">
        <f t="shared" si="4"/>
        <v>0.12500000000000006</v>
      </c>
      <c r="H60">
        <v>0.12335401010310044</v>
      </c>
      <c r="K60">
        <f t="shared" si="5"/>
        <v>0</v>
      </c>
      <c r="L60">
        <v>4.5137154138270618E-3</v>
      </c>
    </row>
    <row r="61" spans="2:12" x14ac:dyDescent="0.25">
      <c r="B61">
        <f t="shared" si="1"/>
        <v>0.13000000000000006</v>
      </c>
      <c r="C61">
        <f t="shared" si="2"/>
        <v>0</v>
      </c>
      <c r="D61">
        <f t="shared" si="0"/>
        <v>0</v>
      </c>
      <c r="E61">
        <f t="shared" si="3"/>
        <v>0.1</v>
      </c>
      <c r="F61">
        <f t="shared" si="4"/>
        <v>0.13500000000000006</v>
      </c>
      <c r="H61">
        <v>0.13211267447568831</v>
      </c>
      <c r="K61">
        <f t="shared" si="5"/>
        <v>0</v>
      </c>
      <c r="L61">
        <v>2.8067501614707697E-3</v>
      </c>
    </row>
    <row r="62" spans="2:12" x14ac:dyDescent="0.25">
      <c r="B62">
        <f t="shared" si="1"/>
        <v>0.14000000000000007</v>
      </c>
      <c r="C62">
        <f t="shared" si="2"/>
        <v>0</v>
      </c>
      <c r="D62">
        <f t="shared" si="0"/>
        <v>0</v>
      </c>
      <c r="E62">
        <f t="shared" si="3"/>
        <v>0.1</v>
      </c>
      <c r="F62">
        <f t="shared" si="4"/>
        <v>0.14500000000000007</v>
      </c>
      <c r="H62">
        <v>0.14023405035041905</v>
      </c>
      <c r="K62">
        <f t="shared" si="5"/>
        <v>0</v>
      </c>
      <c r="L62">
        <v>1.692328904846117E-3</v>
      </c>
    </row>
    <row r="63" spans="2:12" x14ac:dyDescent="0.25">
      <c r="B63">
        <f t="shared" si="1"/>
        <v>0.15000000000000008</v>
      </c>
      <c r="C63">
        <f t="shared" si="2"/>
        <v>0</v>
      </c>
      <c r="D63">
        <f t="shared" si="0"/>
        <v>0</v>
      </c>
      <c r="E63">
        <f t="shared" si="3"/>
        <v>0.1</v>
      </c>
      <c r="F63">
        <f t="shared" si="4"/>
        <v>0.15500000000000008</v>
      </c>
      <c r="H63">
        <v>0.14743956033686678</v>
      </c>
      <c r="K63">
        <f t="shared" si="5"/>
        <v>0</v>
      </c>
      <c r="L63">
        <v>9.9056073102593632E-4</v>
      </c>
    </row>
    <row r="64" spans="2:12" x14ac:dyDescent="0.25">
      <c r="B64">
        <f t="shared" si="1"/>
        <v>0.16000000000000009</v>
      </c>
      <c r="C64">
        <f t="shared" si="2"/>
        <v>0</v>
      </c>
      <c r="D64">
        <f t="shared" si="0"/>
        <v>0</v>
      </c>
      <c r="E64">
        <f t="shared" si="3"/>
        <v>0.1</v>
      </c>
      <c r="F64">
        <f t="shared" si="4"/>
        <v>0.16500000000000009</v>
      </c>
      <c r="H64">
        <v>0.15340290253163044</v>
      </c>
      <c r="K64">
        <f t="shared" si="5"/>
        <v>0</v>
      </c>
      <c r="L64">
        <v>5.6348726327028675E-4</v>
      </c>
    </row>
    <row r="65" spans="2:12" x14ac:dyDescent="0.25">
      <c r="B65">
        <f t="shared" si="1"/>
        <v>0.1700000000000001</v>
      </c>
      <c r="C65">
        <f t="shared" si="2"/>
        <v>0</v>
      </c>
      <c r="D65">
        <f t="shared" si="0"/>
        <v>0</v>
      </c>
      <c r="E65">
        <f t="shared" si="3"/>
        <v>0.1</v>
      </c>
      <c r="F65">
        <f t="shared" si="4"/>
        <v>0.1750000000000001</v>
      </c>
      <c r="H65">
        <v>0.15777199850434737</v>
      </c>
      <c r="K65">
        <f t="shared" si="5"/>
        <v>0</v>
      </c>
      <c r="L65">
        <v>3.1186745682576934E-4</v>
      </c>
    </row>
    <row r="66" spans="2:12" x14ac:dyDescent="0.25">
      <c r="B66">
        <f t="shared" si="1"/>
        <v>0.1800000000000001</v>
      </c>
      <c r="C66">
        <f t="shared" si="2"/>
        <v>0</v>
      </c>
      <c r="D66">
        <f t="shared" si="0"/>
        <v>0</v>
      </c>
      <c r="E66">
        <f t="shared" si="3"/>
        <v>0.1</v>
      </c>
      <c r="F66">
        <f t="shared" si="4"/>
        <v>0.18500000000000011</v>
      </c>
      <c r="H66">
        <v>0.16021028485941347</v>
      </c>
      <c r="K66">
        <f t="shared" si="5"/>
        <v>0</v>
      </c>
      <c r="L66">
        <v>1.6811146168164282E-4</v>
      </c>
    </row>
    <row r="67" spans="2:12" x14ac:dyDescent="0.25">
      <c r="B67">
        <f t="shared" si="1"/>
        <v>0.19000000000000011</v>
      </c>
      <c r="C67">
        <f t="shared" si="2"/>
        <v>0</v>
      </c>
      <c r="D67">
        <f t="shared" si="0"/>
        <v>0</v>
      </c>
      <c r="E67">
        <f t="shared" si="3"/>
        <v>0.1</v>
      </c>
      <c r="F67">
        <f t="shared" si="4"/>
        <v>0.19500000000000012</v>
      </c>
      <c r="H67">
        <v>0.16045644470555595</v>
      </c>
      <c r="K67">
        <f t="shared" si="5"/>
        <v>0</v>
      </c>
      <c r="L67">
        <v>8.8348449417018318E-5</v>
      </c>
    </row>
    <row r="68" spans="2:12" x14ac:dyDescent="0.25">
      <c r="B68">
        <f t="shared" si="1"/>
        <v>0.20000000000000012</v>
      </c>
      <c r="C68">
        <f t="shared" si="2"/>
        <v>0</v>
      </c>
      <c r="D68">
        <f t="shared" si="0"/>
        <v>0</v>
      </c>
      <c r="E68">
        <f t="shared" si="3"/>
        <v>0.1</v>
      </c>
      <c r="F68">
        <f t="shared" si="4"/>
        <v>0.20500000000000013</v>
      </c>
      <c r="H68">
        <v>0.15839532331252412</v>
      </c>
      <c r="K68">
        <f t="shared" si="5"/>
        <v>0</v>
      </c>
      <c r="L68">
        <v>4.5305597030745304E-5</v>
      </c>
    </row>
    <row r="69" spans="2:12" x14ac:dyDescent="0.25">
      <c r="B69">
        <f t="shared" si="1"/>
        <v>0.21000000000000013</v>
      </c>
      <c r="C69">
        <f t="shared" si="2"/>
        <v>0</v>
      </c>
      <c r="D69">
        <f t="shared" si="0"/>
        <v>0</v>
      </c>
      <c r="E69">
        <f t="shared" si="3"/>
        <v>0.1</v>
      </c>
      <c r="F69">
        <f t="shared" si="4"/>
        <v>0.21500000000000014</v>
      </c>
      <c r="H69">
        <v>0.15412571040672532</v>
      </c>
      <c r="K69">
        <f t="shared" si="5"/>
        <v>0</v>
      </c>
      <c r="L69">
        <v>2.2679503290775582E-5</v>
      </c>
    </row>
    <row r="70" spans="2:12" x14ac:dyDescent="0.25">
      <c r="B70">
        <f t="shared" si="1"/>
        <v>0.22000000000000014</v>
      </c>
      <c r="C70">
        <f t="shared" si="2"/>
        <v>0</v>
      </c>
      <c r="D70">
        <f t="shared" si="0"/>
        <v>0</v>
      </c>
      <c r="E70">
        <f t="shared" si="3"/>
        <v>0.1</v>
      </c>
      <c r="F70">
        <f t="shared" si="4"/>
        <v>0.22500000000000014</v>
      </c>
      <c r="H70">
        <v>0.14800556601009301</v>
      </c>
      <c r="K70">
        <f t="shared" si="5"/>
        <v>0</v>
      </c>
      <c r="L70">
        <v>1.1064633232679284E-5</v>
      </c>
    </row>
    <row r="71" spans="2:12" x14ac:dyDescent="0.25">
      <c r="B71">
        <f t="shared" si="1"/>
        <v>0.23000000000000015</v>
      </c>
      <c r="C71">
        <f t="shared" si="2"/>
        <v>0</v>
      </c>
      <c r="D71">
        <f t="shared" si="0"/>
        <v>0</v>
      </c>
      <c r="E71">
        <f t="shared" si="3"/>
        <v>0.1</v>
      </c>
      <c r="F71">
        <f t="shared" si="4"/>
        <v>0.23500000000000015</v>
      </c>
      <c r="H71">
        <v>0.14065520601479686</v>
      </c>
      <c r="K71">
        <f t="shared" si="5"/>
        <v>0</v>
      </c>
      <c r="L71">
        <v>5.201482604058165E-6</v>
      </c>
    </row>
    <row r="72" spans="2:12" x14ac:dyDescent="0.25">
      <c r="B72">
        <f t="shared" si="1"/>
        <v>0.24000000000000016</v>
      </c>
      <c r="C72">
        <f t="shared" si="2"/>
        <v>0</v>
      </c>
      <c r="D72">
        <f t="shared" si="0"/>
        <v>0</v>
      </c>
      <c r="E72">
        <f t="shared" si="3"/>
        <v>0.1</v>
      </c>
      <c r="F72">
        <f t="shared" si="4"/>
        <v>0.24500000000000016</v>
      </c>
      <c r="H72">
        <v>0.13290598698081613</v>
      </c>
      <c r="K72">
        <f t="shared" si="5"/>
        <v>0</v>
      </c>
      <c r="L72">
        <v>2.2134366948136677E-6</v>
      </c>
    </row>
    <row r="73" spans="2:12" x14ac:dyDescent="0.25">
      <c r="B73">
        <f t="shared" si="1"/>
        <v>0.25000000000000017</v>
      </c>
      <c r="C73">
        <f t="shared" si="2"/>
        <v>0</v>
      </c>
      <c r="D73">
        <v>-0.1</v>
      </c>
      <c r="E73">
        <f t="shared" si="3"/>
        <v>0.1</v>
      </c>
      <c r="F73">
        <f t="shared" si="4"/>
        <v>0.25500000000000017</v>
      </c>
      <c r="H73">
        <v>0.62847791921601204</v>
      </c>
      <c r="K73">
        <f t="shared" si="5"/>
        <v>0</v>
      </c>
      <c r="L73">
        <v>5.1859595288240677E-7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N73"/>
  <sheetViews>
    <sheetView workbookViewId="0">
      <selection activeCell="L17" sqref="L17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50</v>
      </c>
      <c r="E16" t="s">
        <v>18</v>
      </c>
      <c r="F16">
        <v>-5.0000000000000001E-3</v>
      </c>
      <c r="K16" t="s">
        <v>0</v>
      </c>
      <c r="L16">
        <v>50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7.8050011515793305E-3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3.5927039317323772E-2</v>
      </c>
      <c r="D23">
        <f ca="1">(0.1*(RAND()-0.5))</f>
        <v>-2.506543595063997E-2</v>
      </c>
      <c r="E23">
        <f ca="1">$C$6*RAND()</f>
        <v>1.0418670708577306E-2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1.7156518498943363E-18</v>
      </c>
      <c r="N23">
        <f ca="1">SUM(L23:L73)</f>
        <v>1.0029881938361414</v>
      </c>
    </row>
    <row r="24" spans="2:14" x14ac:dyDescent="0.25">
      <c r="B24">
        <f t="shared" ref="B24:B73" si="0">B23+$C$14</f>
        <v>-0.24</v>
      </c>
      <c r="C24">
        <f t="shared" ref="C24:C55" ca="1" si="1">0.1*(RAND()-0.5)</f>
        <v>1.1096378841340849E-3</v>
      </c>
      <c r="D24">
        <f t="shared" ref="D24:D73" ca="1" si="2">(0.1*(RAND()-0.5))</f>
        <v>-4.9897212805158735E-2</v>
      </c>
      <c r="E24">
        <f t="shared" ref="E24:E73" ca="1" si="3">$C$6*RAND()</f>
        <v>9.4279492729253081E-2</v>
      </c>
      <c r="F24">
        <f t="shared" ref="F24:F73" si="4">MAX(0,B24-$F$16)</f>
        <v>0</v>
      </c>
      <c r="H24">
        <f ca="1"/>
        <v>1.4798620694028402E-17</v>
      </c>
      <c r="K24">
        <f t="shared" ref="K24:K73" si="5">IF(ABS(B24-$C$3)&lt;0.0000000001,1,0)</f>
        <v>0</v>
      </c>
      <c r="L24">
        <f ca="1"/>
        <v>1.8006094751168675E-18</v>
      </c>
    </row>
    <row r="25" spans="2:14" x14ac:dyDescent="0.25">
      <c r="B25">
        <f t="shared" si="0"/>
        <v>-0.22999999999999998</v>
      </c>
      <c r="C25">
        <f t="shared" ca="1" si="1"/>
        <v>-4.2779923856977223E-2</v>
      </c>
      <c r="D25">
        <f t="shared" ca="1" si="2"/>
        <v>-2.7470957695815923E-2</v>
      </c>
      <c r="E25">
        <f t="shared" ca="1" si="3"/>
        <v>1.3311525528502111E-2</v>
      </c>
      <c r="F25">
        <f t="shared" si="4"/>
        <v>0</v>
      </c>
      <c r="H25">
        <f ca="1"/>
        <v>4.7758105539156379E-17</v>
      </c>
      <c r="K25">
        <f t="shared" si="5"/>
        <v>0</v>
      </c>
      <c r="L25">
        <f ca="1"/>
        <v>7.0868387920896416E-17</v>
      </c>
    </row>
    <row r="26" spans="2:14" x14ac:dyDescent="0.25">
      <c r="B26">
        <f t="shared" si="0"/>
        <v>-0.21999999999999997</v>
      </c>
      <c r="C26">
        <f t="shared" ca="1" si="1"/>
        <v>1.3006558750769316E-2</v>
      </c>
      <c r="D26">
        <f t="shared" ca="1" si="2"/>
        <v>-3.5587600175855071E-2</v>
      </c>
      <c r="E26">
        <f ca="1">$C$6*RAND()</f>
        <v>8.8981596523504569E-2</v>
      </c>
      <c r="F26">
        <f t="shared" si="4"/>
        <v>0</v>
      </c>
      <c r="H26">
        <f ca="1"/>
        <v>2.7985402642521384E-15</v>
      </c>
      <c r="K26">
        <f t="shared" si="5"/>
        <v>0</v>
      </c>
      <c r="L26">
        <f ca="1"/>
        <v>8.4532759445580271E-17</v>
      </c>
    </row>
    <row r="27" spans="2:14" x14ac:dyDescent="0.25">
      <c r="B27">
        <f t="shared" si="0"/>
        <v>-0.20999999999999996</v>
      </c>
      <c r="C27">
        <f t="shared" ca="1" si="1"/>
        <v>2.9809200815657834E-2</v>
      </c>
      <c r="D27">
        <f t="shared" ca="1" si="2"/>
        <v>4.6327283516755337E-2</v>
      </c>
      <c r="E27">
        <f t="shared" ca="1" si="3"/>
        <v>6.0535692340688299E-2</v>
      </c>
      <c r="F27">
        <f t="shared" si="4"/>
        <v>0</v>
      </c>
      <c r="H27">
        <f ca="1"/>
        <v>9.0396036129998114E-15</v>
      </c>
      <c r="K27">
        <f t="shared" si="5"/>
        <v>0</v>
      </c>
      <c r="L27">
        <f ca="1"/>
        <v>5.8765539139610908E-16</v>
      </c>
    </row>
    <row r="28" spans="2:14" x14ac:dyDescent="0.25">
      <c r="B28">
        <f t="shared" si="0"/>
        <v>-0.19999999999999996</v>
      </c>
      <c r="C28">
        <f t="shared" ca="1" si="1"/>
        <v>4.962911072523362E-2</v>
      </c>
      <c r="D28">
        <f t="shared" ca="1" si="2"/>
        <v>2.322907885307084E-2</v>
      </c>
      <c r="E28">
        <f t="shared" ca="1" si="3"/>
        <v>7.521592385280676E-2</v>
      </c>
      <c r="F28">
        <f t="shared" si="4"/>
        <v>0</v>
      </c>
      <c r="H28">
        <f ca="1"/>
        <v>3.1659594720408982E-14</v>
      </c>
      <c r="K28">
        <f t="shared" si="5"/>
        <v>0</v>
      </c>
      <c r="L28">
        <f ca="1"/>
        <v>1.6592420933087392E-15</v>
      </c>
    </row>
    <row r="29" spans="2:14" x14ac:dyDescent="0.25">
      <c r="B29">
        <f t="shared" si="0"/>
        <v>-0.18999999999999995</v>
      </c>
      <c r="C29">
        <f t="shared" ca="1" si="1"/>
        <v>4.9113535726592106E-2</v>
      </c>
      <c r="D29">
        <f t="shared" ca="1" si="2"/>
        <v>2.6904461874172905E-2</v>
      </c>
      <c r="E29">
        <f t="shared" ca="1" si="3"/>
        <v>5.1704336578923239E-2</v>
      </c>
      <c r="F29">
        <f t="shared" si="4"/>
        <v>0</v>
      </c>
      <c r="H29">
        <f ca="1"/>
        <v>9.707265581858606E-14</v>
      </c>
      <c r="K29">
        <f t="shared" si="5"/>
        <v>0</v>
      </c>
      <c r="L29">
        <f ca="1"/>
        <v>1.1577302861014616E-14</v>
      </c>
    </row>
    <row r="30" spans="2:14" x14ac:dyDescent="0.25">
      <c r="B30">
        <f t="shared" si="0"/>
        <v>-0.17999999999999994</v>
      </c>
      <c r="C30">
        <f t="shared" ca="1" si="1"/>
        <v>-3.8688602497800532E-2</v>
      </c>
      <c r="D30">
        <f t="shared" ca="1" si="2"/>
        <v>2.0271573932865584E-2</v>
      </c>
      <c r="E30">
        <f t="shared" ca="1" si="3"/>
        <v>3.4652935330559929E-2</v>
      </c>
      <c r="F30">
        <f t="shared" si="4"/>
        <v>0</v>
      </c>
      <c r="H30">
        <f ca="1"/>
        <v>4.0211055352867722E-13</v>
      </c>
      <c r="K30">
        <f t="shared" si="5"/>
        <v>0</v>
      </c>
      <c r="L30">
        <f ca="1"/>
        <v>1.2711668796486854E-13</v>
      </c>
    </row>
    <row r="31" spans="2:14" x14ac:dyDescent="0.25">
      <c r="B31">
        <f t="shared" si="0"/>
        <v>-0.16999999999999993</v>
      </c>
      <c r="C31">
        <f t="shared" ca="1" si="1"/>
        <v>-2.7035803722182952E-4</v>
      </c>
      <c r="D31">
        <f t="shared" ca="1" si="2"/>
        <v>3.2655468890853467E-2</v>
      </c>
      <c r="E31">
        <f t="shared" ca="1" si="3"/>
        <v>1.6939541936506486E-2</v>
      </c>
      <c r="F31">
        <f t="shared" si="4"/>
        <v>0</v>
      </c>
      <c r="H31">
        <f ca="1"/>
        <v>2.5965982380739388E-12</v>
      </c>
      <c r="K31">
        <f t="shared" si="5"/>
        <v>0</v>
      </c>
      <c r="L31">
        <f ca="1"/>
        <v>4.5402384016444899E-12</v>
      </c>
    </row>
    <row r="32" spans="2:14" x14ac:dyDescent="0.25">
      <c r="B32">
        <f t="shared" si="0"/>
        <v>-0.15999999999999992</v>
      </c>
      <c r="C32">
        <f t="shared" ca="1" si="1"/>
        <v>-3.5412130265535295E-2</v>
      </c>
      <c r="D32">
        <f t="shared" ca="1" si="2"/>
        <v>-1.4279704605893673E-2</v>
      </c>
      <c r="E32">
        <f t="shared" ca="1" si="3"/>
        <v>8.0887160325239502E-2</v>
      </c>
      <c r="F32">
        <f t="shared" si="4"/>
        <v>0</v>
      </c>
      <c r="H32">
        <f ca="1"/>
        <v>2.3577218812558561E-11</v>
      </c>
      <c r="K32">
        <f t="shared" si="5"/>
        <v>0</v>
      </c>
      <c r="L32">
        <f ca="1"/>
        <v>5.5870695739059318E-12</v>
      </c>
    </row>
    <row r="33" spans="2:12" x14ac:dyDescent="0.25">
      <c r="B33">
        <f t="shared" si="0"/>
        <v>-0.14999999999999991</v>
      </c>
      <c r="C33">
        <f t="shared" ca="1" si="1"/>
        <v>-3.4313861944829084E-2</v>
      </c>
      <c r="D33">
        <f t="shared" ca="1" si="2"/>
        <v>4.2043203198835713E-2</v>
      </c>
      <c r="E33">
        <f t="shared" ca="1" si="3"/>
        <v>8.0319822374767813E-2</v>
      </c>
      <c r="F33">
        <f t="shared" si="4"/>
        <v>0</v>
      </c>
      <c r="H33">
        <f ca="1"/>
        <v>6.9807547861147739E-11</v>
      </c>
      <c r="K33">
        <f t="shared" si="5"/>
        <v>0</v>
      </c>
      <c r="L33">
        <f ca="1"/>
        <v>1.663742651100856E-11</v>
      </c>
    </row>
    <row r="34" spans="2:12" x14ac:dyDescent="0.25">
      <c r="B34">
        <f t="shared" si="0"/>
        <v>-0.1399999999999999</v>
      </c>
      <c r="C34">
        <f t="shared" ca="1" si="1"/>
        <v>-4.3383421159697969E-2</v>
      </c>
      <c r="D34">
        <f t="shared" ca="1" si="2"/>
        <v>-3.4224120910033386E-2</v>
      </c>
      <c r="E34">
        <f t="shared" ca="1" si="3"/>
        <v>3.8507754766903213E-2</v>
      </c>
      <c r="F34">
        <f t="shared" si="4"/>
        <v>0</v>
      </c>
      <c r="H34">
        <f ca="1"/>
        <v>1.7270723726335465E-10</v>
      </c>
      <c r="K34">
        <f t="shared" si="5"/>
        <v>0</v>
      </c>
      <c r="L34">
        <f ca="1"/>
        <v>1.3715665645757636E-10</v>
      </c>
    </row>
    <row r="35" spans="2:12" x14ac:dyDescent="0.25">
      <c r="B35">
        <f t="shared" si="0"/>
        <v>-0.12999999999999989</v>
      </c>
      <c r="C35">
        <f t="shared" ca="1" si="1"/>
        <v>-1.6444910315189853E-2</v>
      </c>
      <c r="D35">
        <f t="shared" ca="1" si="2"/>
        <v>-2.0033704828418485E-3</v>
      </c>
      <c r="E35">
        <f t="shared" ca="1" si="3"/>
        <v>7.5676686428167508E-2</v>
      </c>
      <c r="F35">
        <f t="shared" si="4"/>
        <v>0</v>
      </c>
      <c r="H35">
        <f ca="1"/>
        <v>1.0425746581414421E-9</v>
      </c>
      <c r="K35">
        <f t="shared" si="5"/>
        <v>0</v>
      </c>
      <c r="L35">
        <f ca="1"/>
        <v>2.088032159294907E-10</v>
      </c>
    </row>
    <row r="36" spans="2:12" x14ac:dyDescent="0.25">
      <c r="B36">
        <f t="shared" si="0"/>
        <v>-0.1199999999999999</v>
      </c>
      <c r="C36">
        <f t="shared" ca="1" si="1"/>
        <v>-6.1811468529699993E-4</v>
      </c>
      <c r="D36">
        <f t="shared" ca="1" si="2"/>
        <v>-1.563628796454003E-2</v>
      </c>
      <c r="E36">
        <f t="shared" ca="1" si="3"/>
        <v>9.9612331732126663E-2</v>
      </c>
      <c r="F36">
        <f t="shared" si="4"/>
        <v>0</v>
      </c>
      <c r="H36">
        <f ca="1"/>
        <v>2.9452078520277366E-9</v>
      </c>
      <c r="K36">
        <f t="shared" si="5"/>
        <v>0</v>
      </c>
      <c r="L36">
        <f ca="1"/>
        <v>3.2593740667699023E-10</v>
      </c>
    </row>
    <row r="37" spans="2:12" x14ac:dyDescent="0.25">
      <c r="B37">
        <f t="shared" si="0"/>
        <v>-0.1099999999999999</v>
      </c>
      <c r="C37">
        <f t="shared" ca="1" si="1"/>
        <v>-2.8735747021461325E-2</v>
      </c>
      <c r="D37">
        <f t="shared" ca="1" si="2"/>
        <v>-2.9756908848297382E-2</v>
      </c>
      <c r="E37">
        <f t="shared" ca="1" si="3"/>
        <v>9.6263197953391194E-2</v>
      </c>
      <c r="F37">
        <f t="shared" si="4"/>
        <v>0</v>
      </c>
      <c r="H37">
        <f ca="1"/>
        <v>6.4925952095807738E-9</v>
      </c>
      <c r="K37">
        <f t="shared" si="5"/>
        <v>0</v>
      </c>
      <c r="L37">
        <f ca="1"/>
        <v>7.1508479066226759E-10</v>
      </c>
    </row>
    <row r="38" spans="2:12" x14ac:dyDescent="0.25">
      <c r="B38">
        <f t="shared" si="0"/>
        <v>-9.9999999999999908E-2</v>
      </c>
      <c r="C38">
        <f t="shared" ca="1" si="1"/>
        <v>3.517297692781287E-2</v>
      </c>
      <c r="D38">
        <f t="shared" ca="1" si="2"/>
        <v>3.8110275670336591E-2</v>
      </c>
      <c r="E38">
        <f t="shared" ca="1" si="3"/>
        <v>1.4545316863079473E-3</v>
      </c>
      <c r="F38">
        <f t="shared" si="4"/>
        <v>0</v>
      </c>
      <c r="H38">
        <f ca="1"/>
        <v>1.3834808732927977E-8</v>
      </c>
      <c r="K38">
        <f t="shared" si="5"/>
        <v>0</v>
      </c>
      <c r="L38">
        <f ca="1"/>
        <v>6.5895755298117744E-6</v>
      </c>
    </row>
    <row r="39" spans="2:12" x14ac:dyDescent="0.25">
      <c r="B39">
        <f t="shared" si="0"/>
        <v>-8.9999999999999913E-2</v>
      </c>
      <c r="C39">
        <f t="shared" ca="1" si="1"/>
        <v>8.9873724555322946E-3</v>
      </c>
      <c r="D39">
        <f t="shared" ca="1" si="2"/>
        <v>-7.6920056957270559E-3</v>
      </c>
      <c r="E39">
        <f t="shared" ca="1" si="3"/>
        <v>8.1256515542471874E-2</v>
      </c>
      <c r="F39">
        <f t="shared" si="4"/>
        <v>0</v>
      </c>
      <c r="H39">
        <f ca="1"/>
        <v>1.0153554909861949E-7</v>
      </c>
      <c r="K39">
        <f t="shared" si="5"/>
        <v>0</v>
      </c>
      <c r="L39">
        <f ca="1"/>
        <v>5.2661941063003961E-6</v>
      </c>
    </row>
    <row r="40" spans="2:12" x14ac:dyDescent="0.25">
      <c r="B40">
        <f t="shared" si="0"/>
        <v>-7.9999999999999918E-2</v>
      </c>
      <c r="C40">
        <f t="shared" ca="1" si="1"/>
        <v>3.8046052609410866E-2</v>
      </c>
      <c r="D40">
        <f t="shared" ca="1" si="2"/>
        <v>3.3894360963983385E-2</v>
      </c>
      <c r="E40">
        <f t="shared" ca="1" si="3"/>
        <v>4.2942774897874007E-2</v>
      </c>
      <c r="F40">
        <f t="shared" si="4"/>
        <v>0</v>
      </c>
      <c r="H40">
        <f ca="1"/>
        <v>2.5509999766559901E-7</v>
      </c>
      <c r="K40">
        <f t="shared" si="5"/>
        <v>0</v>
      </c>
      <c r="L40">
        <f ca="1"/>
        <v>4.6559894978176963E-5</v>
      </c>
    </row>
    <row r="41" spans="2:12" x14ac:dyDescent="0.25">
      <c r="B41">
        <f t="shared" si="0"/>
        <v>-6.9999999999999923E-2</v>
      </c>
      <c r="C41">
        <f t="shared" ca="1" si="1"/>
        <v>1.4345760249023365E-2</v>
      </c>
      <c r="D41">
        <f t="shared" ca="1" si="2"/>
        <v>-2.6360357762249167E-2</v>
      </c>
      <c r="E41">
        <f t="shared" ca="1" si="3"/>
        <v>1.7603988958325736E-2</v>
      </c>
      <c r="F41">
        <f t="shared" si="4"/>
        <v>0</v>
      </c>
      <c r="H41">
        <f ca="1"/>
        <v>7.6220008795775718E-7</v>
      </c>
      <c r="K41">
        <f t="shared" si="5"/>
        <v>0</v>
      </c>
      <c r="L41">
        <f ca="1"/>
        <v>4.0385710266917257E-4</v>
      </c>
    </row>
    <row r="42" spans="2:12" x14ac:dyDescent="0.25">
      <c r="B42">
        <f t="shared" si="0"/>
        <v>-5.9999999999999921E-2</v>
      </c>
      <c r="C42">
        <f t="shared" ca="1" si="1"/>
        <v>3.2137445820261339E-2</v>
      </c>
      <c r="D42">
        <f t="shared" ca="1" si="2"/>
        <v>3.0448670253279866E-2</v>
      </c>
      <c r="E42">
        <f t="shared" ca="1" si="3"/>
        <v>6.2754500939700461E-2</v>
      </c>
      <c r="F42">
        <f t="shared" si="4"/>
        <v>0</v>
      </c>
      <c r="H42">
        <f ca="1"/>
        <v>1.05610922655305E-5</v>
      </c>
      <c r="K42">
        <f t="shared" si="5"/>
        <v>0</v>
      </c>
      <c r="L42">
        <f ca="1"/>
        <v>4.0942264258674824E-4</v>
      </c>
    </row>
    <row r="43" spans="2:12" x14ac:dyDescent="0.25">
      <c r="B43">
        <f t="shared" si="0"/>
        <v>-4.999999999999992E-2</v>
      </c>
      <c r="C43">
        <f t="shared" ca="1" si="1"/>
        <v>1.7694110358830017E-2</v>
      </c>
      <c r="D43">
        <f t="shared" ca="1" si="2"/>
        <v>-3.0785580520940593E-2</v>
      </c>
      <c r="E43">
        <f t="shared" ca="1" si="3"/>
        <v>6.624093869596713E-2</v>
      </c>
      <c r="F43">
        <f t="shared" si="4"/>
        <v>0</v>
      </c>
      <c r="H43">
        <f ca="1"/>
        <v>2.5313441482396186E-5</v>
      </c>
      <c r="K43">
        <f t="shared" si="5"/>
        <v>0</v>
      </c>
      <c r="L43">
        <f ca="1"/>
        <v>8.6009399084423818E-4</v>
      </c>
    </row>
    <row r="44" spans="2:12" x14ac:dyDescent="0.25">
      <c r="B44">
        <f t="shared" si="0"/>
        <v>-3.9999999999999918E-2</v>
      </c>
      <c r="C44">
        <f t="shared" ca="1" si="1"/>
        <v>3.744860931956711E-2</v>
      </c>
      <c r="D44">
        <f t="shared" ca="1" si="2"/>
        <v>1.3466781096037373E-2</v>
      </c>
      <c r="E44">
        <f t="shared" ca="1" si="3"/>
        <v>3.7744544838925566E-2</v>
      </c>
      <c r="F44">
        <f t="shared" si="4"/>
        <v>0</v>
      </c>
      <c r="H44">
        <f ca="1"/>
        <v>5.6190748412935658E-5</v>
      </c>
      <c r="K44">
        <f t="shared" si="5"/>
        <v>0</v>
      </c>
      <c r="L44">
        <f ca="1"/>
        <v>5.6004670179076732E-3</v>
      </c>
    </row>
    <row r="45" spans="2:12" x14ac:dyDescent="0.25">
      <c r="B45">
        <f t="shared" si="0"/>
        <v>-2.9999999999999916E-2</v>
      </c>
      <c r="C45">
        <f t="shared" ca="1" si="1"/>
        <v>-3.1086587443204305E-2</v>
      </c>
      <c r="D45">
        <f t="shared" ca="1" si="2"/>
        <v>4.2535776597143783E-2</v>
      </c>
      <c r="E45">
        <f t="shared" ca="1" si="3"/>
        <v>2.6969951765708267E-2</v>
      </c>
      <c r="F45">
        <f t="shared" si="4"/>
        <v>0</v>
      </c>
      <c r="H45">
        <f ca="1"/>
        <v>1.5333016081542415E-4</v>
      </c>
      <c r="K45">
        <f t="shared" si="5"/>
        <v>0</v>
      </c>
      <c r="L45">
        <f ca="1"/>
        <v>3.2146803405146571E-2</v>
      </c>
    </row>
    <row r="46" spans="2:12" x14ac:dyDescent="0.25">
      <c r="B46">
        <f t="shared" si="0"/>
        <v>-1.9999999999999914E-2</v>
      </c>
      <c r="C46">
        <f t="shared" ca="1" si="1"/>
        <v>2.7511451230884356E-2</v>
      </c>
      <c r="D46">
        <f t="shared" ca="1" si="2"/>
        <v>-6.5332443586818894E-3</v>
      </c>
      <c r="E46">
        <f t="shared" ca="1" si="3"/>
        <v>1.8773693906072687E-2</v>
      </c>
      <c r="F46">
        <f t="shared" si="4"/>
        <v>0</v>
      </c>
      <c r="H46">
        <f ca="1"/>
        <v>3.5882229566898801E-4</v>
      </c>
      <c r="K46">
        <f t="shared" si="5"/>
        <v>0</v>
      </c>
      <c r="L46">
        <f ca="1"/>
        <v>0.21168356791437176</v>
      </c>
    </row>
    <row r="47" spans="2:12" x14ac:dyDescent="0.25">
      <c r="B47">
        <f t="shared" si="0"/>
        <v>-9.9999999999999135E-3</v>
      </c>
      <c r="C47">
        <f t="shared" ca="1" si="1"/>
        <v>-4.3595926669433765E-2</v>
      </c>
      <c r="D47">
        <f t="shared" ca="1" si="2"/>
        <v>-4.0197810492618148E-2</v>
      </c>
      <c r="E47">
        <f t="shared" ca="1" si="3"/>
        <v>2.2536959533887724E-2</v>
      </c>
      <c r="F47">
        <f t="shared" si="4"/>
        <v>0</v>
      </c>
      <c r="H47">
        <f ca="1"/>
        <v>1.8706544815425788E-3</v>
      </c>
      <c r="K47">
        <f t="shared" si="5"/>
        <v>0</v>
      </c>
      <c r="L47">
        <f ca="1"/>
        <v>0.19973957425714683</v>
      </c>
    </row>
    <row r="48" spans="2:12" x14ac:dyDescent="0.25">
      <c r="B48">
        <f t="shared" si="0"/>
        <v>8.6736173798840355E-17</v>
      </c>
      <c r="C48">
        <f t="shared" ca="1" si="1"/>
        <v>-2.9840477446001048E-3</v>
      </c>
      <c r="D48">
        <f t="shared" ca="1" si="2"/>
        <v>-1.4149669556763989E-2</v>
      </c>
      <c r="E48">
        <f t="shared" ca="1" si="3"/>
        <v>2.4932857595318991E-2</v>
      </c>
      <c r="F48">
        <f t="shared" si="4"/>
        <v>5.0000000000000868E-3</v>
      </c>
      <c r="H48" s="1">
        <f ca="1"/>
        <v>7.8050011515793348E-3</v>
      </c>
      <c r="K48">
        <f t="shared" si="5"/>
        <v>1</v>
      </c>
      <c r="L48">
        <f ca="1"/>
        <v>0.25632853131372424</v>
      </c>
    </row>
    <row r="49" spans="2:12" x14ac:dyDescent="0.25">
      <c r="B49">
        <f t="shared" si="0"/>
        <v>1.0000000000000087E-2</v>
      </c>
      <c r="C49">
        <f t="shared" ca="1" si="1"/>
        <v>-3.6009431576665585E-2</v>
      </c>
      <c r="D49">
        <f t="shared" ca="1" si="2"/>
        <v>4.3051929368654998E-2</v>
      </c>
      <c r="E49">
        <f t="shared" ca="1" si="3"/>
        <v>2.2735461606586904E-2</v>
      </c>
      <c r="F49">
        <f t="shared" si="4"/>
        <v>1.5000000000000086E-2</v>
      </c>
      <c r="H49">
        <f ca="1"/>
        <v>1.9473166259605008E-2</v>
      </c>
      <c r="K49">
        <f t="shared" si="5"/>
        <v>0</v>
      </c>
      <c r="L49">
        <f ca="1"/>
        <v>0.17905655385226579</v>
      </c>
    </row>
    <row r="50" spans="2:12" x14ac:dyDescent="0.25">
      <c r="B50">
        <f t="shared" si="0"/>
        <v>2.0000000000000087E-2</v>
      </c>
      <c r="C50">
        <f t="shared" ca="1" si="1"/>
        <v>5.6342990772944917E-3</v>
      </c>
      <c r="D50">
        <f t="shared" ca="1" si="2"/>
        <v>-4.443773725188848E-2</v>
      </c>
      <c r="E50">
        <f t="shared" ca="1" si="3"/>
        <v>5.9987865152888988E-2</v>
      </c>
      <c r="F50">
        <f t="shared" si="4"/>
        <v>2.5000000000000088E-2</v>
      </c>
      <c r="H50">
        <f ca="1"/>
        <v>2.4872267573513872E-2</v>
      </c>
      <c r="K50">
        <f t="shared" si="5"/>
        <v>0</v>
      </c>
      <c r="L50">
        <f ca="1"/>
        <v>3.5979078567432703E-2</v>
      </c>
    </row>
    <row r="51" spans="2:12" x14ac:dyDescent="0.25">
      <c r="B51">
        <f t="shared" si="0"/>
        <v>3.0000000000000089E-2</v>
      </c>
      <c r="C51">
        <f t="shared" ca="1" si="1"/>
        <v>-4.2620611789820689E-3</v>
      </c>
      <c r="D51">
        <f t="shared" ca="1" si="2"/>
        <v>-1.6573885539856514E-2</v>
      </c>
      <c r="E51">
        <f t="shared" ca="1" si="3"/>
        <v>1.8990467038368333E-2</v>
      </c>
      <c r="F51">
        <f t="shared" si="4"/>
        <v>3.5000000000000087E-2</v>
      </c>
      <c r="H51">
        <f ca="1"/>
        <v>3.1645516917367222E-2</v>
      </c>
      <c r="K51">
        <f t="shared" si="5"/>
        <v>0</v>
      </c>
      <c r="L51">
        <f ca="1"/>
        <v>7.1178644412611125E-2</v>
      </c>
    </row>
    <row r="52" spans="2:12" x14ac:dyDescent="0.25">
      <c r="B52">
        <f t="shared" si="0"/>
        <v>4.0000000000000091E-2</v>
      </c>
      <c r="C52">
        <f t="shared" ca="1" si="1"/>
        <v>3.4745301907740403E-2</v>
      </c>
      <c r="D52">
        <f t="shared" ca="1" si="2"/>
        <v>-3.1361968552311159E-2</v>
      </c>
      <c r="E52">
        <f t="shared" ca="1" si="3"/>
        <v>2.3416479991209216E-2</v>
      </c>
      <c r="F52">
        <f t="shared" si="4"/>
        <v>4.5000000000000089E-2</v>
      </c>
      <c r="H52">
        <f ca="1"/>
        <v>3.9461201799427782E-2</v>
      </c>
      <c r="K52">
        <f t="shared" si="5"/>
        <v>0</v>
      </c>
      <c r="L52">
        <f ca="1"/>
        <v>8.4617046888219166E-3</v>
      </c>
    </row>
    <row r="53" spans="2:12" x14ac:dyDescent="0.25">
      <c r="B53">
        <f t="shared" si="0"/>
        <v>5.0000000000000093E-2</v>
      </c>
      <c r="C53">
        <f t="shared" ca="1" si="1"/>
        <v>3.4086418936904693E-2</v>
      </c>
      <c r="D53">
        <f t="shared" ca="1" si="2"/>
        <v>-2.5522972383310527E-2</v>
      </c>
      <c r="E53">
        <f t="shared" ca="1" si="3"/>
        <v>5.0198977087436251E-2</v>
      </c>
      <c r="F53">
        <f t="shared" si="4"/>
        <v>5.500000000000009E-2</v>
      </c>
      <c r="H53">
        <f ca="1"/>
        <v>5.1722118876338895E-2</v>
      </c>
      <c r="K53">
        <f t="shared" si="5"/>
        <v>0</v>
      </c>
      <c r="L53">
        <f ca="1"/>
        <v>7.3528444046692216E-4</v>
      </c>
    </row>
    <row r="54" spans="2:12" x14ac:dyDescent="0.25">
      <c r="B54">
        <f t="shared" si="0"/>
        <v>6.0000000000000095E-2</v>
      </c>
      <c r="C54">
        <f t="shared" ca="1" si="1"/>
        <v>-2.4653816211207991E-2</v>
      </c>
      <c r="D54">
        <f t="shared" ca="1" si="2"/>
        <v>-4.9481276428431524E-2</v>
      </c>
      <c r="E54">
        <f t="shared" ca="1" si="3"/>
        <v>9.4435466003131616E-2</v>
      </c>
      <c r="F54">
        <f t="shared" si="4"/>
        <v>6.5000000000000099E-2</v>
      </c>
      <c r="H54">
        <f ca="1"/>
        <v>6.6254801156669194E-2</v>
      </c>
      <c r="K54">
        <f t="shared" si="5"/>
        <v>0</v>
      </c>
      <c r="L54">
        <f ca="1"/>
        <v>8.9699418673975124E-5</v>
      </c>
    </row>
    <row r="55" spans="2:12" x14ac:dyDescent="0.25">
      <c r="B55">
        <f t="shared" si="0"/>
        <v>7.000000000000009E-2</v>
      </c>
      <c r="C55">
        <f t="shared" ca="1" si="1"/>
        <v>-2.2237105176087693E-2</v>
      </c>
      <c r="D55">
        <f t="shared" ca="1" si="2"/>
        <v>3.3874653566222733E-2</v>
      </c>
      <c r="E55">
        <f t="shared" ca="1" si="3"/>
        <v>1.0066699512759437E-2</v>
      </c>
      <c r="F55">
        <f t="shared" si="4"/>
        <v>7.5000000000000094E-2</v>
      </c>
      <c r="H55">
        <f ca="1"/>
        <v>8.2578065237364537E-2</v>
      </c>
      <c r="K55">
        <f t="shared" si="5"/>
        <v>0</v>
      </c>
      <c r="L55">
        <f ca="1"/>
        <v>2.2844324131209476E-4</v>
      </c>
    </row>
    <row r="56" spans="2:12" x14ac:dyDescent="0.25">
      <c r="B56">
        <f t="shared" si="0"/>
        <v>8.0000000000000085E-2</v>
      </c>
      <c r="C56">
        <f t="shared" ref="C56:C73" ca="1" si="6">0.1*(RAND()-0.5)</f>
        <v>-1.1270881356806451E-2</v>
      </c>
      <c r="D56">
        <f t="shared" ca="1" si="2"/>
        <v>2.041116688117477E-2</v>
      </c>
      <c r="E56">
        <f t="shared" ca="1" si="3"/>
        <v>8.2924570351238083E-2</v>
      </c>
      <c r="F56">
        <f t="shared" si="4"/>
        <v>8.5000000000000089E-2</v>
      </c>
      <c r="H56">
        <f ca="1"/>
        <v>9.0678693164164201E-2</v>
      </c>
      <c r="K56">
        <f t="shared" si="5"/>
        <v>0</v>
      </c>
      <c r="L56">
        <f ca="1"/>
        <v>1.0936674764405349E-5</v>
      </c>
    </row>
    <row r="57" spans="2:12" x14ac:dyDescent="0.25">
      <c r="B57">
        <f t="shared" si="0"/>
        <v>9.000000000000008E-2</v>
      </c>
      <c r="C57">
        <f t="shared" ca="1" si="6"/>
        <v>-1.6687627526211501E-2</v>
      </c>
      <c r="D57">
        <f t="shared" ca="1" si="2"/>
        <v>3.3984670957596184E-2</v>
      </c>
      <c r="E57">
        <f t="shared" ca="1" si="3"/>
        <v>3.0378319244618913E-2</v>
      </c>
      <c r="F57">
        <f t="shared" si="4"/>
        <v>9.5000000000000084E-2</v>
      </c>
      <c r="H57">
        <f ca="1"/>
        <v>9.8735296591799457E-2</v>
      </c>
      <c r="K57">
        <f t="shared" si="5"/>
        <v>0</v>
      </c>
      <c r="L57">
        <f ca="1"/>
        <v>1.2776681386585838E-5</v>
      </c>
    </row>
    <row r="58" spans="2:12" x14ac:dyDescent="0.25">
      <c r="B58">
        <f t="shared" si="0"/>
        <v>0.10000000000000007</v>
      </c>
      <c r="C58">
        <f t="shared" ca="1" si="6"/>
        <v>4.0068559757991021E-2</v>
      </c>
      <c r="D58">
        <f t="shared" ca="1" si="2"/>
        <v>-2.0187719588126928E-3</v>
      </c>
      <c r="E58">
        <f t="shared" ca="1" si="3"/>
        <v>1.012239162835309E-2</v>
      </c>
      <c r="F58">
        <f t="shared" si="4"/>
        <v>0.10500000000000008</v>
      </c>
      <c r="H58">
        <f ca="1"/>
        <v>0.1039488517657778</v>
      </c>
      <c r="K58">
        <f t="shared" si="5"/>
        <v>0</v>
      </c>
      <c r="L58">
        <f ca="1"/>
        <v>4.2861504346682287E-6</v>
      </c>
    </row>
    <row r="59" spans="2:12" x14ac:dyDescent="0.25">
      <c r="B59">
        <f t="shared" si="0"/>
        <v>0.11000000000000007</v>
      </c>
      <c r="C59">
        <f t="shared" ca="1" si="6"/>
        <v>2.8006469220064091E-2</v>
      </c>
      <c r="D59">
        <f t="shared" ca="1" si="2"/>
        <v>-1.9741870690268629E-2</v>
      </c>
      <c r="E59">
        <f t="shared" ca="1" si="3"/>
        <v>8.271512392990292E-2</v>
      </c>
      <c r="F59">
        <f t="shared" si="4"/>
        <v>0.11500000000000007</v>
      </c>
      <c r="H59">
        <f ca="1"/>
        <v>0.11335394383164307</v>
      </c>
      <c r="K59">
        <f t="shared" si="5"/>
        <v>0</v>
      </c>
      <c r="L59">
        <f ca="1"/>
        <v>2.4184630608950408E-8</v>
      </c>
    </row>
    <row r="60" spans="2:12" x14ac:dyDescent="0.25">
      <c r="B60">
        <f t="shared" si="0"/>
        <v>0.12000000000000006</v>
      </c>
      <c r="C60">
        <f t="shared" ca="1" si="6"/>
        <v>2.2104550147556724E-2</v>
      </c>
      <c r="D60">
        <f t="shared" ca="1" si="2"/>
        <v>3.2514265541800261E-3</v>
      </c>
      <c r="E60">
        <f t="shared" ca="1" si="3"/>
        <v>2.707900373289095E-2</v>
      </c>
      <c r="F60">
        <f t="shared" si="4"/>
        <v>0.12500000000000006</v>
      </c>
      <c r="H60">
        <f ca="1"/>
        <v>0.12322839311346874</v>
      </c>
      <c r="K60">
        <f t="shared" si="5"/>
        <v>0</v>
      </c>
      <c r="L60">
        <f ca="1"/>
        <v>2.427967379790512E-8</v>
      </c>
    </row>
    <row r="61" spans="2:12" x14ac:dyDescent="0.25">
      <c r="B61">
        <f t="shared" si="0"/>
        <v>0.13000000000000006</v>
      </c>
      <c r="C61">
        <f t="shared" ca="1" si="6"/>
        <v>2.1640141346573175E-2</v>
      </c>
      <c r="D61">
        <f t="shared" ca="1" si="2"/>
        <v>-3.8133127364155195E-2</v>
      </c>
      <c r="E61">
        <f t="shared" ca="1" si="3"/>
        <v>3.3794710255547804E-2</v>
      </c>
      <c r="F61">
        <f t="shared" si="4"/>
        <v>0.13500000000000006</v>
      </c>
      <c r="H61">
        <f ca="1"/>
        <v>0.13088987900437754</v>
      </c>
      <c r="K61">
        <f t="shared" si="5"/>
        <v>0</v>
      </c>
      <c r="L61">
        <f ca="1"/>
        <v>2.1643359764290984E-9</v>
      </c>
    </row>
    <row r="62" spans="2:12" x14ac:dyDescent="0.25">
      <c r="B62">
        <f t="shared" si="0"/>
        <v>0.14000000000000007</v>
      </c>
      <c r="C62">
        <f t="shared" ca="1" si="6"/>
        <v>2.6919110894319975E-2</v>
      </c>
      <c r="D62">
        <f t="shared" ca="1" si="2"/>
        <v>-1.9235409767373703E-3</v>
      </c>
      <c r="E62">
        <f t="shared" ca="1" si="3"/>
        <v>1.6616385254204637E-2</v>
      </c>
      <c r="F62">
        <f t="shared" si="4"/>
        <v>0.14500000000000007</v>
      </c>
      <c r="H62">
        <f ca="1"/>
        <v>0.14235882882357107</v>
      </c>
      <c r="K62">
        <f t="shared" si="5"/>
        <v>0</v>
      </c>
      <c r="L62">
        <f ca="1"/>
        <v>3.4425655882628359E-10</v>
      </c>
    </row>
    <row r="63" spans="2:12" x14ac:dyDescent="0.25">
      <c r="B63">
        <f t="shared" si="0"/>
        <v>0.15000000000000008</v>
      </c>
      <c r="C63">
        <f t="shared" ca="1" si="6"/>
        <v>1.6741053483381219E-2</v>
      </c>
      <c r="D63">
        <f t="shared" ca="1" si="2"/>
        <v>-2.6578250631693293E-2</v>
      </c>
      <c r="E63">
        <f t="shared" ca="1" si="3"/>
        <v>7.4275987814436117E-3</v>
      </c>
      <c r="F63">
        <f t="shared" si="4"/>
        <v>0.15500000000000008</v>
      </c>
      <c r="H63">
        <f ca="1"/>
        <v>0.1491780889213212</v>
      </c>
      <c r="K63">
        <f t="shared" si="5"/>
        <v>0</v>
      </c>
      <c r="L63">
        <f ca="1"/>
        <v>1.2122051548767208E-11</v>
      </c>
    </row>
    <row r="64" spans="2:12" x14ac:dyDescent="0.25">
      <c r="B64">
        <f t="shared" si="0"/>
        <v>0.16000000000000009</v>
      </c>
      <c r="C64">
        <f t="shared" ca="1" si="6"/>
        <v>-3.2291862401576298E-2</v>
      </c>
      <c r="D64">
        <f t="shared" ca="1" si="2"/>
        <v>-3.9901538792252979E-2</v>
      </c>
      <c r="E64">
        <f t="shared" ca="1" si="3"/>
        <v>8.2804192312958491E-2</v>
      </c>
      <c r="F64">
        <f t="shared" si="4"/>
        <v>0.16500000000000009</v>
      </c>
      <c r="H64">
        <f ca="1"/>
        <v>0.1603054194456916</v>
      </c>
      <c r="K64">
        <f t="shared" si="5"/>
        <v>0</v>
      </c>
      <c r="L64">
        <f ca="1"/>
        <v>3.4299155741798597E-14</v>
      </c>
    </row>
    <row r="65" spans="2:12" x14ac:dyDescent="0.25">
      <c r="B65">
        <f t="shared" si="0"/>
        <v>0.1700000000000001</v>
      </c>
      <c r="C65">
        <f t="shared" ca="1" si="6"/>
        <v>2.5416313835294104E-2</v>
      </c>
      <c r="D65">
        <f t="shared" ca="1" si="2"/>
        <v>-8.3536896245230974E-3</v>
      </c>
      <c r="E65">
        <f t="shared" ca="1" si="3"/>
        <v>9.6160044964822999E-2</v>
      </c>
      <c r="F65">
        <f t="shared" si="4"/>
        <v>0.1750000000000001</v>
      </c>
      <c r="H65">
        <f ca="1"/>
        <v>0.17211125762294741</v>
      </c>
      <c r="K65">
        <f t="shared" si="5"/>
        <v>0</v>
      </c>
      <c r="L65">
        <f ca="1"/>
        <v>9.1230892479763941E-15</v>
      </c>
    </row>
    <row r="66" spans="2:12" x14ac:dyDescent="0.25">
      <c r="B66">
        <f t="shared" si="0"/>
        <v>0.1800000000000001</v>
      </c>
      <c r="C66">
        <f t="shared" ca="1" si="6"/>
        <v>1.8532297778358743E-3</v>
      </c>
      <c r="D66">
        <f t="shared" ca="1" si="2"/>
        <v>6.0674049000615244E-4</v>
      </c>
      <c r="E66">
        <f t="shared" ca="1" si="3"/>
        <v>2.4373481461153191E-2</v>
      </c>
      <c r="F66">
        <f t="shared" si="4"/>
        <v>0.18500000000000011</v>
      </c>
      <c r="H66">
        <f ca="1"/>
        <v>0.18396988955901958</v>
      </c>
      <c r="K66">
        <f t="shared" si="5"/>
        <v>0</v>
      </c>
      <c r="L66">
        <f ca="1"/>
        <v>9.1136838470315128E-15</v>
      </c>
    </row>
    <row r="67" spans="2:12" x14ac:dyDescent="0.25">
      <c r="B67">
        <f t="shared" si="0"/>
        <v>0.19000000000000011</v>
      </c>
      <c r="C67">
        <f t="shared" ca="1" si="6"/>
        <v>1.7179606698315333E-2</v>
      </c>
      <c r="D67">
        <f t="shared" ca="1" si="2"/>
        <v>4.5267914892618735E-2</v>
      </c>
      <c r="E67">
        <f t="shared" ca="1" si="3"/>
        <v>9.8422894752743739E-2</v>
      </c>
      <c r="F67">
        <f t="shared" si="4"/>
        <v>0.19500000000000012</v>
      </c>
      <c r="H67">
        <f ca="1"/>
        <v>0.19317086237682288</v>
      </c>
      <c r="K67">
        <f t="shared" si="5"/>
        <v>0</v>
      </c>
      <c r="L67">
        <f ca="1"/>
        <v>1.9659500355528173E-16</v>
      </c>
    </row>
    <row r="68" spans="2:12" x14ac:dyDescent="0.25">
      <c r="B68">
        <f t="shared" si="0"/>
        <v>0.20000000000000012</v>
      </c>
      <c r="C68">
        <f t="shared" ca="1" si="6"/>
        <v>2.6410744884672432E-2</v>
      </c>
      <c r="D68">
        <f t="shared" ca="1" si="2"/>
        <v>-1.3135574972467347E-2</v>
      </c>
      <c r="E68">
        <f t="shared" ca="1" si="3"/>
        <v>1.8338735044243583E-2</v>
      </c>
      <c r="F68">
        <f t="shared" si="4"/>
        <v>0.20500000000000013</v>
      </c>
      <c r="H68">
        <f ca="1"/>
        <v>0.20145473203184047</v>
      </c>
      <c r="K68">
        <f t="shared" si="5"/>
        <v>0</v>
      </c>
      <c r="L68">
        <f ca="1"/>
        <v>2.1122712685683838E-16</v>
      </c>
    </row>
    <row r="69" spans="2:12" x14ac:dyDescent="0.25">
      <c r="B69">
        <f t="shared" si="0"/>
        <v>0.21000000000000013</v>
      </c>
      <c r="C69">
        <f t="shared" ca="1" si="6"/>
        <v>3.7432089084168577E-2</v>
      </c>
      <c r="D69">
        <f t="shared" ca="1" si="2"/>
        <v>8.6355474854228013E-3</v>
      </c>
      <c r="E69">
        <f t="shared" ca="1" si="3"/>
        <v>6.4394700828588086E-2</v>
      </c>
      <c r="F69">
        <f t="shared" si="4"/>
        <v>0.21500000000000014</v>
      </c>
      <c r="H69">
        <f ca="1"/>
        <v>0.21180996138854094</v>
      </c>
      <c r="K69">
        <f t="shared" si="5"/>
        <v>0</v>
      </c>
      <c r="L69">
        <f ca="1"/>
        <v>4.2642726851807627E-18</v>
      </c>
    </row>
    <row r="70" spans="2:12" x14ac:dyDescent="0.25">
      <c r="B70">
        <f t="shared" si="0"/>
        <v>0.22000000000000014</v>
      </c>
      <c r="C70">
        <f t="shared" ca="1" si="6"/>
        <v>3.2182932806046505E-2</v>
      </c>
      <c r="D70">
        <f t="shared" ca="1" si="2"/>
        <v>-2.8790258726384632E-2</v>
      </c>
      <c r="E70">
        <f t="shared" ca="1" si="3"/>
        <v>6.2765897548242966E-2</v>
      </c>
      <c r="F70">
        <f t="shared" si="4"/>
        <v>0.22500000000000014</v>
      </c>
      <c r="H70">
        <f ca="1"/>
        <v>0.22145676369633571</v>
      </c>
      <c r="K70">
        <f t="shared" si="5"/>
        <v>0</v>
      </c>
      <c r="L70">
        <f ca="1"/>
        <v>1.0978545229920412E-18</v>
      </c>
    </row>
    <row r="71" spans="2:12" x14ac:dyDescent="0.25">
      <c r="B71">
        <f t="shared" si="0"/>
        <v>0.23000000000000015</v>
      </c>
      <c r="C71">
        <f t="shared" ca="1" si="6"/>
        <v>-2.2852266878701124E-3</v>
      </c>
      <c r="D71">
        <f t="shared" ca="1" si="2"/>
        <v>4.3360337098196249E-2</v>
      </c>
      <c r="E71">
        <f t="shared" ca="1" si="3"/>
        <v>9.5612218688236897E-2</v>
      </c>
      <c r="F71">
        <f t="shared" si="4"/>
        <v>0.23500000000000015</v>
      </c>
      <c r="H71">
        <f ca="1"/>
        <v>0.23206971440019653</v>
      </c>
      <c r="K71">
        <f t="shared" si="5"/>
        <v>0</v>
      </c>
      <c r="L71">
        <f ca="1"/>
        <v>1.6516582094331087E-19</v>
      </c>
    </row>
    <row r="72" spans="2:12" x14ac:dyDescent="0.25">
      <c r="B72">
        <f t="shared" si="0"/>
        <v>0.24000000000000016</v>
      </c>
      <c r="C72">
        <f t="shared" ca="1" si="6"/>
        <v>-4.2394676564281364E-2</v>
      </c>
      <c r="D72">
        <f t="shared" ca="1" si="2"/>
        <v>2.8133169072307909E-2</v>
      </c>
      <c r="E72">
        <f t="shared" ca="1" si="3"/>
        <v>8.3789785883436871E-2</v>
      </c>
      <c r="F72">
        <f t="shared" si="4"/>
        <v>0.24500000000000016</v>
      </c>
      <c r="H72">
        <f ca="1"/>
        <v>0.24139398370024634</v>
      </c>
      <c r="K72">
        <f t="shared" si="5"/>
        <v>0</v>
      </c>
      <c r="L72">
        <f ca="1"/>
        <v>6.8028175810176328E-20</v>
      </c>
    </row>
    <row r="73" spans="2:12" x14ac:dyDescent="0.25">
      <c r="B73">
        <f t="shared" si="0"/>
        <v>0.25000000000000017</v>
      </c>
      <c r="C73">
        <f t="shared" ca="1" si="6"/>
        <v>-2.1593624563906556E-2</v>
      </c>
      <c r="D73">
        <f t="shared" ca="1" si="2"/>
        <v>-3.4481234888476188E-2</v>
      </c>
      <c r="E73">
        <f t="shared" ca="1" si="3"/>
        <v>6.7505357020373358E-2</v>
      </c>
      <c r="F73">
        <f t="shared" si="4"/>
        <v>0.25500000000000017</v>
      </c>
      <c r="H73">
        <f ca="1"/>
        <v>0.24923196419781746</v>
      </c>
      <c r="K73">
        <f t="shared" si="5"/>
        <v>0</v>
      </c>
      <c r="L73">
        <f ca="1"/>
        <v>4.5482016009989434E-20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N73"/>
  <sheetViews>
    <sheetView topLeftCell="A8" workbookViewId="0">
      <selection activeCell="L16" sqref="L16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5</v>
      </c>
    </row>
    <row r="17" spans="2:14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>SUMPRODUCT(L23:L73,F23:F73)</f>
        <v>2.2589502484202332E-2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4.5242048803517488E-6</v>
      </c>
      <c r="N23">
        <f>SUM(L23:L73)</f>
        <v>0.99999999999999944</v>
      </c>
    </row>
    <row r="24" spans="2:14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v>1.2059679233782603E-6</v>
      </c>
      <c r="K24">
        <f t="shared" ref="K24:K73" si="5">IF(ABS(B24-$C$3)&lt;0.0000000001,1,0)</f>
        <v>0</v>
      </c>
      <c r="L24">
        <v>2.2718412313593598E-6</v>
      </c>
    </row>
    <row r="25" spans="2:14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2.6048907144970426E-6</v>
      </c>
      <c r="K25">
        <f t="shared" si="5"/>
        <v>0</v>
      </c>
      <c r="L25">
        <v>5.6052246502428668E-6</v>
      </c>
    </row>
    <row r="26" spans="2:14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4.4205960199353519E-6</v>
      </c>
      <c r="K26">
        <f t="shared" si="5"/>
        <v>0</v>
      </c>
      <c r="L26">
        <v>1.1508801576848651E-5</v>
      </c>
    </row>
    <row r="27" spans="2:14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6.943596688563319E-6</v>
      </c>
      <c r="K27">
        <f t="shared" si="5"/>
        <v>0</v>
      </c>
      <c r="L27">
        <v>2.2544543790275253E-5</v>
      </c>
    </row>
    <row r="28" spans="2:14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1.0577572827361417E-5</v>
      </c>
      <c r="K28">
        <f t="shared" si="5"/>
        <v>0</v>
      </c>
      <c r="L28">
        <v>4.3291926180442699E-5</v>
      </c>
    </row>
    <row r="29" spans="2:14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1.5903960618537349E-5</v>
      </c>
      <c r="K29">
        <f t="shared" si="5"/>
        <v>0</v>
      </c>
      <c r="L29">
        <v>8.1948894744585926E-5</v>
      </c>
    </row>
    <row r="30" spans="2:14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2.377498210867926E-5</v>
      </c>
      <c r="K30">
        <f t="shared" si="5"/>
        <v>0</v>
      </c>
      <c r="L30">
        <v>1.5296328430372346E-4</v>
      </c>
    </row>
    <row r="31" spans="2:14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3.5450000736209861E-5</v>
      </c>
      <c r="K31">
        <f t="shared" si="5"/>
        <v>0</v>
      </c>
      <c r="L31">
        <v>2.8121222688235327E-4</v>
      </c>
    </row>
    <row r="32" spans="2:14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5.2797019481534044E-5</v>
      </c>
      <c r="K32">
        <f t="shared" si="5"/>
        <v>0</v>
      </c>
      <c r="L32">
        <v>5.0830515163404356E-4</v>
      </c>
    </row>
    <row r="33" spans="2:1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7.8591561343903699E-5</v>
      </c>
      <c r="K33">
        <f t="shared" si="5"/>
        <v>0</v>
      </c>
      <c r="L33">
        <v>9.0140981668385134E-4</v>
      </c>
    </row>
    <row r="34" spans="2:1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1.1696075302129798E-4</v>
      </c>
      <c r="K34">
        <f t="shared" si="5"/>
        <v>0</v>
      </c>
      <c r="L34">
        <v>1.5642778216689206E-3</v>
      </c>
    </row>
    <row r="35" spans="2:1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1.7404366518209997E-4</v>
      </c>
      <c r="K35">
        <f t="shared" si="5"/>
        <v>0</v>
      </c>
      <c r="L35">
        <v>2.6484128621827308E-3</v>
      </c>
    </row>
    <row r="36" spans="2:1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2.5897356377203786E-4</v>
      </c>
      <c r="K36">
        <f t="shared" si="5"/>
        <v>0</v>
      </c>
      <c r="L36">
        <v>4.3591459683428174E-3</v>
      </c>
    </row>
    <row r="37" spans="2:1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3.853392325655018E-4</v>
      </c>
      <c r="K37">
        <f t="shared" si="5"/>
        <v>0</v>
      </c>
      <c r="L37">
        <v>6.9470061516792069E-3</v>
      </c>
    </row>
    <row r="38" spans="2:1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5.7335917856944597E-4</v>
      </c>
      <c r="K38">
        <f t="shared" si="5"/>
        <v>0</v>
      </c>
      <c r="L38">
        <v>1.0671683676840571E-2</v>
      </c>
    </row>
    <row r="39" spans="2:1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8.531165931445013E-4</v>
      </c>
      <c r="K39">
        <f t="shared" si="5"/>
        <v>0</v>
      </c>
      <c r="L39">
        <v>1.5731244753789043E-2</v>
      </c>
    </row>
    <row r="40" spans="2:1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1.2693726626226767E-3</v>
      </c>
      <c r="K40">
        <f t="shared" si="5"/>
        <v>0</v>
      </c>
      <c r="L40">
        <v>2.217589708313265E-2</v>
      </c>
    </row>
    <row r="41" spans="2:1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1.8887283581204802E-3</v>
      </c>
      <c r="K41">
        <f t="shared" si="5"/>
        <v>0</v>
      </c>
      <c r="L41">
        <v>2.9881433151628632E-2</v>
      </c>
    </row>
    <row r="42" spans="2:1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2.8102805909175615E-3</v>
      </c>
      <c r="K42">
        <f t="shared" si="5"/>
        <v>0</v>
      </c>
      <c r="L42">
        <v>3.8697354763867084E-2</v>
      </c>
    </row>
    <row r="43" spans="2:1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4.1814777182614523E-3</v>
      </c>
      <c r="K43">
        <f t="shared" si="5"/>
        <v>0</v>
      </c>
      <c r="L43">
        <v>4.8692196989799361E-2</v>
      </c>
    </row>
    <row r="44" spans="2:1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6.2217112805271757E-3</v>
      </c>
      <c r="K44">
        <f t="shared" si="5"/>
        <v>0</v>
      </c>
      <c r="L44">
        <v>5.9530962870271521E-2</v>
      </c>
    </row>
    <row r="45" spans="2:1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9.2574186476772485E-3</v>
      </c>
      <c r="K45">
        <f t="shared" si="5"/>
        <v>0</v>
      </c>
      <c r="L45">
        <v>6.6814048008363061E-2</v>
      </c>
    </row>
    <row r="46" spans="2:1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1.377431299845568E-2</v>
      </c>
      <c r="K46">
        <f t="shared" si="5"/>
        <v>0</v>
      </c>
      <c r="L46">
        <v>6.1054867614628597E-2</v>
      </c>
    </row>
    <row r="47" spans="2:1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v>2.0495097428987023E-2</v>
      </c>
      <c r="K47">
        <f t="shared" si="5"/>
        <v>0</v>
      </c>
      <c r="L47">
        <v>0.11091223196449763</v>
      </c>
    </row>
    <row r="48" spans="2:1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v>2.5495097448156208E-2</v>
      </c>
      <c r="K48">
        <f t="shared" si="5"/>
        <v>1</v>
      </c>
      <c r="L48">
        <v>3.6607300805499537E-2</v>
      </c>
    </row>
    <row r="49" spans="2:1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v>2.8774313059030453E-2</v>
      </c>
      <c r="K49">
        <f t="shared" si="5"/>
        <v>0</v>
      </c>
      <c r="L49">
        <v>0.11091223196449766</v>
      </c>
    </row>
    <row r="50" spans="2:1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v>3.425741875934956E-2</v>
      </c>
      <c r="K50">
        <f t="shared" si="5"/>
        <v>0</v>
      </c>
      <c r="L50">
        <v>6.1054867614628638E-2</v>
      </c>
    </row>
    <row r="51" spans="2:1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v>4.1221711461164587E-2</v>
      </c>
      <c r="K51">
        <f t="shared" si="5"/>
        <v>0</v>
      </c>
      <c r="L51">
        <v>6.6814048008363075E-2</v>
      </c>
    </row>
    <row r="52" spans="2:1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v>4.9181477996765921E-2</v>
      </c>
      <c r="K52">
        <f t="shared" si="5"/>
        <v>0</v>
      </c>
      <c r="L52">
        <v>5.9530962870271556E-2</v>
      </c>
    </row>
    <row r="53" spans="2:1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v>5.7810281011849804E-2</v>
      </c>
      <c r="K53">
        <f t="shared" si="5"/>
        <v>0</v>
      </c>
      <c r="L53">
        <v>4.8692196989799374E-2</v>
      </c>
    </row>
    <row r="54" spans="2:1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v>6.6888728988829652E-2</v>
      </c>
      <c r="K54">
        <f t="shared" si="5"/>
        <v>0</v>
      </c>
      <c r="L54">
        <v>3.8697354763867077E-2</v>
      </c>
    </row>
    <row r="55" spans="2:1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v>7.6269373604022264E-2</v>
      </c>
      <c r="K55">
        <f t="shared" si="5"/>
        <v>0</v>
      </c>
      <c r="L55">
        <v>2.9881433151628646E-2</v>
      </c>
    </row>
    <row r="56" spans="2:1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v>8.5853117995858416E-2</v>
      </c>
      <c r="K56">
        <f t="shared" si="5"/>
        <v>0</v>
      </c>
      <c r="L56">
        <v>2.2175897083132664E-2</v>
      </c>
    </row>
    <row r="57" spans="2:1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v>9.5573361267031906E-2</v>
      </c>
      <c r="K57">
        <f t="shared" si="5"/>
        <v>0</v>
      </c>
      <c r="L57">
        <v>1.573124475378905E-2</v>
      </c>
    </row>
    <row r="58" spans="2:1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v>0.10538534234093049</v>
      </c>
      <c r="K58">
        <f t="shared" si="5"/>
        <v>0</v>
      </c>
      <c r="L58">
        <v>1.0671683676840581E-2</v>
      </c>
    </row>
    <row r="59" spans="2:1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v>0.11525897818937797</v>
      </c>
      <c r="K59">
        <f t="shared" si="5"/>
        <v>0</v>
      </c>
      <c r="L59">
        <v>6.947006151679213E-3</v>
      </c>
    </row>
    <row r="60" spans="2:1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v>0.12517405054812591</v>
      </c>
      <c r="K60">
        <f t="shared" si="5"/>
        <v>0</v>
      </c>
      <c r="L60">
        <v>4.3591459683428226E-3</v>
      </c>
    </row>
    <row r="61" spans="2:1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v>0.13511697099457401</v>
      </c>
      <c r="K61">
        <f t="shared" si="5"/>
        <v>0</v>
      </c>
      <c r="L61">
        <v>2.6484128621827334E-3</v>
      </c>
    </row>
    <row r="62" spans="2:1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v>0.14507860680015394</v>
      </c>
      <c r="K62">
        <f t="shared" si="5"/>
        <v>0</v>
      </c>
      <c r="L62">
        <v>1.5642778216689219E-3</v>
      </c>
    </row>
    <row r="63" spans="2:1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v>0.1550528196937585</v>
      </c>
      <c r="K63">
        <f t="shared" si="5"/>
        <v>0</v>
      </c>
      <c r="L63">
        <v>9.0140981668385188E-4</v>
      </c>
    </row>
    <row r="64" spans="2:1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v>0.16503548373836444</v>
      </c>
      <c r="K64">
        <f t="shared" si="5"/>
        <v>0</v>
      </c>
      <c r="L64">
        <v>5.0830515163404399E-4</v>
      </c>
    </row>
    <row r="65" spans="2:1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v>0.17502382518110868</v>
      </c>
      <c r="K65">
        <f t="shared" si="5"/>
        <v>0</v>
      </c>
      <c r="L65">
        <v>2.8121222688235338E-4</v>
      </c>
    </row>
    <row r="66" spans="2:1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v>0.18501597865283026</v>
      </c>
      <c r="K66">
        <f t="shared" si="5"/>
        <v>0</v>
      </c>
      <c r="L66">
        <v>1.5296328430372357E-4</v>
      </c>
    </row>
    <row r="67" spans="2:1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v>0.19501068870900468</v>
      </c>
      <c r="K67">
        <f t="shared" si="5"/>
        <v>0</v>
      </c>
      <c r="L67">
        <v>8.1948894744585967E-5</v>
      </c>
    </row>
    <row r="68" spans="2:1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v>0.20500710895861979</v>
      </c>
      <c r="K68">
        <f t="shared" si="5"/>
        <v>0</v>
      </c>
      <c r="L68">
        <v>4.329192618044272E-5</v>
      </c>
    </row>
    <row r="69" spans="2:1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v>0.215004666641614</v>
      </c>
      <c r="K69">
        <f t="shared" si="5"/>
        <v>0</v>
      </c>
      <c r="L69">
        <v>2.254454379027526E-5</v>
      </c>
    </row>
    <row r="70" spans="2:1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v>0.22500297098726646</v>
      </c>
      <c r="K70">
        <f t="shared" si="5"/>
        <v>0</v>
      </c>
      <c r="L70">
        <v>1.1508801576848655E-5</v>
      </c>
    </row>
    <row r="71" spans="2:1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v>0.23500175069088164</v>
      </c>
      <c r="K71">
        <f t="shared" si="5"/>
        <v>0</v>
      </c>
      <c r="L71">
        <v>5.6052246502428676E-6</v>
      </c>
    </row>
    <row r="72" spans="2:1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v>0.24500081050503786</v>
      </c>
      <c r="K72">
        <f t="shared" si="5"/>
        <v>0</v>
      </c>
      <c r="L72">
        <v>2.2718412313593598E-6</v>
      </c>
    </row>
    <row r="73" spans="2:1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v>0.25500000000000017</v>
      </c>
      <c r="K73">
        <f t="shared" si="5"/>
        <v>0</v>
      </c>
      <c r="L73">
        <v>4.5242048803517488E-6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Q832"/>
  <sheetViews>
    <sheetView topLeftCell="A6" zoomScale="83" workbookViewId="0">
      <selection activeCell="A25" sqref="A25"/>
    </sheetView>
  </sheetViews>
  <sheetFormatPr defaultRowHeight="15" x14ac:dyDescent="0.25"/>
  <cols>
    <col min="1" max="1" width="16.140625" bestFit="1" customWidth="1"/>
    <col min="2" max="2" width="9.28515625" bestFit="1" customWidth="1"/>
    <col min="3" max="3" width="12.7109375" bestFit="1" customWidth="1"/>
    <col min="6" max="6" width="29" customWidth="1"/>
    <col min="9" max="9" width="13.7109375" bestFit="1" customWidth="1"/>
    <col min="10" max="10" width="23.42578125" customWidth="1"/>
    <col min="11" max="11" width="24.7109375" customWidth="1"/>
    <col min="12" max="12" width="22.85546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7" x14ac:dyDescent="0.25">
      <c r="B17" t="s">
        <v>1</v>
      </c>
      <c r="C17">
        <v>0.5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800</v>
      </c>
    </row>
    <row r="21" spans="1:17" x14ac:dyDescent="0.25">
      <c r="B21" t="s">
        <v>10</v>
      </c>
      <c r="C21">
        <v>800</v>
      </c>
    </row>
    <row r="22" spans="1:17" x14ac:dyDescent="0.25">
      <c r="B22" t="s">
        <v>46</v>
      </c>
      <c r="C22">
        <v>1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44932.444176041667</v>
      </c>
      <c r="B25" t="s">
        <v>41</v>
      </c>
      <c r="C25" s="11">
        <f ca="1">IF(B28&lt;&gt;"",NOW()-A25)</f>
        <v>0</v>
      </c>
      <c r="F25" s="28">
        <f>C28-F29</f>
        <v>5.0884201997780654E-8</v>
      </c>
    </row>
    <row r="26" spans="1:17" x14ac:dyDescent="0.25">
      <c r="J26" t="s">
        <v>49</v>
      </c>
    </row>
    <row r="27" spans="1:17" x14ac:dyDescent="0.25">
      <c r="B27" t="s">
        <v>42</v>
      </c>
      <c r="E27" t="s">
        <v>33</v>
      </c>
      <c r="F27">
        <f>EXP(-C4*C9)</f>
        <v>0.97044553354850815</v>
      </c>
      <c r="J27" t="s">
        <v>48</v>
      </c>
    </row>
    <row r="28" spans="1:17" x14ac:dyDescent="0.25">
      <c r="B28" s="7" t="str" cm="1">
        <f t="array" ref="B28:C832">_xll.xBachelierFd(C3:C6,C9:C14,C17:C23)</f>
        <v>res 0</v>
      </c>
      <c r="C28" s="7">
        <v>3.1871615707482252E-2</v>
      </c>
      <c r="E28" t="s">
        <v>44</v>
      </c>
      <c r="F28">
        <f>C3+C5*C9</f>
        <v>0.03</v>
      </c>
      <c r="J28" t="s">
        <v>1</v>
      </c>
      <c r="O28" t="s">
        <v>1</v>
      </c>
    </row>
    <row r="29" spans="1:17" x14ac:dyDescent="0.25">
      <c r="B29" s="7" t="str">
        <v/>
      </c>
      <c r="C29" s="7" t="str">
        <v/>
      </c>
      <c r="E29" t="s">
        <v>45</v>
      </c>
      <c r="F29" s="9">
        <f>_xll.xBachelierCall(C9,C10,F28,C6)*F27</f>
        <v>3.1871564823280255E-2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v>s</v>
      </c>
      <c r="C30" s="7" t="str"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>LN(I30)</f>
        <v>0</v>
      </c>
      <c r="O30">
        <f>LN(ABS(J30-J$45))</f>
        <v>-2.3025843111087587</v>
      </c>
      <c r="P30">
        <f t="shared" ref="P30:Q44" si="0">LN(ABS(K30-K$45))</f>
        <v>-4.4818590397893239</v>
      </c>
      <c r="Q30">
        <f t="shared" si="0"/>
        <v>-3.9079105748838709</v>
      </c>
    </row>
    <row r="31" spans="1:17" x14ac:dyDescent="0.25">
      <c r="B31" s="7">
        <v>-0.5</v>
      </c>
      <c r="C31" s="7">
        <v>4.2351147864527456E-10</v>
      </c>
      <c r="E31" t="s">
        <v>29</v>
      </c>
      <c r="F31">
        <f>_xll.xBachelierImplied(C9,C10,C28/F27,F28)</f>
        <v>0.10000013291914622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si="1">LN(I31)</f>
        <v>0.69314718055994529</v>
      </c>
      <c r="O31">
        <f t="shared" ref="O31:O44" si="2">LN(ABS(J31-J$45))</f>
        <v>-2.3025843111087587</v>
      </c>
      <c r="P31">
        <f t="shared" si="0"/>
        <v>-5.1189953093602343</v>
      </c>
      <c r="Q31">
        <f t="shared" si="0"/>
        <v>-5.0322494072837163</v>
      </c>
    </row>
    <row r="32" spans="1:17" x14ac:dyDescent="0.25">
      <c r="B32" s="7">
        <v>-0.49875311720698257</v>
      </c>
      <c r="C32" s="7">
        <v>7.2510368561718374E-10</v>
      </c>
      <c r="I32" s="18">
        <v>5</v>
      </c>
      <c r="J32" s="3"/>
      <c r="K32" s="14">
        <v>9.7541025904573475E-2</v>
      </c>
      <c r="L32" s="15">
        <v>0.10133017916447173</v>
      </c>
      <c r="N32">
        <f t="shared" si="1"/>
        <v>1.6094379124341003</v>
      </c>
      <c r="O32">
        <f t="shared" si="2"/>
        <v>-2.3025843111087587</v>
      </c>
      <c r="P32">
        <f t="shared" si="0"/>
        <v>-6.0079894021385929</v>
      </c>
      <c r="Q32">
        <f t="shared" si="0"/>
        <v>-6.6224910309270095</v>
      </c>
    </row>
    <row r="33" spans="2:17" x14ac:dyDescent="0.25">
      <c r="B33" s="7">
        <v>-0.49750623441396513</v>
      </c>
      <c r="C33" s="7">
        <v>1.0281218090686144E-9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si="1"/>
        <v>2.3025850929940459</v>
      </c>
      <c r="O33">
        <f t="shared" si="2"/>
        <v>-2.3025843111087587</v>
      </c>
      <c r="P33">
        <f t="shared" si="0"/>
        <v>-6.6934928581932569</v>
      </c>
      <c r="Q33">
        <f t="shared" si="0"/>
        <v>-9.9633594505334422</v>
      </c>
    </row>
    <row r="34" spans="2:17" x14ac:dyDescent="0.25">
      <c r="B34" s="7">
        <v>-0.4962593516209477</v>
      </c>
      <c r="C34" s="7">
        <v>1.333987007760662E-9</v>
      </c>
      <c r="I34" s="18">
        <v>20</v>
      </c>
      <c r="J34" s="3"/>
      <c r="K34" s="14">
        <v>9.937840055037693E-2</v>
      </c>
      <c r="L34" s="15">
        <v>0.1000077883543609</v>
      </c>
      <c r="N34">
        <f t="shared" si="1"/>
        <v>2.9957322735539909</v>
      </c>
      <c r="O34">
        <f t="shared" si="2"/>
        <v>-2.3025843111087587</v>
      </c>
      <c r="P34">
        <f t="shared" si="0"/>
        <v>-7.3831290091010837</v>
      </c>
      <c r="Q34">
        <f t="shared" si="0"/>
        <v>-11.771352798087069</v>
      </c>
    </row>
    <row r="35" spans="2:17" x14ac:dyDescent="0.25">
      <c r="B35" s="7">
        <v>-0.49501246882793026</v>
      </c>
      <c r="C35" s="7">
        <v>1.6441215649920232E-9</v>
      </c>
      <c r="I35" s="18">
        <v>50</v>
      </c>
      <c r="J35" s="3"/>
      <c r="K35" s="14">
        <v>9.9750898582701156E-2</v>
      </c>
      <c r="L35" s="15">
        <v>0.1000013104623767</v>
      </c>
      <c r="N35">
        <f t="shared" si="1"/>
        <v>3.912023005428146</v>
      </c>
      <c r="O35">
        <f t="shared" si="2"/>
        <v>-2.3025843111087587</v>
      </c>
      <c r="P35">
        <f t="shared" si="0"/>
        <v>-8.2974367683903392</v>
      </c>
      <c r="Q35">
        <f t="shared" si="0"/>
        <v>-13.596568229910467</v>
      </c>
    </row>
    <row r="36" spans="2:17" x14ac:dyDescent="0.25">
      <c r="B36" s="7">
        <v>-0.49376558603491283</v>
      </c>
      <c r="C36" s="7">
        <v>1.9599547239727896E-9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si="1"/>
        <v>4.6051701859880918</v>
      </c>
      <c r="O36">
        <f t="shared" si="2"/>
        <v>-9.2055804217114066</v>
      </c>
      <c r="P36">
        <f t="shared" si="0"/>
        <v>-8.9899797292691925</v>
      </c>
      <c r="Q36">
        <f t="shared" si="0"/>
        <v>-14.982741234650543</v>
      </c>
    </row>
    <row r="37" spans="2:17" x14ac:dyDescent="0.25">
      <c r="B37" s="7">
        <v>-0.49251870324189539</v>
      </c>
      <c r="C37" s="7">
        <v>2.2829284968699283E-9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si="1"/>
        <v>5.2983173665480363</v>
      </c>
      <c r="O37">
        <f t="shared" si="2"/>
        <v>-9.6822611655727933</v>
      </c>
      <c r="P37">
        <f t="shared" si="0"/>
        <v>-9.6829029961425821</v>
      </c>
      <c r="Q37">
        <f t="shared" si="0"/>
        <v>-16.368913828429253</v>
      </c>
    </row>
    <row r="38" spans="2:17" x14ac:dyDescent="0.25">
      <c r="B38" s="7">
        <v>-0.49127182044887796</v>
      </c>
      <c r="C38" s="7">
        <v>2.6145034677901051E-9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si="1"/>
        <v>5.9914645471079817</v>
      </c>
      <c r="O38">
        <f t="shared" si="2"/>
        <v>-10.375768040629602</v>
      </c>
      <c r="P38">
        <f t="shared" si="0"/>
        <v>-10.376089125307512</v>
      </c>
      <c r="Q38">
        <f t="shared" si="0"/>
        <v>-17.754812290315662</v>
      </c>
    </row>
    <row r="39" spans="2:17" x14ac:dyDescent="0.25">
      <c r="B39" s="7">
        <v>-0.49002493765586053</v>
      </c>
      <c r="C39" s="7">
        <v>2.9561646097352177E-9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si="1"/>
        <v>6.6846117276679271</v>
      </c>
      <c r="O39">
        <f t="shared" si="2"/>
        <v>-11.069395499831066</v>
      </c>
      <c r="P39">
        <f t="shared" si="0"/>
        <v>-11.069556316223764</v>
      </c>
      <c r="Q39">
        <f t="shared" si="0"/>
        <v>-19.139547696742639</v>
      </c>
    </row>
    <row r="40" spans="2:17" x14ac:dyDescent="0.25">
      <c r="B40" s="7">
        <v>-0.48877805486284309</v>
      </c>
      <c r="C40" s="7">
        <v>3.3094271353925154E-9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si="1"/>
        <v>7.3777589082278725</v>
      </c>
      <c r="O40">
        <f t="shared" si="2"/>
        <v>-11.763383757810262</v>
      </c>
      <c r="P40">
        <f t="shared" si="0"/>
        <v>-11.763464649778419</v>
      </c>
      <c r="Q40">
        <f t="shared" si="0"/>
        <v>-20.519617529288269</v>
      </c>
    </row>
    <row r="41" spans="2:17" x14ac:dyDescent="0.25">
      <c r="B41" s="7">
        <v>-0.48753117206982566</v>
      </c>
      <c r="C41" s="7">
        <v>3.6758424015032762E-9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si="1"/>
        <v>8.0709060887878188</v>
      </c>
      <c r="O41">
        <f t="shared" si="2"/>
        <v>-12.458154953433578</v>
      </c>
      <c r="P41">
        <f t="shared" si="0"/>
        <v>-12.458196315955643</v>
      </c>
      <c r="Q41">
        <f t="shared" si="0"/>
        <v>-21.881493185502304</v>
      </c>
    </row>
    <row r="42" spans="2:17" x14ac:dyDescent="0.25">
      <c r="B42" s="7">
        <v>-0.48628428927680822</v>
      </c>
      <c r="C42" s="7">
        <v>4.0570038864907707E-9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si="1"/>
        <v>8.7640532693477624</v>
      </c>
      <c r="O42">
        <f t="shared" si="2"/>
        <v>-13.154527848933741</v>
      </c>
      <c r="P42">
        <f t="shared" si="0"/>
        <v>-13.154550274318161</v>
      </c>
      <c r="Q42">
        <f t="shared" si="0"/>
        <v>-23.175271708278974</v>
      </c>
    </row>
    <row r="43" spans="2:17" x14ac:dyDescent="0.25">
      <c r="B43" s="7">
        <v>-0.48503740648379079</v>
      </c>
      <c r="C43" s="7">
        <v>4.4545532610186578E-9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si="1"/>
        <v>9.2103403719761836</v>
      </c>
      <c r="O43">
        <f t="shared" si="2"/>
        <v>-13.604448624093745</v>
      </c>
      <c r="P43">
        <f t="shared" si="0"/>
        <v>-13.604465182795025</v>
      </c>
      <c r="Q43">
        <f t="shared" si="0"/>
        <v>-23.908448921469457</v>
      </c>
    </row>
    <row r="44" spans="2:17" x14ac:dyDescent="0.25">
      <c r="B44" s="7">
        <v>-0.48379052369077336</v>
      </c>
      <c r="C44" s="7">
        <v>4.8701865711943433E-9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si="1"/>
        <v>11.512925464970229</v>
      </c>
      <c r="O44">
        <f t="shared" si="2"/>
        <v>-16.002357738818553</v>
      </c>
      <c r="P44">
        <f t="shared" si="0"/>
        <v>-16.002395665387962</v>
      </c>
      <c r="Q44">
        <f t="shared" si="0"/>
        <v>-25.240797483902821</v>
      </c>
    </row>
    <row r="45" spans="2:17" x14ac:dyDescent="0.25">
      <c r="B45" s="7">
        <v>-0.48254364089775592</v>
      </c>
      <c r="C45" s="7">
        <v>5.3056605542274031E-9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v>-0.48129675810473849</v>
      </c>
      <c r="C46" s="7">
        <v>5.762799106500454E-9</v>
      </c>
      <c r="I46" s="18">
        <v>10000000</v>
      </c>
      <c r="J46" s="14">
        <v>0.10000006700196606</v>
      </c>
      <c r="N46" t="s">
        <v>50</v>
      </c>
      <c r="O46">
        <f>(O44-O36)/($N44-$N36)</f>
        <v>-0.98393429451494074</v>
      </c>
      <c r="P46">
        <f>(P44-P30)/($N44-$N30)</f>
        <v>-1.0006610970123595</v>
      </c>
      <c r="Q46">
        <f>(Q41-Q30)/(N41-N30)</f>
        <v>-2.226959701041189</v>
      </c>
    </row>
    <row r="47" spans="2:17" x14ac:dyDescent="0.25">
      <c r="B47" s="7">
        <v>-0.48004987531172105</v>
      </c>
      <c r="C47" s="7">
        <v>6.2434999242082452E-9</v>
      </c>
      <c r="J47" s="17"/>
      <c r="K47" s="17"/>
      <c r="L47" s="17"/>
    </row>
    <row r="48" spans="2:17" x14ac:dyDescent="0.25">
      <c r="B48">
        <v>-0.47880299251870362</v>
      </c>
      <c r="C48">
        <v>6.7497413369700106E-9</v>
      </c>
      <c r="J48" s="17">
        <f ca="1">'LogNormal Test'!J58-$C$6</f>
        <v>-0.1</v>
      </c>
      <c r="K48" s="17">
        <f ca="1">'LogNormal Test'!K58-$C$6</f>
        <v>-0.1</v>
      </c>
      <c r="L48" s="17">
        <f ca="1">'LogNormal Test'!L58-$C$6</f>
        <v>-0.1</v>
      </c>
    </row>
    <row r="49" spans="2:3" x14ac:dyDescent="0.25">
      <c r="B49">
        <v>-0.47755610972568618</v>
      </c>
      <c r="C49">
        <v>7.2835893551197697E-9</v>
      </c>
    </row>
    <row r="50" spans="2:3" x14ac:dyDescent="0.25">
      <c r="B50">
        <v>-0.47630922693266875</v>
      </c>
      <c r="C50">
        <v>7.847204951729374E-9</v>
      </c>
    </row>
    <row r="51" spans="2:3" x14ac:dyDescent="0.25">
      <c r="B51">
        <v>-0.47506234413965132</v>
      </c>
      <c r="C51">
        <v>8.4428516008192535E-9</v>
      </c>
    </row>
    <row r="52" spans="2:3" x14ac:dyDescent="0.25">
      <c r="B52">
        <v>-0.47381546134663388</v>
      </c>
      <c r="C52">
        <v>9.0729030936622862E-9</v>
      </c>
    </row>
    <row r="53" spans="2:3" x14ac:dyDescent="0.25">
      <c r="B53">
        <v>-0.47256857855361645</v>
      </c>
      <c r="C53">
        <v>9.7398516555868669E-9</v>
      </c>
    </row>
    <row r="54" spans="2:3" x14ac:dyDescent="0.25">
      <c r="B54">
        <v>-0.47132169576059901</v>
      </c>
      <c r="C54">
        <v>1.0446316386236252E-8</v>
      </c>
    </row>
    <row r="55" spans="2:3" x14ac:dyDescent="0.25">
      <c r="B55">
        <v>-0.47007481296758158</v>
      </c>
      <c r="C55">
        <v>1.1195052046843083E-8</v>
      </c>
    </row>
    <row r="56" spans="2:3" x14ac:dyDescent="0.25">
      <c r="B56">
        <v>-0.46882793017456414</v>
      </c>
      <c r="C56">
        <v>1.1988958218730419E-8</v>
      </c>
    </row>
    <row r="57" spans="2:3" x14ac:dyDescent="0.25">
      <c r="B57">
        <v>-0.46758104738154671</v>
      </c>
      <c r="C57">
        <v>1.2831088857954765E-8</v>
      </c>
    </row>
    <row r="58" spans="2:3" x14ac:dyDescent="0.25">
      <c r="B58">
        <v>-0.46633416458852928</v>
      </c>
      <c r="C58">
        <v>1.3724662271762111E-8</v>
      </c>
    </row>
    <row r="59" spans="2:3" x14ac:dyDescent="0.25">
      <c r="B59">
        <v>-0.46508728179551184</v>
      </c>
      <c r="C59">
        <v>1.4673071543336086E-8</v>
      </c>
    </row>
    <row r="60" spans="2:3" x14ac:dyDescent="0.25">
      <c r="B60">
        <v>-0.46384039900249441</v>
      </c>
      <c r="C60">
        <v>1.5679895432178254E-8</v>
      </c>
    </row>
    <row r="61" spans="2:3" x14ac:dyDescent="0.25">
      <c r="B61">
        <v>-0.46259351620947697</v>
      </c>
      <c r="C61">
        <v>1.6748909778374959E-8</v>
      </c>
    </row>
    <row r="62" spans="2:3" x14ac:dyDescent="0.25">
      <c r="B62">
        <v>-0.46134663341645954</v>
      </c>
      <c r="C62">
        <v>1.7884099439973981E-8</v>
      </c>
    </row>
    <row r="63" spans="2:3" x14ac:dyDescent="0.25">
      <c r="B63">
        <v>-0.46009975062344211</v>
      </c>
      <c r="C63">
        <v>1.9089670793718042E-8</v>
      </c>
    </row>
    <row r="64" spans="2:3" x14ac:dyDescent="0.25">
      <c r="B64">
        <v>-0.45885286783042467</v>
      </c>
      <c r="C64">
        <v>2.0370064830461939E-8</v>
      </c>
    </row>
    <row r="65" spans="2:17" x14ac:dyDescent="0.25">
      <c r="B65">
        <v>-0.45760598503740724</v>
      </c>
      <c r="C65">
        <v>2.1729970877736916E-8</v>
      </c>
      <c r="O65" t="s">
        <v>1</v>
      </c>
    </row>
    <row r="66" spans="2:17" x14ac:dyDescent="0.25">
      <c r="B66">
        <v>-0.4563591022443898</v>
      </c>
      <c r="C66">
        <v>2.3174340983120068E-8</v>
      </c>
      <c r="F66" t="s">
        <v>0</v>
      </c>
      <c r="G66">
        <v>50</v>
      </c>
      <c r="I66" t="s">
        <v>10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v>-0.45511221945137237</v>
      </c>
      <c r="C67">
        <v>2.4708404993320184E-8</v>
      </c>
      <c r="F67" t="s">
        <v>29</v>
      </c>
      <c r="G67">
        <f>F31</f>
        <v>0.10000013291914622</v>
      </c>
      <c r="I67" s="29">
        <v>1</v>
      </c>
      <c r="J67" s="30"/>
      <c r="K67" s="30"/>
      <c r="L67" s="30"/>
      <c r="N67">
        <f>LN(I67)</f>
        <v>0</v>
      </c>
      <c r="O67">
        <f>LN(ABS(J67-J$45))</f>
        <v>-2.3025843111087587</v>
      </c>
      <c r="P67">
        <f t="shared" ref="P67" si="3">LN(ABS(K67-K$45))</f>
        <v>-2.3025845606632767</v>
      </c>
      <c r="Q67">
        <f t="shared" ref="Q67:Q78" si="4">LN(ABS(L67-L$45))</f>
        <v>-2.3025844359653638</v>
      </c>
    </row>
    <row r="68" spans="2:17" x14ac:dyDescent="0.25">
      <c r="B68">
        <v>-0.45386533665835493</v>
      </c>
      <c r="C68">
        <v>2.6337686365204555E-8</v>
      </c>
      <c r="F68" t="s">
        <v>59</v>
      </c>
      <c r="G68" s="18">
        <v>5</v>
      </c>
      <c r="I68" s="18">
        <v>2</v>
      </c>
      <c r="J68" s="3">
        <v>0.11559300543712291</v>
      </c>
      <c r="K68" s="3">
        <v>0.11296300502667418</v>
      </c>
      <c r="L68" s="3">
        <v>0.1130124665054596</v>
      </c>
      <c r="N68">
        <f t="shared" ref="N68:N79" si="5">LN(I68)</f>
        <v>0.69314718055994529</v>
      </c>
      <c r="O68">
        <f>LN(ABS(J68-J$72))</f>
        <v>-4.1731350566005441</v>
      </c>
      <c r="P68">
        <f t="shared" ref="P68:P78" si="6">LN(ABS(K68-K$80))</f>
        <v>-4.3304671555270895</v>
      </c>
      <c r="Q68">
        <f t="shared" si="4"/>
        <v>-4.34185246831162</v>
      </c>
    </row>
    <row r="69" spans="2:17" x14ac:dyDescent="0.25">
      <c r="B69">
        <v>-0.4526184538653375</v>
      </c>
      <c r="C69">
        <v>2.8068018746365718E-8</v>
      </c>
      <c r="I69" s="18">
        <v>5</v>
      </c>
      <c r="J69" s="3">
        <v>0.10525929024975893</v>
      </c>
      <c r="K69" s="3">
        <v>0.10256120862327604</v>
      </c>
      <c r="L69" s="3">
        <v>0.10518643504791707</v>
      </c>
      <c r="N69">
        <f t="shared" si="5"/>
        <v>1.6094379124341003</v>
      </c>
      <c r="O69">
        <f t="shared" ref="O69:O71" si="7">LN(ABS(J69-J$72))</f>
        <v>-5.2843795341696831</v>
      </c>
      <c r="P69">
        <f t="shared" si="6"/>
        <v>-5.8926690913310962</v>
      </c>
      <c r="Q69">
        <f t="shared" si="4"/>
        <v>-5.2617213747666289</v>
      </c>
    </row>
    <row r="70" spans="2:17" x14ac:dyDescent="0.25">
      <c r="B70">
        <v>-0.45137157107232007</v>
      </c>
      <c r="C70">
        <v>2.9905563364263832E-8</v>
      </c>
      <c r="I70" s="18">
        <v>10</v>
      </c>
      <c r="J70" s="3">
        <v>0.10130150731876157</v>
      </c>
      <c r="K70" s="3">
        <v>0.10079450365903503</v>
      </c>
      <c r="L70" s="3">
        <v>0.10118773578112264</v>
      </c>
      <c r="N70">
        <f t="shared" si="5"/>
        <v>2.3025850929940459</v>
      </c>
      <c r="O70">
        <f t="shared" si="7"/>
        <v>-6.8012406917791735</v>
      </c>
      <c r="P70">
        <f t="shared" si="6"/>
        <v>-6.9148843641958155</v>
      </c>
      <c r="Q70">
        <f t="shared" si="4"/>
        <v>-6.7357618085359894</v>
      </c>
    </row>
    <row r="71" spans="2:17" x14ac:dyDescent="0.25">
      <c r="B71">
        <v>-0.45012468827930263</v>
      </c>
      <c r="C71">
        <v>3.1856827264480373E-8</v>
      </c>
      <c r="I71" s="18">
        <v>20</v>
      </c>
      <c r="J71" s="3">
        <v>0.10032155944478918</v>
      </c>
      <c r="K71" s="3">
        <v>9.9971486005561036E-2</v>
      </c>
      <c r="L71" s="3">
        <v>0.10017152523404044</v>
      </c>
      <c r="N71">
        <f t="shared" si="5"/>
        <v>2.9957322735539909</v>
      </c>
      <c r="O71">
        <f t="shared" si="7"/>
        <v>-8.929333435700606</v>
      </c>
      <c r="P71">
        <f t="shared" si="6"/>
        <v>-8.6804264173755783</v>
      </c>
      <c r="Q71">
        <f t="shared" si="4"/>
        <v>-8.671163289170627</v>
      </c>
    </row>
    <row r="72" spans="2:17" x14ac:dyDescent="0.25">
      <c r="B72">
        <v>-0.4488778054862852</v>
      </c>
      <c r="C72">
        <v>3.3928682440184041E-8</v>
      </c>
      <c r="I72" s="18">
        <v>50</v>
      </c>
      <c r="J72" s="3">
        <v>0.10018911316571495</v>
      </c>
      <c r="K72" s="3">
        <v>9.9831455268872826E-2</v>
      </c>
      <c r="L72" s="3">
        <v>0.10003139841474504</v>
      </c>
      <c r="N72">
        <f t="shared" si="5"/>
        <v>3.912023005428146</v>
      </c>
      <c r="P72">
        <f t="shared" si="6"/>
        <v>-10.419396867335033</v>
      </c>
      <c r="Q72">
        <f t="shared" si="4"/>
        <v>-10.370847898965989</v>
      </c>
    </row>
    <row r="73" spans="2:17" x14ac:dyDescent="0.25">
      <c r="B73">
        <v>-0.44763092269326776</v>
      </c>
      <c r="C73">
        <v>3.6128385896540803E-8</v>
      </c>
      <c r="I73" s="18">
        <v>100</v>
      </c>
      <c r="J73" s="3">
        <v>4.0531569870631594E+20</v>
      </c>
      <c r="K73" s="3">
        <v>9.981026081870259E-2</v>
      </c>
      <c r="L73" s="3">
        <v>0.10000871262562568</v>
      </c>
      <c r="N73">
        <f t="shared" si="5"/>
        <v>4.6051701859880918</v>
      </c>
      <c r="P73">
        <f t="shared" si="6"/>
        <v>-11.65755523435141</v>
      </c>
      <c r="Q73">
        <f t="shared" si="4"/>
        <v>-11.65830705339207</v>
      </c>
    </row>
    <row r="74" spans="2:17" x14ac:dyDescent="0.25">
      <c r="B74">
        <v>-0.44638403990025033</v>
      </c>
      <c r="C74">
        <v>3.8463600695498506E-8</v>
      </c>
      <c r="I74" s="18">
        <v>200</v>
      </c>
      <c r="J74" s="3">
        <v>5.6655558866179236E+54</v>
      </c>
      <c r="K74" s="3">
        <v>9.9803721963062086E-2</v>
      </c>
      <c r="L74" s="3">
        <v>0.10000253285542698</v>
      </c>
      <c r="N74">
        <f t="shared" si="5"/>
        <v>5.2983173665480363</v>
      </c>
      <c r="P74">
        <f t="shared" si="6"/>
        <v>-13.066658857859275</v>
      </c>
      <c r="Q74">
        <f t="shared" si="4"/>
        <v>-12.912445891279789</v>
      </c>
    </row>
    <row r="75" spans="2:17" x14ac:dyDescent="0.25">
      <c r="B75">
        <v>-0.44513715710723289</v>
      </c>
      <c r="C75">
        <v>4.0942418028144355E-8</v>
      </c>
      <c r="I75" s="18">
        <v>400</v>
      </c>
      <c r="J75" s="3">
        <v>0</v>
      </c>
      <c r="K75" s="3">
        <v>9.9802143552525563E-2</v>
      </c>
      <c r="L75" s="3">
        <v>0.10000099394671981</v>
      </c>
      <c r="N75">
        <f t="shared" si="5"/>
        <v>5.9914645471079817</v>
      </c>
      <c r="P75">
        <f t="shared" si="6"/>
        <v>-14.438833353981366</v>
      </c>
      <c r="Q75">
        <f t="shared" si="4"/>
        <v>-13.889971390802906</v>
      </c>
    </row>
    <row r="76" spans="2:17" x14ac:dyDescent="0.25">
      <c r="B76">
        <v>-0.44389027431421546</v>
      </c>
      <c r="C76">
        <v>4.3573380363671165E-8</v>
      </c>
      <c r="I76" s="18">
        <v>800</v>
      </c>
      <c r="J76" s="3">
        <v>0</v>
      </c>
      <c r="K76" s="3">
        <v>9.9801741794775134E-2</v>
      </c>
      <c r="L76" s="3">
        <v>0.10000060390007562</v>
      </c>
      <c r="N76">
        <f t="shared" si="5"/>
        <v>6.6846117276679271</v>
      </c>
      <c r="P76">
        <f t="shared" si="6"/>
        <v>-15.822429233693107</v>
      </c>
      <c r="Q76">
        <f t="shared" si="4"/>
        <v>-14.435040827519972</v>
      </c>
    </row>
    <row r="77" spans="2:17" x14ac:dyDescent="0.25">
      <c r="B77">
        <v>-0.44264339152119803</v>
      </c>
      <c r="C77">
        <v>4.6365505725898267E-8</v>
      </c>
      <c r="I77" s="18">
        <v>1600</v>
      </c>
      <c r="J77" s="3">
        <v>0</v>
      </c>
      <c r="K77" s="3">
        <v>9.9801640465864871E-2</v>
      </c>
      <c r="L77" s="3">
        <v>0.10000050571700109</v>
      </c>
      <c r="N77">
        <f t="shared" si="5"/>
        <v>7.3777589082278725</v>
      </c>
      <c r="P77">
        <f t="shared" si="6"/>
        <v>-17.224540624251702</v>
      </c>
      <c r="Q77">
        <f t="shared" si="4"/>
        <v>-14.636459039412482</v>
      </c>
    </row>
    <row r="78" spans="2:17" x14ac:dyDescent="0.25">
      <c r="B78">
        <v>-0.44139650872818059</v>
      </c>
      <c r="C78">
        <v>4.9328313150276172E-8</v>
      </c>
      <c r="I78" s="18">
        <v>3200</v>
      </c>
      <c r="J78" s="3">
        <v>0</v>
      </c>
      <c r="K78" s="3">
        <v>9.9801615022279494E-2</v>
      </c>
      <c r="L78" s="3">
        <v>0.10000048108689336</v>
      </c>
      <c r="N78">
        <f t="shared" si="5"/>
        <v>8.0709060887878188</v>
      </c>
      <c r="P78">
        <f t="shared" si="6"/>
        <v>-18.691220152474948</v>
      </c>
      <c r="Q78">
        <f t="shared" si="4"/>
        <v>-14.69406243474692</v>
      </c>
    </row>
    <row r="79" spans="2:17" x14ac:dyDescent="0.25">
      <c r="B79">
        <v>-0.44014962593516316</v>
      </c>
      <c r="C79">
        <v>5.2471849376362258E-8</v>
      </c>
      <c r="I79" s="18">
        <v>6400</v>
      </c>
      <c r="J79" s="3">
        <v>0</v>
      </c>
      <c r="K79" s="3">
        <v>9.9801608650190318E-2</v>
      </c>
      <c r="L79" s="3">
        <v>0.10000047492414918</v>
      </c>
      <c r="N79">
        <f t="shared" si="5"/>
        <v>8.7640532693477624</v>
      </c>
      <c r="P79">
        <f>LN(ABS(K79-K$80))</f>
        <v>-20.494069326659989</v>
      </c>
      <c r="Q79">
        <f>LN(ABS(L79-L$80))</f>
        <v>-20.527792440097329</v>
      </c>
    </row>
    <row r="80" spans="2:17" x14ac:dyDescent="0.25">
      <c r="B80">
        <v>-0.43890274314214572</v>
      </c>
      <c r="C80">
        <v>5.5806716832889317E-8</v>
      </c>
      <c r="I80" s="18">
        <v>10000</v>
      </c>
      <c r="J80" s="3">
        <v>0</v>
      </c>
      <c r="K80" s="3">
        <v>9.9801607392601174E-2</v>
      </c>
      <c r="L80" s="3">
        <v>0.10000047370826273</v>
      </c>
    </row>
    <row r="81" spans="2:17" x14ac:dyDescent="0.25">
      <c r="B81">
        <v>-0.43765586034912829</v>
      </c>
      <c r="C81">
        <v>5.9344102974761815E-8</v>
      </c>
      <c r="I81" s="18">
        <v>100000</v>
      </c>
      <c r="J81" s="3">
        <v>0</v>
      </c>
      <c r="K81" s="20">
        <v>0</v>
      </c>
      <c r="L81" s="20">
        <v>0</v>
      </c>
    </row>
    <row r="82" spans="2:17" x14ac:dyDescent="0.25">
      <c r="B82">
        <v>-0.43640897755611086</v>
      </c>
      <c r="C82">
        <v>6.309581103360733E-8</v>
      </c>
      <c r="I82" s="18">
        <v>1000000</v>
      </c>
      <c r="J82" s="3">
        <v>0</v>
      </c>
      <c r="K82" s="20">
        <v>0</v>
      </c>
      <c r="L82" s="20">
        <v>0</v>
      </c>
    </row>
    <row r="83" spans="2:17" x14ac:dyDescent="0.25">
      <c r="B83">
        <v>-0.43516209476309342</v>
      </c>
      <c r="C83">
        <v>6.7074292245884833E-8</v>
      </c>
      <c r="I83" s="18">
        <v>10000000</v>
      </c>
      <c r="J83" s="3">
        <v>0</v>
      </c>
      <c r="K83" s="20">
        <v>0</v>
      </c>
      <c r="L83" s="20">
        <v>0</v>
      </c>
      <c r="N83" t="s">
        <v>50</v>
      </c>
      <c r="O83" s="31">
        <f>(O71-O68)/($N71-$N68)</f>
        <v>-2.0655907108803477</v>
      </c>
      <c r="P83" s="31">
        <f>(P79-P68)/($N79-$N68)</f>
        <v>-2.0026998199852106</v>
      </c>
      <c r="Q83" s="31">
        <f>(Q79-Q68)/(N79-N68)</f>
        <v>-2.0054675142697271</v>
      </c>
    </row>
    <row r="84" spans="2:17" x14ac:dyDescent="0.25">
      <c r="B84">
        <v>-0.43391521197007599</v>
      </c>
      <c r="C84">
        <v>7.1292679625008514E-8</v>
      </c>
      <c r="O84" s="31"/>
      <c r="P84" s="31"/>
      <c r="Q84" s="31"/>
    </row>
    <row r="85" spans="2:17" x14ac:dyDescent="0.25">
      <c r="B85">
        <v>-0.43266832917705855</v>
      </c>
      <c r="C85">
        <v>7.5764823346488472E-8</v>
      </c>
    </row>
    <row r="86" spans="2:17" x14ac:dyDescent="0.25">
      <c r="B86">
        <v>-0.43142144638404112</v>
      </c>
      <c r="C86">
        <v>8.0505327817717574E-8</v>
      </c>
    </row>
    <row r="87" spans="2:17" x14ac:dyDescent="0.25">
      <c r="B87">
        <v>-0.43017456359102368</v>
      </c>
      <c r="C87">
        <v>8.552959050675147E-8</v>
      </c>
    </row>
    <row r="88" spans="2:17" x14ac:dyDescent="0.25">
      <c r="B88">
        <v>-0.42892768079800625</v>
      </c>
      <c r="C88">
        <v>9.0853842607235415E-8</v>
      </c>
    </row>
    <row r="89" spans="2:17" x14ac:dyDescent="0.25">
      <c r="B89">
        <v>-0.42768079800498882</v>
      </c>
      <c r="C89">
        <v>9.6495191619530111E-8</v>
      </c>
    </row>
    <row r="90" spans="2:17" x14ac:dyDescent="0.25">
      <c r="B90">
        <v>-0.42643391521197138</v>
      </c>
      <c r="C90">
        <v>1.0247166593108161E-7</v>
      </c>
    </row>
    <row r="91" spans="2:17" x14ac:dyDescent="0.25">
      <c r="B91">
        <v>-0.42518703241895395</v>
      </c>
      <c r="C91">
        <v>1.0880226148216728E-7</v>
      </c>
    </row>
    <row r="92" spans="2:17" x14ac:dyDescent="0.25">
      <c r="B92">
        <v>-0.42394014962593651</v>
      </c>
      <c r="C92">
        <v>1.1550699060633434E-7</v>
      </c>
    </row>
    <row r="93" spans="2:17" x14ac:dyDescent="0.25">
      <c r="B93">
        <v>-0.42269326683291908</v>
      </c>
      <c r="C93">
        <v>1.2260693313813138E-7</v>
      </c>
    </row>
    <row r="94" spans="2:17" x14ac:dyDescent="0.25">
      <c r="B94">
        <v>-0.42144638403990164</v>
      </c>
      <c r="C94">
        <v>1.3012428988411557E-7</v>
      </c>
    </row>
    <row r="95" spans="2:17" x14ac:dyDescent="0.25">
      <c r="B95">
        <v>-0.42019950124688421</v>
      </c>
      <c r="C95">
        <v>1.3808243855660497E-7</v>
      </c>
    </row>
    <row r="96" spans="2:17" x14ac:dyDescent="0.25">
      <c r="B96">
        <v>-0.41895261845386678</v>
      </c>
      <c r="C96">
        <v>1.465059922732343E-7</v>
      </c>
    </row>
    <row r="97" spans="2:3" x14ac:dyDescent="0.25">
      <c r="B97">
        <v>-0.41770573566084934</v>
      </c>
      <c r="C97">
        <v>1.5542086072906746E-7</v>
      </c>
    </row>
    <row r="98" spans="2:3" x14ac:dyDescent="0.25">
      <c r="B98">
        <v>-0.41645885286783191</v>
      </c>
      <c r="C98">
        <v>1.6485431415182158E-7</v>
      </c>
    </row>
    <row r="99" spans="2:3" x14ac:dyDescent="0.25">
      <c r="B99">
        <v>-0.41521197007481447</v>
      </c>
      <c r="C99">
        <v>1.7483505015466831E-7</v>
      </c>
    </row>
    <row r="100" spans="2:3" x14ac:dyDescent="0.25">
      <c r="B100">
        <v>-0.41396508728179704</v>
      </c>
      <c r="C100">
        <v>1.8539326360509794E-7</v>
      </c>
    </row>
    <row r="101" spans="2:3" x14ac:dyDescent="0.25">
      <c r="B101">
        <v>-0.41271820448877961</v>
      </c>
      <c r="C101">
        <v>1.9656071963246486E-7</v>
      </c>
    </row>
    <row r="102" spans="2:3" x14ac:dyDescent="0.25">
      <c r="B102">
        <v>-0.41147132169576217</v>
      </c>
      <c r="C102">
        <v>2.0837082990107701E-7</v>
      </c>
    </row>
    <row r="103" spans="2:3" x14ac:dyDescent="0.25">
      <c r="B103">
        <v>-0.41022443890274474</v>
      </c>
      <c r="C103">
        <v>2.2085873228005227E-7</v>
      </c>
    </row>
    <row r="104" spans="2:3" x14ac:dyDescent="0.25">
      <c r="B104">
        <v>-0.4089775561097273</v>
      </c>
      <c r="C104">
        <v>2.3406137404564012E-7</v>
      </c>
    </row>
    <row r="105" spans="2:3" x14ac:dyDescent="0.25">
      <c r="B105">
        <v>-0.40773067331670987</v>
      </c>
      <c r="C105">
        <v>2.4801759875629824E-7</v>
      </c>
    </row>
    <row r="106" spans="2:3" x14ac:dyDescent="0.25">
      <c r="B106">
        <v>-0.40648379052369243</v>
      </c>
      <c r="C106">
        <v>2.6276823694552591E-7</v>
      </c>
    </row>
    <row r="107" spans="2:3" x14ac:dyDescent="0.25">
      <c r="B107">
        <v>-0.405236907730675</v>
      </c>
      <c r="C107">
        <v>2.7835620078228394E-7</v>
      </c>
    </row>
    <row r="108" spans="2:3" x14ac:dyDescent="0.25">
      <c r="B108">
        <v>-0.40399002493765757</v>
      </c>
      <c r="C108">
        <v>2.9482658285378188E-7</v>
      </c>
    </row>
    <row r="109" spans="2:3" x14ac:dyDescent="0.25">
      <c r="B109">
        <v>-0.40274314214464013</v>
      </c>
      <c r="C109">
        <v>3.122267592304849E-7</v>
      </c>
    </row>
    <row r="110" spans="2:3" x14ac:dyDescent="0.25">
      <c r="B110">
        <v>-0.4014962593516227</v>
      </c>
      <c r="C110">
        <v>3.3060649697838501E-7</v>
      </c>
    </row>
    <row r="111" spans="2:3" x14ac:dyDescent="0.25">
      <c r="B111">
        <v>-0.40024937655860526</v>
      </c>
      <c r="C111">
        <v>3.5001806628889703E-7</v>
      </c>
    </row>
    <row r="112" spans="2:3" x14ac:dyDescent="0.25">
      <c r="B112">
        <v>-0.39900249376558783</v>
      </c>
      <c r="C112">
        <v>3.7051635740218112E-7</v>
      </c>
    </row>
    <row r="113" spans="2:3" x14ac:dyDescent="0.25">
      <c r="B113">
        <v>-0.39775561097257039</v>
      </c>
      <c r="C113">
        <v>3.9215900250525395E-7</v>
      </c>
    </row>
    <row r="114" spans="2:3" x14ac:dyDescent="0.25">
      <c r="B114">
        <v>-0.39650872817955296</v>
      </c>
      <c r="C114">
        <v>4.1500650279193898E-7</v>
      </c>
    </row>
    <row r="115" spans="2:3" x14ac:dyDescent="0.25">
      <c r="B115">
        <v>-0.39526184538653553</v>
      </c>
      <c r="C115">
        <v>4.3912236087751943E-7</v>
      </c>
    </row>
    <row r="116" spans="2:3" x14ac:dyDescent="0.25">
      <c r="B116">
        <v>-0.39401496259351809</v>
      </c>
      <c r="C116">
        <v>4.6457321876689067E-7</v>
      </c>
    </row>
    <row r="117" spans="2:3" x14ac:dyDescent="0.25">
      <c r="B117">
        <v>-0.39276807980050066</v>
      </c>
      <c r="C117">
        <v>4.914290015810713E-7</v>
      </c>
    </row>
    <row r="118" spans="2:3" x14ac:dyDescent="0.25">
      <c r="B118">
        <v>-0.39152119700748322</v>
      </c>
      <c r="C118">
        <v>5.1976306725311584E-7</v>
      </c>
    </row>
    <row r="119" spans="2:3" x14ac:dyDescent="0.25">
      <c r="B119">
        <v>-0.39027431421446579</v>
      </c>
      <c r="C119">
        <v>5.4965236241077921E-7</v>
      </c>
    </row>
    <row r="120" spans="2:3" x14ac:dyDescent="0.25">
      <c r="B120">
        <v>-0.38902743142144836</v>
      </c>
      <c r="C120">
        <v>5.8117758466971818E-7</v>
      </c>
    </row>
    <row r="121" spans="2:3" x14ac:dyDescent="0.25">
      <c r="B121">
        <v>-0.38778054862843092</v>
      </c>
      <c r="C121">
        <v>6.1442335156756173E-7</v>
      </c>
    </row>
    <row r="122" spans="2:3" x14ac:dyDescent="0.25">
      <c r="B122">
        <v>-0.38653366583541349</v>
      </c>
      <c r="C122">
        <v>6.4947837637586515E-7</v>
      </c>
    </row>
    <row r="123" spans="2:3" x14ac:dyDescent="0.25">
      <c r="B123">
        <v>-0.38528678304239605</v>
      </c>
      <c r="C123">
        <v>6.8643565103375103E-7</v>
      </c>
    </row>
    <row r="124" spans="2:3" x14ac:dyDescent="0.25">
      <c r="B124">
        <v>-0.38403990024937862</v>
      </c>
      <c r="C124">
        <v>7.2539263645395909E-7</v>
      </c>
    </row>
    <row r="125" spans="2:3" x14ac:dyDescent="0.25">
      <c r="B125">
        <v>-0.38279301745636118</v>
      </c>
      <c r="C125">
        <v>7.6645146045905595E-7</v>
      </c>
    </row>
    <row r="126" spans="2:3" x14ac:dyDescent="0.25">
      <c r="B126">
        <v>-0.38154613466334375</v>
      </c>
      <c r="C126">
        <v>8.0971912361270062E-7</v>
      </c>
    </row>
    <row r="127" spans="2:3" x14ac:dyDescent="0.25">
      <c r="B127">
        <v>-0.38029925187032632</v>
      </c>
      <c r="C127">
        <v>8.5530771321812688E-7</v>
      </c>
    </row>
    <row r="128" spans="2:3" x14ac:dyDescent="0.25">
      <c r="B128">
        <v>-0.37905236907730888</v>
      </c>
      <c r="C128">
        <v>9.0333462576336772E-7</v>
      </c>
    </row>
    <row r="129" spans="2:3" x14ac:dyDescent="0.25">
      <c r="B129">
        <v>-0.37780548628429145</v>
      </c>
      <c r="C129">
        <v>9.5392279810023131E-7</v>
      </c>
    </row>
    <row r="130" spans="2:3" x14ac:dyDescent="0.25">
      <c r="B130">
        <v>-0.37655860349127401</v>
      </c>
      <c r="C130">
        <v>1.0072009476516212E-6</v>
      </c>
    </row>
    <row r="131" spans="2:3" x14ac:dyDescent="0.25">
      <c r="B131">
        <v>-0.37531172069825658</v>
      </c>
      <c r="C131">
        <v>1.0633038219494806E-6</v>
      </c>
    </row>
    <row r="132" spans="2:3" x14ac:dyDescent="0.25">
      <c r="B132">
        <v>-0.37406483790523914</v>
      </c>
      <c r="C132">
        <v>1.1223724578134254E-6</v>
      </c>
    </row>
    <row r="133" spans="2:3" x14ac:dyDescent="0.25">
      <c r="B133">
        <v>-0.37281795511222171</v>
      </c>
      <c r="C133">
        <v>1.1845544504880159E-6</v>
      </c>
    </row>
    <row r="134" spans="2:3" x14ac:dyDescent="0.25">
      <c r="B134">
        <v>-0.37157107231920428</v>
      </c>
      <c r="C134">
        <v>1.2500042330645857E-6</v>
      </c>
    </row>
    <row r="135" spans="2:3" x14ac:dyDescent="0.25">
      <c r="B135">
        <v>-0.37032418952618684</v>
      </c>
      <c r="C135">
        <v>1.3188833665216107E-6</v>
      </c>
    </row>
    <row r="136" spans="2:3" x14ac:dyDescent="0.25">
      <c r="B136">
        <v>-0.36907730673316941</v>
      </c>
      <c r="C136">
        <v>1.3913608407257367E-6</v>
      </c>
    </row>
    <row r="137" spans="2:3" x14ac:dyDescent="0.25">
      <c r="B137">
        <v>-0.36783042394015197</v>
      </c>
      <c r="C137">
        <v>1.4676133867438137E-6</v>
      </c>
    </row>
    <row r="138" spans="2:3" x14ac:dyDescent="0.25">
      <c r="B138">
        <v>-0.36658354114713454</v>
      </c>
      <c r="C138">
        <v>1.5478258008245639E-6</v>
      </c>
    </row>
    <row r="139" spans="2:3" x14ac:dyDescent="0.25">
      <c r="B139">
        <v>-0.36533665835411711</v>
      </c>
      <c r="C139">
        <v>1.6321912804168765E-6</v>
      </c>
    </row>
    <row r="140" spans="2:3" x14ac:dyDescent="0.25">
      <c r="B140">
        <v>-0.36408977556109967</v>
      </c>
      <c r="C140">
        <v>1.7209117726001428E-6</v>
      </c>
    </row>
    <row r="141" spans="2:3" x14ac:dyDescent="0.25">
      <c r="B141">
        <v>-0.36284289276808224</v>
      </c>
      <c r="C141">
        <v>1.8141983353105046E-6</v>
      </c>
    </row>
    <row r="142" spans="2:3" x14ac:dyDescent="0.25">
      <c r="B142">
        <v>-0.3615960099750648</v>
      </c>
      <c r="C142">
        <v>1.9122715117554195E-6</v>
      </c>
    </row>
    <row r="143" spans="2:3" x14ac:dyDescent="0.25">
      <c r="B143">
        <v>-0.36034912718204737</v>
      </c>
      <c r="C143">
        <v>2.0153617184175005E-6</v>
      </c>
    </row>
    <row r="144" spans="2:3" x14ac:dyDescent="0.25">
      <c r="B144">
        <v>-0.35910224438902993</v>
      </c>
      <c r="C144">
        <v>2.1237096470571752E-6</v>
      </c>
    </row>
    <row r="145" spans="2:3" x14ac:dyDescent="0.25">
      <c r="B145">
        <v>-0.3578553615960125</v>
      </c>
      <c r="C145">
        <v>2.2375666811323291E-6</v>
      </c>
    </row>
    <row r="146" spans="2:3" x14ac:dyDescent="0.25">
      <c r="B146">
        <v>-0.35660847880299507</v>
      </c>
      <c r="C146">
        <v>2.357195327061726E-6</v>
      </c>
    </row>
    <row r="147" spans="2:3" x14ac:dyDescent="0.25">
      <c r="B147">
        <v>-0.35536159600997763</v>
      </c>
      <c r="C147">
        <v>2.4828696607676313E-6</v>
      </c>
    </row>
    <row r="148" spans="2:3" x14ac:dyDescent="0.25">
      <c r="B148">
        <v>-0.3541147132169602</v>
      </c>
      <c r="C148">
        <v>2.6148757899417066E-6</v>
      </c>
    </row>
    <row r="149" spans="2:3" x14ac:dyDescent="0.25">
      <c r="B149">
        <v>-0.35286783042394276</v>
      </c>
      <c r="C149">
        <v>2.7535123324868604E-6</v>
      </c>
    </row>
    <row r="150" spans="2:3" x14ac:dyDescent="0.25">
      <c r="B150">
        <v>-0.35162094763092533</v>
      </c>
      <c r="C150">
        <v>2.8990909115963396E-6</v>
      </c>
    </row>
    <row r="151" spans="2:3" x14ac:dyDescent="0.25">
      <c r="B151">
        <v>-0.35037406483790789</v>
      </c>
      <c r="C151">
        <v>3.0519366679399157E-6</v>
      </c>
    </row>
    <row r="152" spans="2:3" x14ac:dyDescent="0.25">
      <c r="B152">
        <v>-0.34912718204489046</v>
      </c>
      <c r="C152">
        <v>3.212388789435545E-6</v>
      </c>
    </row>
    <row r="153" spans="2:3" x14ac:dyDescent="0.25">
      <c r="B153">
        <v>-0.34788029925187303</v>
      </c>
      <c r="C153">
        <v>3.3808010590933333E-6</v>
      </c>
    </row>
    <row r="154" spans="2:3" x14ac:dyDescent="0.25">
      <c r="B154">
        <v>-0.34663341645885559</v>
      </c>
      <c r="C154">
        <v>3.5575424214270671E-6</v>
      </c>
    </row>
    <row r="155" spans="2:3" x14ac:dyDescent="0.25">
      <c r="B155">
        <v>-0.34538653366583816</v>
      </c>
      <c r="C155">
        <v>3.742997567936847E-6</v>
      </c>
    </row>
    <row r="156" spans="2:3" x14ac:dyDescent="0.25">
      <c r="B156">
        <v>-0.34413965087282072</v>
      </c>
      <c r="C156">
        <v>3.9375675421746324E-6</v>
      </c>
    </row>
    <row r="157" spans="2:3" x14ac:dyDescent="0.25">
      <c r="B157">
        <v>-0.34289276807980329</v>
      </c>
      <c r="C157">
        <v>4.1416703649125791E-6</v>
      </c>
    </row>
    <row r="158" spans="2:3" x14ac:dyDescent="0.25">
      <c r="B158">
        <v>-0.34164588528678586</v>
      </c>
      <c r="C158">
        <v>4.3557416799421003E-6</v>
      </c>
    </row>
    <row r="159" spans="2:3" x14ac:dyDescent="0.25">
      <c r="B159">
        <v>-0.34039900249376842</v>
      </c>
      <c r="C159">
        <v>4.5802354210393805E-6</v>
      </c>
    </row>
    <row r="160" spans="2:3" x14ac:dyDescent="0.25">
      <c r="B160">
        <v>-0.33915211970075099</v>
      </c>
      <c r="C160">
        <v>4.8156245006408546E-6</v>
      </c>
    </row>
    <row r="161" spans="2:3" x14ac:dyDescent="0.25">
      <c r="B161">
        <v>-0.33790523690773355</v>
      </c>
      <c r="C161">
        <v>5.0624015207796528E-6</v>
      </c>
    </row>
    <row r="162" spans="2:3" x14ac:dyDescent="0.25">
      <c r="B162">
        <v>-0.33665835411471612</v>
      </c>
      <c r="C162">
        <v>5.3210795068414075E-6</v>
      </c>
    </row>
    <row r="163" spans="2:3" x14ac:dyDescent="0.25">
      <c r="B163">
        <v>-0.33541147132169868</v>
      </c>
      <c r="C163">
        <v>5.5921926647049822E-6</v>
      </c>
    </row>
    <row r="164" spans="2:3" x14ac:dyDescent="0.25">
      <c r="B164">
        <v>-0.33416458852868125</v>
      </c>
      <c r="C164">
        <v>5.8762971618406253E-6</v>
      </c>
    </row>
    <row r="165" spans="2:3" x14ac:dyDescent="0.25">
      <c r="B165">
        <v>-0.33291770573566382</v>
      </c>
      <c r="C165">
        <v>6.1739719329447762E-6</v>
      </c>
    </row>
    <row r="166" spans="2:3" x14ac:dyDescent="0.25">
      <c r="B166">
        <v>-0.33167082294264638</v>
      </c>
      <c r="C166">
        <v>6.4858195106972272E-6</v>
      </c>
    </row>
    <row r="167" spans="2:3" x14ac:dyDescent="0.25">
      <c r="B167">
        <v>-0.33042394014962895</v>
      </c>
      <c r="C167">
        <v>6.8124668822325194E-6</v>
      </c>
    </row>
    <row r="168" spans="2:3" x14ac:dyDescent="0.25">
      <c r="B168">
        <v>-0.32917705735661151</v>
      </c>
      <c r="C168">
        <v>7.1545663719234152E-6</v>
      </c>
    </row>
    <row r="169" spans="2:3" x14ac:dyDescent="0.25">
      <c r="B169">
        <v>-0.32793017456359408</v>
      </c>
      <c r="C169" s="7">
        <v>7.5127965510798229E-6</v>
      </c>
    </row>
    <row r="170" spans="2:3" x14ac:dyDescent="0.25">
      <c r="B170">
        <v>-0.32668329177057664</v>
      </c>
      <c r="C170" s="7">
        <v>7.8878631751718903E-6</v>
      </c>
    </row>
    <row r="171" spans="2:3" x14ac:dyDescent="0.25">
      <c r="B171">
        <v>-0.32543640897755921</v>
      </c>
      <c r="C171" s="7">
        <v>8.2805001491908875E-6</v>
      </c>
    </row>
    <row r="172" spans="2:3" x14ac:dyDescent="0.25">
      <c r="B172">
        <v>-0.32418952618454178</v>
      </c>
      <c r="C172" s="7">
        <v>8.6914705217660691E-6</v>
      </c>
    </row>
    <row r="173" spans="2:3" x14ac:dyDescent="0.25">
      <c r="B173">
        <v>-0.32294264339152434</v>
      </c>
      <c r="C173" s="7">
        <v>9.1215675086598432E-6</v>
      </c>
    </row>
    <row r="174" spans="2:3" x14ac:dyDescent="0.25">
      <c r="B174">
        <v>-0.32169576059850691</v>
      </c>
      <c r="C174" s="7">
        <v>9.5716155462674323E-6</v>
      </c>
    </row>
    <row r="175" spans="2:3" x14ac:dyDescent="0.25">
      <c r="B175">
        <v>-0.32044887780548947</v>
      </c>
      <c r="C175" s="7">
        <v>1.0042471375750431E-5</v>
      </c>
    </row>
    <row r="176" spans="2:3" x14ac:dyDescent="0.25">
      <c r="B176">
        <v>-0.31920199501247204</v>
      </c>
      <c r="C176" s="7">
        <v>1.053502515843659E-5</v>
      </c>
    </row>
    <row r="177" spans="2:3" x14ac:dyDescent="0.25">
      <c r="B177">
        <v>-0.31795511221945461</v>
      </c>
      <c r="C177" s="7">
        <v>1.1050201623120564E-5</v>
      </c>
    </row>
    <row r="178" spans="2:3" x14ac:dyDescent="0.25">
      <c r="B178">
        <v>-0.31670822942643717</v>
      </c>
      <c r="C178" s="7">
        <v>1.1588961245902274E-5</v>
      </c>
    </row>
    <row r="179" spans="2:3" x14ac:dyDescent="0.25">
      <c r="B179">
        <v>-0.31546134663341974</v>
      </c>
      <c r="C179" s="7">
        <v>1.2152301463200772E-5</v>
      </c>
    </row>
    <row r="180" spans="2:3" x14ac:dyDescent="0.25">
      <c r="B180">
        <v>-0.3142144638404023</v>
      </c>
      <c r="C180" s="7">
        <v>1.2741257918582551E-5</v>
      </c>
    </row>
    <row r="181" spans="2:3" x14ac:dyDescent="0.25">
      <c r="B181">
        <v>-0.31296758104738487</v>
      </c>
      <c r="C181" s="7">
        <v>1.3356905744043219E-5</v>
      </c>
    </row>
    <row r="182" spans="2:3" x14ac:dyDescent="0.25">
      <c r="B182">
        <v>-0.31172069825436743</v>
      </c>
      <c r="C182" s="7">
        <v>1.4000360876381365E-5</v>
      </c>
    </row>
    <row r="183" spans="2:3" x14ac:dyDescent="0.25">
      <c r="B183">
        <v>-0.31047381546135</v>
      </c>
      <c r="C183" s="7">
        <v>1.4672781409302225E-5</v>
      </c>
    </row>
    <row r="184" spans="2:3" x14ac:dyDescent="0.25">
      <c r="B184">
        <v>-0.30922693266833257</v>
      </c>
      <c r="C184" s="7">
        <v>1.5375368981887387E-5</v>
      </c>
    </row>
    <row r="185" spans="2:3" x14ac:dyDescent="0.25">
      <c r="B185">
        <v>-0.30798004987531513</v>
      </c>
      <c r="C185" s="7">
        <v>1.6109370204064193E-5</v>
      </c>
    </row>
    <row r="186" spans="2:3" x14ac:dyDescent="0.25">
      <c r="B186">
        <v>-0.3067331670822977</v>
      </c>
      <c r="C186" s="7">
        <v>1.6876078119705822E-5</v>
      </c>
    </row>
    <row r="187" spans="2:3" x14ac:dyDescent="0.25">
      <c r="B187">
        <v>-0.30548628428928026</v>
      </c>
      <c r="C187" s="7">
        <v>1.7676833707989003E-5</v>
      </c>
    </row>
    <row r="188" spans="2:3" x14ac:dyDescent="0.25">
      <c r="B188">
        <v>-0.30423940149626283</v>
      </c>
      <c r="C188" s="7">
        <v>1.8513027423632101E-5</v>
      </c>
    </row>
    <row r="189" spans="2:3" x14ac:dyDescent="0.25">
      <c r="B189">
        <v>-0.30299251870324539</v>
      </c>
      <c r="C189">
        <v>1.9386100776630869E-5</v>
      </c>
    </row>
    <row r="190" spans="2:3" x14ac:dyDescent="0.25">
      <c r="B190">
        <v>-0.30174563591022796</v>
      </c>
      <c r="C190">
        <v>2.0297547952103297E-5</v>
      </c>
    </row>
    <row r="191" spans="2:3" x14ac:dyDescent="0.25">
      <c r="B191">
        <v>-0.30049875311721053</v>
      </c>
      <c r="C191">
        <v>2.1248917470847894E-5</v>
      </c>
    </row>
    <row r="192" spans="2:3" x14ac:dyDescent="0.25">
      <c r="B192">
        <v>-0.29925187032419309</v>
      </c>
      <c r="C192">
        <v>2.2241813891212271E-5</v>
      </c>
    </row>
    <row r="193" spans="2:3" x14ac:dyDescent="0.25">
      <c r="B193">
        <v>-0.29800498753117566</v>
      </c>
      <c r="C193">
        <v>2.3277899552860001E-5</v>
      </c>
    </row>
    <row r="194" spans="2:3" x14ac:dyDescent="0.25">
      <c r="B194">
        <v>-0.29675810473815822</v>
      </c>
      <c r="C194">
        <v>2.4358896363014442E-5</v>
      </c>
    </row>
    <row r="195" spans="2:3" x14ac:dyDescent="0.25">
      <c r="B195">
        <v>-0.29551122194514079</v>
      </c>
      <c r="C195">
        <v>2.5486587625747631E-5</v>
      </c>
    </row>
    <row r="196" spans="2:3" x14ac:dyDescent="0.25">
      <c r="B196">
        <v>-0.29426433915212336</v>
      </c>
      <c r="C196">
        <v>2.6662819914870973E-5</v>
      </c>
    </row>
    <row r="197" spans="2:3" x14ac:dyDescent="0.25">
      <c r="B197">
        <v>-0.29301745635910592</v>
      </c>
      <c r="C197">
        <v>2.7889504990972036E-5</v>
      </c>
    </row>
    <row r="198" spans="2:3" x14ac:dyDescent="0.25">
      <c r="B198">
        <v>-0.29177057356608849</v>
      </c>
      <c r="C198">
        <v>2.916862176312843E-5</v>
      </c>
    </row>
    <row r="199" spans="2:3" x14ac:dyDescent="0.25">
      <c r="B199">
        <v>-0.29052369077307105</v>
      </c>
      <c r="C199">
        <v>3.0502218295815188E-5</v>
      </c>
    </row>
    <row r="200" spans="2:3" x14ac:dyDescent="0.25">
      <c r="B200">
        <v>-0.28927680798005362</v>
      </c>
      <c r="C200">
        <v>3.1892413861506703E-5</v>
      </c>
    </row>
    <row r="201" spans="2:3" x14ac:dyDescent="0.25">
      <c r="B201">
        <v>-0.28802992518703618</v>
      </c>
      <c r="C201">
        <v>3.3341401039457507E-5</v>
      </c>
    </row>
    <row r="202" spans="2:3" x14ac:dyDescent="0.25">
      <c r="B202">
        <v>-0.28678304239401875</v>
      </c>
      <c r="C202">
        <v>3.4851447861128672E-5</v>
      </c>
    </row>
    <row r="203" spans="2:3" x14ac:dyDescent="0.25">
      <c r="B203">
        <v>-0.28553615960100132</v>
      </c>
      <c r="C203">
        <v>3.6424900002707752E-5</v>
      </c>
    </row>
    <row r="204" spans="2:3" x14ac:dyDescent="0.25">
      <c r="B204">
        <v>-0.28428927680798388</v>
      </c>
      <c r="C204">
        <v>3.8064183025149961E-5</v>
      </c>
    </row>
    <row r="205" spans="2:3" x14ac:dyDescent="0.25">
      <c r="B205">
        <v>-0.28304239401496645</v>
      </c>
      <c r="C205">
        <v>3.9771804662147537E-5</v>
      </c>
    </row>
    <row r="206" spans="2:3" x14ac:dyDescent="0.25">
      <c r="B206">
        <v>-0.28179551122194901</v>
      </c>
      <c r="C206">
        <v>4.1550357156411556E-5</v>
      </c>
    </row>
    <row r="207" spans="2:3" x14ac:dyDescent="0.25">
      <c r="B207">
        <v>-0.28054862842893158</v>
      </c>
      <c r="C207">
        <v>4.3402519644626871E-5</v>
      </c>
    </row>
    <row r="208" spans="2:3" x14ac:dyDescent="0.25">
      <c r="B208">
        <v>-0.27930174563591414</v>
      </c>
      <c r="C208">
        <v>4.5331060591416463E-5</v>
      </c>
    </row>
    <row r="209" spans="2:3" x14ac:dyDescent="0.25">
      <c r="B209">
        <v>-0.27805486284289671</v>
      </c>
      <c r="C209">
        <v>4.7338840272624701E-5</v>
      </c>
    </row>
    <row r="210" spans="2:3" x14ac:dyDescent="0.25">
      <c r="B210">
        <v>-0.27680798004987928</v>
      </c>
      <c r="C210">
        <v>4.9428813308202275E-5</v>
      </c>
    </row>
    <row r="211" spans="2:3" x14ac:dyDescent="0.25">
      <c r="B211">
        <v>-0.27556109725686184</v>
      </c>
      <c r="C211">
        <v>5.1604031244946615E-5</v>
      </c>
    </row>
    <row r="212" spans="2:3" x14ac:dyDescent="0.25">
      <c r="B212">
        <v>-0.27431421446384441</v>
      </c>
      <c r="C212">
        <v>5.3867645189321617E-5</v>
      </c>
    </row>
    <row r="213" spans="2:3" x14ac:dyDescent="0.25">
      <c r="B213">
        <v>-0.27306733167082697</v>
      </c>
      <c r="C213">
        <v>5.6222908490549355E-5</v>
      </c>
    </row>
    <row r="214" spans="2:3" x14ac:dyDescent="0.25">
      <c r="B214">
        <v>-0.27182044887780954</v>
      </c>
      <c r="C214">
        <v>5.8673179474133525E-5</v>
      </c>
    </row>
    <row r="215" spans="2:3" x14ac:dyDescent="0.25">
      <c r="B215">
        <v>-0.27057356608479211</v>
      </c>
      <c r="C215">
        <v>6.1221924225940736E-5</v>
      </c>
    </row>
    <row r="216" spans="2:3" x14ac:dyDescent="0.25">
      <c r="B216">
        <v>-0.26932668329177467</v>
      </c>
      <c r="C216">
        <v>6.3872719426930112E-5</v>
      </c>
    </row>
    <row r="217" spans="2:3" x14ac:dyDescent="0.25">
      <c r="B217">
        <v>-0.26807980049875724</v>
      </c>
      <c r="C217">
        <v>6.662925523858484E-5</v>
      </c>
    </row>
    <row r="218" spans="2:3" x14ac:dyDescent="0.25">
      <c r="B218">
        <v>-0.2668329177057398</v>
      </c>
      <c r="C218">
        <v>6.9495338239061499E-5</v>
      </c>
    </row>
    <row r="219" spans="2:3" x14ac:dyDescent="0.25">
      <c r="B219">
        <v>-0.26558603491272237</v>
      </c>
      <c r="C219">
        <v>7.2474894410032878E-5</v>
      </c>
    </row>
    <row r="220" spans="2:3" x14ac:dyDescent="0.25">
      <c r="B220">
        <v>-0.26433915211970493</v>
      </c>
      <c r="C220">
        <v>7.5571972174159885E-5</v>
      </c>
    </row>
    <row r="221" spans="2:3" x14ac:dyDescent="0.25">
      <c r="B221">
        <v>-0.2630922693266875</v>
      </c>
      <c r="C221">
        <v>7.8790745483084656E-5</v>
      </c>
    </row>
    <row r="222" spans="2:3" x14ac:dyDescent="0.25">
      <c r="B222">
        <v>-0.26184538653367007</v>
      </c>
      <c r="C222">
        <v>8.2135516955794184E-5</v>
      </c>
    </row>
    <row r="223" spans="2:3" x14ac:dyDescent="0.25">
      <c r="B223">
        <v>-0.26059850374065263</v>
      </c>
      <c r="C223">
        <v>8.5610721067157903E-5</v>
      </c>
    </row>
    <row r="224" spans="2:3" x14ac:dyDescent="0.25">
      <c r="B224">
        <v>-0.2593516209476352</v>
      </c>
      <c r="C224">
        <v>8.9220927386396507E-5</v>
      </c>
    </row>
    <row r="225" spans="2:3" x14ac:dyDescent="0.25">
      <c r="B225">
        <v>-0.25810473815461776</v>
      </c>
      <c r="C225">
        <v>9.2970843865190615E-5</v>
      </c>
    </row>
    <row r="226" spans="2:3" x14ac:dyDescent="0.25">
      <c r="B226">
        <v>-0.25685785536160033</v>
      </c>
      <c r="C226">
        <v>9.6865320175089215E-5</v>
      </c>
    </row>
    <row r="227" spans="2:3" x14ac:dyDescent="0.25">
      <c r="B227">
        <v>-0.25561097256858289</v>
      </c>
      <c r="C227">
        <v>1.0090935109382629E-4</v>
      </c>
    </row>
    <row r="228" spans="2:3" x14ac:dyDescent="0.25">
      <c r="B228">
        <v>-0.25436408977556546</v>
      </c>
      <c r="C228">
        <v>1.051080799401018E-4</v>
      </c>
    </row>
    <row r="229" spans="2:3" x14ac:dyDescent="0.25">
      <c r="B229">
        <v>-0.25311720698254803</v>
      </c>
      <c r="C229">
        <v>1.0946680205633019E-4</v>
      </c>
    </row>
    <row r="230" spans="2:3" x14ac:dyDescent="0.25">
      <c r="B230">
        <v>-0.25187032418953059</v>
      </c>
      <c r="C230">
        <v>1.1399096833880331E-4</v>
      </c>
    </row>
    <row r="231" spans="2:3" x14ac:dyDescent="0.25">
      <c r="B231">
        <v>-0.25062344139651316</v>
      </c>
      <c r="C231">
        <v>1.186861888146595E-4</v>
      </c>
    </row>
    <row r="232" spans="2:3" x14ac:dyDescent="0.25">
      <c r="B232">
        <v>-0.2493765586034957</v>
      </c>
      <c r="C232">
        <v>1.2355823626499217E-4</v>
      </c>
    </row>
    <row r="233" spans="2:3" x14ac:dyDescent="0.25">
      <c r="B233">
        <v>-0.24812967581047823</v>
      </c>
      <c r="C233">
        <v>1.2861304989337122E-4</v>
      </c>
    </row>
    <row r="234" spans="2:3" x14ac:dyDescent="0.25">
      <c r="B234">
        <v>-0.24688279301746077</v>
      </c>
      <c r="C234">
        <v>1.3385673903899256E-4</v>
      </c>
    </row>
    <row r="235" spans="2:3" x14ac:dyDescent="0.25">
      <c r="B235">
        <v>-0.24563591022444331</v>
      </c>
      <c r="C235">
        <v>1.3929558693360662E-4</v>
      </c>
    </row>
    <row r="236" spans="2:3" x14ac:dyDescent="0.25">
      <c r="B236">
        <v>-0.24438902743142585</v>
      </c>
      <c r="C236">
        <v>1.4493605450131538E-4</v>
      </c>
    </row>
    <row r="237" spans="2:3" x14ac:dyDescent="0.25">
      <c r="B237">
        <v>-0.24314214463840839</v>
      </c>
      <c r="C237">
        <v>1.5078478420026232E-4</v>
      </c>
    </row>
    <row r="238" spans="2:3" x14ac:dyDescent="0.25">
      <c r="B238">
        <v>-0.24189526184539092</v>
      </c>
      <c r="C238">
        <v>1.5684860390517534E-4</v>
      </c>
    </row>
    <row r="239" spans="2:3" x14ac:dyDescent="0.25">
      <c r="B239">
        <v>-0.24064837905237346</v>
      </c>
      <c r="C239">
        <v>1.6313453082965432E-4</v>
      </c>
    </row>
    <row r="240" spans="2:3" x14ac:dyDescent="0.25">
      <c r="B240">
        <v>-0.239401496259356</v>
      </c>
      <c r="C240">
        <v>1.6964977548702905E-4</v>
      </c>
    </row>
    <row r="241" spans="2:3" x14ac:dyDescent="0.25">
      <c r="B241">
        <v>-0.23815461346633854</v>
      </c>
      <c r="C241">
        <v>1.7640174568854327E-4</v>
      </c>
    </row>
    <row r="242" spans="2:3" x14ac:dyDescent="0.25">
      <c r="B242">
        <v>-0.23690773067332108</v>
      </c>
      <c r="C242">
        <v>1.8339805057755021E-4</v>
      </c>
    </row>
    <row r="243" spans="2:3" x14ac:dyDescent="0.25">
      <c r="B243">
        <v>-0.23566084788030361</v>
      </c>
      <c r="C243">
        <v>1.9064650469833558E-4</v>
      </c>
    </row>
    <row r="244" spans="2:3" x14ac:dyDescent="0.25">
      <c r="B244">
        <v>-0.23441396508728615</v>
      </c>
      <c r="C244">
        <v>1.9815513209811022E-4</v>
      </c>
    </row>
    <row r="245" spans="2:3" x14ac:dyDescent="0.25">
      <c r="B245">
        <v>-0.23316708229426869</v>
      </c>
      <c r="C245">
        <v>2.0593217046064308E-4</v>
      </c>
    </row>
    <row r="246" spans="2:3" x14ac:dyDescent="0.25">
      <c r="B246">
        <v>-0.23192019950125123</v>
      </c>
      <c r="C246">
        <v>2.1398607526993026E-4</v>
      </c>
    </row>
    <row r="247" spans="2:3" x14ac:dyDescent="0.25">
      <c r="B247">
        <v>-0.23067331670823377</v>
      </c>
      <c r="C247">
        <v>2.2232552400222225E-4</v>
      </c>
    </row>
    <row r="248" spans="2:3" x14ac:dyDescent="0.25">
      <c r="B248">
        <v>-0.2294264339152163</v>
      </c>
      <c r="C248">
        <v>2.3095942034465528E-4</v>
      </c>
    </row>
    <row r="249" spans="2:3" x14ac:dyDescent="0.25">
      <c r="B249">
        <v>-0.22817955112219884</v>
      </c>
      <c r="C249">
        <v>2.398968984386571E-4</v>
      </c>
    </row>
    <row r="250" spans="2:3" x14ac:dyDescent="0.25">
      <c r="B250">
        <v>-0.22693266832918138</v>
      </c>
      <c r="C250">
        <v>2.4914732714622045E-4</v>
      </c>
    </row>
    <row r="251" spans="2:3" x14ac:dyDescent="0.25">
      <c r="B251">
        <v>-0.22568578553616392</v>
      </c>
      <c r="C251">
        <v>2.5872031433706022E-4</v>
      </c>
    </row>
    <row r="252" spans="2:3" x14ac:dyDescent="0.25">
      <c r="B252">
        <v>-0.22443890274314646</v>
      </c>
      <c r="C252">
        <v>2.6862571119459268E-4</v>
      </c>
    </row>
    <row r="253" spans="2:3" x14ac:dyDescent="0.25">
      <c r="B253">
        <v>-0.22319201995012899</v>
      </c>
      <c r="C253">
        <v>2.7887361653859574E-4</v>
      </c>
    </row>
    <row r="254" spans="2:3" x14ac:dyDescent="0.25">
      <c r="B254">
        <v>-0.22194513715711153</v>
      </c>
      <c r="C254">
        <v>2.8947438116233256E-4</v>
      </c>
    </row>
    <row r="255" spans="2:3" x14ac:dyDescent="0.25">
      <c r="B255">
        <v>-0.22069825436409407</v>
      </c>
      <c r="C255">
        <v>3.0043861218183917E-4</v>
      </c>
    </row>
    <row r="256" spans="2:3" x14ac:dyDescent="0.25">
      <c r="B256">
        <v>-0.21945137157107661</v>
      </c>
      <c r="C256">
        <v>3.1177717739500039E-4</v>
      </c>
    </row>
    <row r="257" spans="2:3" x14ac:dyDescent="0.25">
      <c r="B257">
        <v>-0.21820448877805915</v>
      </c>
      <c r="C257">
        <v>3.2350120964795564E-4</v>
      </c>
    </row>
    <row r="258" spans="2:3" x14ac:dyDescent="0.25">
      <c r="B258">
        <v>-0.21695760598504168</v>
      </c>
      <c r="C258">
        <v>3.3562211120630067E-4</v>
      </c>
    </row>
    <row r="259" spans="2:3" x14ac:dyDescent="0.25">
      <c r="B259">
        <v>-0.21571072319202422</v>
      </c>
      <c r="C259">
        <v>3.4815155812846781E-4</v>
      </c>
    </row>
    <row r="260" spans="2:3" x14ac:dyDescent="0.25">
      <c r="B260">
        <v>-0.21446384039900676</v>
      </c>
      <c r="C260">
        <v>3.611015046385915E-4</v>
      </c>
    </row>
    <row r="261" spans="2:3" x14ac:dyDescent="0.25">
      <c r="B261">
        <v>-0.2132169576059893</v>
      </c>
      <c r="C261">
        <v>3.7448418749608421E-4</v>
      </c>
    </row>
    <row r="262" spans="2:3" x14ac:dyDescent="0.25">
      <c r="B262">
        <v>-0.21197007481297184</v>
      </c>
      <c r="C262">
        <v>3.8831213035907014E-4</v>
      </c>
    </row>
    <row r="263" spans="2:3" x14ac:dyDescent="0.25">
      <c r="B263">
        <v>-0.21072319201995438</v>
      </c>
      <c r="C263">
        <v>4.025981481387466E-4</v>
      </c>
    </row>
    <row r="264" spans="2:3" x14ac:dyDescent="0.25">
      <c r="B264">
        <v>-0.20947630922693691</v>
      </c>
      <c r="C264">
        <v>4.1735535134166226E-4</v>
      </c>
    </row>
    <row r="265" spans="2:3" x14ac:dyDescent="0.25">
      <c r="B265">
        <v>-0.20822942643391945</v>
      </c>
      <c r="C265">
        <v>4.3259715039682776E-4</v>
      </c>
    </row>
    <row r="266" spans="2:3" x14ac:dyDescent="0.25">
      <c r="B266">
        <v>-0.20698254364090199</v>
      </c>
      <c r="C266">
        <v>4.4833725996449382E-4</v>
      </c>
    </row>
    <row r="267" spans="2:3" x14ac:dyDescent="0.25">
      <c r="B267">
        <v>-0.20573566084788453</v>
      </c>
      <c r="C267">
        <v>4.6458970322335992E-4</v>
      </c>
    </row>
    <row r="268" spans="2:3" x14ac:dyDescent="0.25">
      <c r="B268">
        <v>-0.20448877805486707</v>
      </c>
      <c r="C268">
        <v>4.8136881613289746E-4</v>
      </c>
    </row>
    <row r="269" spans="2:3" x14ac:dyDescent="0.25">
      <c r="B269">
        <v>-0.2032418952618496</v>
      </c>
      <c r="C269">
        <v>4.9868925166740206E-4</v>
      </c>
    </row>
    <row r="270" spans="2:3" x14ac:dyDescent="0.25">
      <c r="B270">
        <v>-0.20199501246883214</v>
      </c>
      <c r="C270">
        <v>5.1656598401831212E-4</v>
      </c>
    </row>
    <row r="271" spans="2:3" x14ac:dyDescent="0.25">
      <c r="B271">
        <v>-0.20074812967581468</v>
      </c>
      <c r="C271">
        <v>5.3501431276126317E-4</v>
      </c>
    </row>
    <row r="272" spans="2:3" x14ac:dyDescent="0.25">
      <c r="B272">
        <v>-0.19950124688279722</v>
      </c>
      <c r="C272">
        <v>5.5404986698427499E-4</v>
      </c>
    </row>
    <row r="273" spans="2:3" x14ac:dyDescent="0.25">
      <c r="B273">
        <v>-0.19825436408977976</v>
      </c>
      <c r="C273">
        <v>5.736886093734002E-4</v>
      </c>
    </row>
    <row r="274" spans="2:3" x14ac:dyDescent="0.25">
      <c r="B274">
        <v>-0.19700748129676229</v>
      </c>
      <c r="C274">
        <v>5.9394684025209689E-4</v>
      </c>
    </row>
    <row r="275" spans="2:3" x14ac:dyDescent="0.25">
      <c r="B275">
        <v>-0.19576059850374483</v>
      </c>
      <c r="C275">
        <v>6.1484120157051904E-4</v>
      </c>
    </row>
    <row r="276" spans="2:3" x14ac:dyDescent="0.25">
      <c r="B276">
        <v>-0.19451371571072737</v>
      </c>
      <c r="C276">
        <v>6.3638868084086165E-4</v>
      </c>
    </row>
    <row r="277" spans="2:3" x14ac:dyDescent="0.25">
      <c r="B277">
        <v>-0.19326683291770991</v>
      </c>
      <c r="C277">
        <v>6.5860661501482612E-4</v>
      </c>
    </row>
    <row r="278" spans="2:3" x14ac:dyDescent="0.25">
      <c r="B278">
        <v>-0.19201995012469245</v>
      </c>
      <c r="C278">
        <v>6.815126942992212E-4</v>
      </c>
    </row>
    <row r="279" spans="2:3" x14ac:dyDescent="0.25">
      <c r="B279">
        <v>-0.19077306733167498</v>
      </c>
      <c r="C279">
        <v>7.0512496590565137E-4</v>
      </c>
    </row>
    <row r="280" spans="2:3" x14ac:dyDescent="0.25">
      <c r="B280">
        <v>-0.18952618453865752</v>
      </c>
      <c r="C280">
        <v>7.2946183773018973E-4</v>
      </c>
    </row>
    <row r="281" spans="2:3" x14ac:dyDescent="0.25">
      <c r="B281">
        <v>-0.18827930174564006</v>
      </c>
      <c r="C281">
        <v>7.5454208195888475E-4</v>
      </c>
    </row>
    <row r="282" spans="2:3" x14ac:dyDescent="0.25">
      <c r="B282">
        <v>-0.1870324189526226</v>
      </c>
      <c r="C282">
        <v>7.8038483859489108E-4</v>
      </c>
    </row>
    <row r="283" spans="2:3" x14ac:dyDescent="0.25">
      <c r="B283">
        <v>-0.18578553615960514</v>
      </c>
      <c r="C283">
        <v>8.0700961890297794E-4</v>
      </c>
    </row>
    <row r="284" spans="2:3" x14ac:dyDescent="0.25">
      <c r="B284">
        <v>-0.18453865336658767</v>
      </c>
      <c r="C284">
        <v>8.3443630876711141E-4</v>
      </c>
    </row>
    <row r="285" spans="2:3" x14ac:dyDescent="0.25">
      <c r="B285">
        <v>-0.18329177057357021</v>
      </c>
      <c r="C285">
        <v>8.626851719567793E-4</v>
      </c>
    </row>
    <row r="286" spans="2:3" x14ac:dyDescent="0.25">
      <c r="B286">
        <v>-0.18204488778055275</v>
      </c>
      <c r="C286">
        <v>8.9177685329767335E-4</v>
      </c>
    </row>
    <row r="287" spans="2:3" x14ac:dyDescent="0.25">
      <c r="B287">
        <v>-0.18079800498753529</v>
      </c>
      <c r="C287">
        <v>9.2173238174232067E-4</v>
      </c>
    </row>
    <row r="288" spans="2:3" x14ac:dyDescent="0.25">
      <c r="B288">
        <v>-0.17955112219451783</v>
      </c>
      <c r="C288">
        <v>9.5257317333621557E-4</v>
      </c>
    </row>
    <row r="289" spans="2:3" x14ac:dyDescent="0.25">
      <c r="B289">
        <v>-0.17830423940150036</v>
      </c>
      <c r="C289">
        <v>9.8432103407497659E-4</v>
      </c>
    </row>
    <row r="290" spans="2:3" x14ac:dyDescent="0.25">
      <c r="B290">
        <v>-0.1770573566084829</v>
      </c>
      <c r="C290">
        <v>1.0169981626480308E-3</v>
      </c>
    </row>
    <row r="291" spans="2:3" x14ac:dyDescent="0.25">
      <c r="B291">
        <v>-0.17581047381546544</v>
      </c>
      <c r="C291">
        <v>1.0506271530642995E-3</v>
      </c>
    </row>
    <row r="292" spans="2:3" x14ac:dyDescent="0.25">
      <c r="B292">
        <v>-0.17456359102244798</v>
      </c>
      <c r="C292">
        <v>1.0852309971553444E-3</v>
      </c>
    </row>
    <row r="293" spans="2:3" x14ac:dyDescent="0.25">
      <c r="B293">
        <v>-0.17331670822943052</v>
      </c>
      <c r="C293">
        <v>1.1208330869514238E-3</v>
      </c>
    </row>
    <row r="294" spans="2:3" x14ac:dyDescent="0.25">
      <c r="B294">
        <v>-0.17206982543641305</v>
      </c>
      <c r="C294">
        <v>1.1574572169258863E-3</v>
      </c>
    </row>
    <row r="295" spans="2:3" x14ac:dyDescent="0.25">
      <c r="B295">
        <v>-0.17082294264339559</v>
      </c>
      <c r="C295">
        <v>1.195127586103335E-3</v>
      </c>
    </row>
    <row r="296" spans="2:3" x14ac:dyDescent="0.25">
      <c r="B296">
        <v>-0.16957605985037813</v>
      </c>
      <c r="C296">
        <v>1.2338688000269847E-3</v>
      </c>
    </row>
    <row r="297" spans="2:3" x14ac:dyDescent="0.25">
      <c r="B297">
        <v>-0.16832917705736067</v>
      </c>
      <c r="C297">
        <v>1.2737058725806425E-3</v>
      </c>
    </row>
    <row r="298" spans="2:3" x14ac:dyDescent="0.25">
      <c r="B298">
        <v>-0.16708229426434321</v>
      </c>
      <c r="C298">
        <v>1.3146642276607441E-3</v>
      </c>
    </row>
    <row r="299" spans="2:3" x14ac:dyDescent="0.25">
      <c r="B299">
        <v>-0.16583541147132574</v>
      </c>
      <c r="C299">
        <v>1.3567697006938897E-3</v>
      </c>
    </row>
    <row r="300" spans="2:3" x14ac:dyDescent="0.25">
      <c r="B300">
        <v>-0.16458852867830828</v>
      </c>
      <c r="C300">
        <v>1.4000485399953441E-3</v>
      </c>
    </row>
    <row r="301" spans="2:3" x14ac:dyDescent="0.25">
      <c r="B301">
        <v>-0.16334164588529082</v>
      </c>
      <c r="C301">
        <v>1.4445274079639765E-3</v>
      </c>
    </row>
    <row r="302" spans="2:3" x14ac:dyDescent="0.25">
      <c r="B302">
        <v>-0.16209476309227336</v>
      </c>
      <c r="C302">
        <v>1.4902333821091478E-3</v>
      </c>
    </row>
    <row r="303" spans="2:3" x14ac:dyDescent="0.25">
      <c r="B303">
        <v>-0.1608478802992559</v>
      </c>
      <c r="C303">
        <v>1.5371939559050804E-3</v>
      </c>
    </row>
    <row r="304" spans="2:3" x14ac:dyDescent="0.25">
      <c r="B304">
        <v>-0.15960099750623843</v>
      </c>
      <c r="C304">
        <v>1.5854370394682788E-3</v>
      </c>
    </row>
    <row r="305" spans="2:3" x14ac:dyDescent="0.25">
      <c r="B305">
        <v>-0.15835411471322097</v>
      </c>
      <c r="C305">
        <v>1.6349909600536106E-3</v>
      </c>
    </row>
    <row r="306" spans="2:3" x14ac:dyDescent="0.25">
      <c r="B306">
        <v>-0.15710723192020351</v>
      </c>
      <c r="C306">
        <v>1.6858844623646985E-3</v>
      </c>
    </row>
    <row r="307" spans="2:3" x14ac:dyDescent="0.25">
      <c r="B307">
        <v>-0.15586034912718605</v>
      </c>
      <c r="C307">
        <v>1.7381467086743309E-3</v>
      </c>
    </row>
    <row r="308" spans="2:3" x14ac:dyDescent="0.25">
      <c r="B308">
        <v>-0.15461346633416859</v>
      </c>
      <c r="C308">
        <v>1.7918072787506431E-3</v>
      </c>
    </row>
    <row r="309" spans="2:3" x14ac:dyDescent="0.25">
      <c r="B309">
        <v>-0.15336658354115112</v>
      </c>
      <c r="C309">
        <v>1.8468961695848904E-3</v>
      </c>
    </row>
    <row r="310" spans="2:3" x14ac:dyDescent="0.25">
      <c r="B310">
        <v>-0.15211970074813366</v>
      </c>
      <c r="C310" s="7">
        <v>1.9034437949166927E-3</v>
      </c>
    </row>
    <row r="311" spans="2:3" x14ac:dyDescent="0.25">
      <c r="B311">
        <v>-0.1508728179551162</v>
      </c>
      <c r="C311" s="7">
        <v>1.9614809845527061E-3</v>
      </c>
    </row>
    <row r="312" spans="2:3" x14ac:dyDescent="0.25">
      <c r="B312">
        <v>-0.14962593516209874</v>
      </c>
      <c r="C312" s="7">
        <v>2.0210389834747458E-3</v>
      </c>
    </row>
    <row r="313" spans="2:3" x14ac:dyDescent="0.25">
      <c r="B313">
        <v>-0.14837905236908128</v>
      </c>
      <c r="C313" s="7">
        <v>2.0821494507334785E-3</v>
      </c>
    </row>
    <row r="314" spans="2:3" x14ac:dyDescent="0.25">
      <c r="B314">
        <v>-0.14713216957606381</v>
      </c>
      <c r="C314" s="7">
        <v>2.144844458123866E-3</v>
      </c>
    </row>
    <row r="315" spans="2:3" x14ac:dyDescent="0.25">
      <c r="B315">
        <v>-0.14588528678304635</v>
      </c>
      <c r="C315" s="7">
        <v>2.2091564886386672E-3</v>
      </c>
    </row>
    <row r="316" spans="2:3" x14ac:dyDescent="0.25">
      <c r="B316">
        <v>-0.14463840399002889</v>
      </c>
      <c r="C316" s="7">
        <v>2.2751184346963644E-3</v>
      </c>
    </row>
    <row r="317" spans="2:3" x14ac:dyDescent="0.25">
      <c r="B317">
        <v>-0.14339152119701143</v>
      </c>
      <c r="C317" s="7">
        <v>2.342763596140017E-3</v>
      </c>
    </row>
    <row r="318" spans="2:3" x14ac:dyDescent="0.25">
      <c r="B318">
        <v>-0.14214463840399397</v>
      </c>
      <c r="C318" s="7">
        <v>2.4121256780036309E-3</v>
      </c>
    </row>
    <row r="319" spans="2:3" x14ac:dyDescent="0.25">
      <c r="B319">
        <v>-0.14089775561097651</v>
      </c>
      <c r="C319" s="7">
        <v>2.4832387880427569E-3</v>
      </c>
    </row>
    <row r="320" spans="2:3" x14ac:dyDescent="0.25">
      <c r="B320">
        <v>-0.13965087281795904</v>
      </c>
      <c r="C320" s="7">
        <v>2.5561374340261423E-3</v>
      </c>
    </row>
    <row r="321" spans="2:3" x14ac:dyDescent="0.25">
      <c r="B321">
        <v>-0.13840399002494158</v>
      </c>
      <c r="C321" s="7">
        <v>2.6308565207853922E-3</v>
      </c>
    </row>
    <row r="322" spans="2:3" x14ac:dyDescent="0.25">
      <c r="B322">
        <v>-0.13715710723192412</v>
      </c>
      <c r="C322" s="7">
        <v>2.7074313470197313E-3</v>
      </c>
    </row>
    <row r="323" spans="2:3" x14ac:dyDescent="0.25">
      <c r="B323">
        <v>-0.13591022443890666</v>
      </c>
      <c r="C323" s="7">
        <v>2.7858976018530603E-3</v>
      </c>
    </row>
    <row r="324" spans="2:3" x14ac:dyDescent="0.25">
      <c r="B324">
        <v>-0.1346633416458892</v>
      </c>
      <c r="C324" s="7">
        <v>2.8662913611406928E-3</v>
      </c>
    </row>
    <row r="325" spans="2:3" x14ac:dyDescent="0.25">
      <c r="B325">
        <v>-0.13341645885287173</v>
      </c>
      <c r="C325" s="7">
        <v>2.9486490835232563E-3</v>
      </c>
    </row>
    <row r="326" spans="2:3" x14ac:dyDescent="0.25">
      <c r="B326">
        <v>-0.13216957605985427</v>
      </c>
      <c r="C326" s="7">
        <v>3.0330076062254213E-3</v>
      </c>
    </row>
    <row r="327" spans="2:3" x14ac:dyDescent="0.25">
      <c r="B327">
        <v>-0.13092269326683681</v>
      </c>
      <c r="C327" s="7">
        <v>3.1194041405972579E-3</v>
      </c>
    </row>
    <row r="328" spans="2:3" x14ac:dyDescent="0.25">
      <c r="B328">
        <v>-0.12967581047381935</v>
      </c>
      <c r="C328" s="7">
        <v>3.2078762673962069E-3</v>
      </c>
    </row>
    <row r="329" spans="2:3" x14ac:dyDescent="0.25">
      <c r="B329">
        <v>-0.12842892768080189</v>
      </c>
      <c r="C329" s="7">
        <v>3.2984619318077802E-3</v>
      </c>
    </row>
    <row r="330" spans="2:3" x14ac:dyDescent="0.25">
      <c r="B330">
        <v>-0.12718204488778442</v>
      </c>
      <c r="C330">
        <v>3.3911994382033132E-3</v>
      </c>
    </row>
    <row r="331" spans="2:3" x14ac:dyDescent="0.25">
      <c r="B331">
        <v>-0.12593516209476696</v>
      </c>
      <c r="C331">
        <v>3.4861274446332446E-3</v>
      </c>
    </row>
    <row r="332" spans="2:3" x14ac:dyDescent="0.25">
      <c r="B332">
        <v>-0.1246882793017495</v>
      </c>
      <c r="C332">
        <v>3.5832849570545805E-3</v>
      </c>
    </row>
    <row r="333" spans="2:3" x14ac:dyDescent="0.25">
      <c r="B333">
        <v>-0.12344139650873204</v>
      </c>
      <c r="C333">
        <v>3.6827113232913923E-3</v>
      </c>
    </row>
    <row r="334" spans="2:3" x14ac:dyDescent="0.25">
      <c r="B334">
        <v>-0.12219451371571458</v>
      </c>
      <c r="C334">
        <v>3.7844462267273876E-3</v>
      </c>
    </row>
    <row r="335" spans="2:3" x14ac:dyDescent="0.25">
      <c r="B335">
        <v>-0.12094763092269711</v>
      </c>
      <c r="C335">
        <v>3.8885296797297707E-3</v>
      </c>
    </row>
    <row r="336" spans="2:3" x14ac:dyDescent="0.25">
      <c r="B336">
        <v>-0.11970074812967965</v>
      </c>
      <c r="C336">
        <v>3.9950020168038223E-3</v>
      </c>
    </row>
    <row r="337" spans="2:3" x14ac:dyDescent="0.25">
      <c r="B337">
        <v>-0.11845386533666219</v>
      </c>
      <c r="C337">
        <v>4.1039038874778246E-3</v>
      </c>
    </row>
    <row r="338" spans="2:3" x14ac:dyDescent="0.25">
      <c r="B338">
        <v>-0.11720698254364473</v>
      </c>
      <c r="C338">
        <v>4.2152762489181626E-3</v>
      </c>
    </row>
    <row r="339" spans="2:3" x14ac:dyDescent="0.25">
      <c r="B339">
        <v>-0.11596009975062727</v>
      </c>
      <c r="C339">
        <v>4.3291603582746307E-3</v>
      </c>
    </row>
    <row r="340" spans="2:3" x14ac:dyDescent="0.25">
      <c r="B340">
        <v>-0.1147132169576098</v>
      </c>
      <c r="C340">
        <v>4.4455977647562123E-3</v>
      </c>
    </row>
    <row r="341" spans="2:3" x14ac:dyDescent="0.25">
      <c r="B341">
        <v>-0.11346633416459234</v>
      </c>
      <c r="C341">
        <v>4.5646303014377845E-3</v>
      </c>
    </row>
    <row r="342" spans="2:3" x14ac:dyDescent="0.25">
      <c r="B342">
        <v>-0.11221945137157488</v>
      </c>
      <c r="C342">
        <v>4.6863000767984383E-3</v>
      </c>
    </row>
    <row r="343" spans="2:3" x14ac:dyDescent="0.25">
      <c r="B343">
        <v>-0.11097256857855742</v>
      </c>
      <c r="C343">
        <v>4.8106494659923248E-3</v>
      </c>
    </row>
    <row r="344" spans="2:3" x14ac:dyDescent="0.25">
      <c r="B344">
        <v>-0.10972568578553996</v>
      </c>
      <c r="C344">
        <v>4.9377211018531457E-3</v>
      </c>
    </row>
    <row r="345" spans="2:3" x14ac:dyDescent="0.25">
      <c r="B345">
        <v>-0.10847880299252249</v>
      </c>
      <c r="C345">
        <v>5.0675578656336692E-3</v>
      </c>
    </row>
    <row r="346" spans="2:3" x14ac:dyDescent="0.25">
      <c r="B346">
        <v>-0.10723192019950503</v>
      </c>
      <c r="C346">
        <v>5.2002028774818269E-3</v>
      </c>
    </row>
    <row r="347" spans="2:3" x14ac:dyDescent="0.25">
      <c r="B347">
        <v>-0.10598503740648757</v>
      </c>
      <c r="C347">
        <v>5.3356994866552432E-3</v>
      </c>
    </row>
    <row r="348" spans="2:3" x14ac:dyDescent="0.25">
      <c r="B348">
        <v>-0.10473815461347011</v>
      </c>
      <c r="C348">
        <v>5.474091261476223E-3</v>
      </c>
    </row>
    <row r="349" spans="2:3" x14ac:dyDescent="0.25">
      <c r="B349">
        <v>-0.10349127182045265</v>
      </c>
      <c r="C349">
        <v>5.6154219790295039E-3</v>
      </c>
    </row>
    <row r="350" spans="2:3" x14ac:dyDescent="0.25">
      <c r="B350">
        <v>-0.10224438902743518</v>
      </c>
      <c r="C350">
        <v>5.7597356146052818E-3</v>
      </c>
    </row>
    <row r="351" spans="2:3" x14ac:dyDescent="0.25">
      <c r="B351">
        <v>-0.10099750623441772</v>
      </c>
      <c r="C351">
        <v>5.907076330890295E-3</v>
      </c>
    </row>
    <row r="352" spans="2:3" x14ac:dyDescent="0.25">
      <c r="B352">
        <v>-9.975062344140026E-2</v>
      </c>
      <c r="C352">
        <v>6.057488466909928E-3</v>
      </c>
    </row>
    <row r="353" spans="2:3" x14ac:dyDescent="0.25">
      <c r="B353">
        <v>-9.8503740648382798E-2</v>
      </c>
      <c r="C353">
        <v>6.2110165267246168E-3</v>
      </c>
    </row>
    <row r="354" spans="2:3" x14ac:dyDescent="0.25">
      <c r="B354">
        <v>-9.7256857855365336E-2</v>
      </c>
      <c r="C354">
        <v>6.3677051678840187E-3</v>
      </c>
    </row>
    <row r="355" spans="2:3" x14ac:dyDescent="0.25">
      <c r="B355">
        <v>-9.6009975062347874E-2</v>
      </c>
      <c r="C355">
        <v>6.527599189642656E-3</v>
      </c>
    </row>
    <row r="356" spans="2:3" x14ac:dyDescent="0.25">
      <c r="B356">
        <v>-9.4763092269330412E-2</v>
      </c>
      <c r="C356">
        <v>6.6907435209410202E-3</v>
      </c>
    </row>
    <row r="357" spans="2:3" x14ac:dyDescent="0.25">
      <c r="B357">
        <v>-9.351620947631295E-2</v>
      </c>
      <c r="C357">
        <v>6.8571832081563179E-3</v>
      </c>
    </row>
    <row r="358" spans="2:3" x14ac:dyDescent="0.25">
      <c r="B358">
        <v>-9.2269326683295488E-2</v>
      </c>
      <c r="C358">
        <v>7.0269634026272985E-3</v>
      </c>
    </row>
    <row r="359" spans="2:3" x14ac:dyDescent="0.25">
      <c r="B359">
        <v>-9.1022443890278026E-2</v>
      </c>
      <c r="C359">
        <v>7.2001293479578687E-3</v>
      </c>
    </row>
    <row r="360" spans="2:3" x14ac:dyDescent="0.25">
      <c r="B360">
        <v>-8.9775561097260564E-2</v>
      </c>
      <c r="C360">
        <v>7.3767263671043783E-3</v>
      </c>
    </row>
    <row r="361" spans="2:3" x14ac:dyDescent="0.25">
      <c r="B361">
        <v>-8.8528678304243102E-2</v>
      </c>
      <c r="C361">
        <v>7.5567998492517517E-3</v>
      </c>
    </row>
    <row r="362" spans="2:3" x14ac:dyDescent="0.25">
      <c r="B362">
        <v>-8.7281795511225641E-2</v>
      </c>
      <c r="C362">
        <v>7.740395236483847E-3</v>
      </c>
    </row>
    <row r="363" spans="2:3" x14ac:dyDescent="0.25">
      <c r="B363">
        <v>-8.6034912718208179E-2</v>
      </c>
      <c r="C363">
        <v>7.9275580102536602E-3</v>
      </c>
    </row>
    <row r="364" spans="2:3" x14ac:dyDescent="0.25">
      <c r="B364">
        <v>-8.4788029925190717E-2</v>
      </c>
      <c r="C364">
        <v>8.1183336776592396E-3</v>
      </c>
    </row>
    <row r="365" spans="2:3" x14ac:dyDescent="0.25">
      <c r="B365">
        <v>-8.3541147132173255E-2</v>
      </c>
      <c r="C365">
        <v>8.3127677575313766E-3</v>
      </c>
    </row>
    <row r="366" spans="2:3" x14ac:dyDescent="0.25">
      <c r="B366">
        <v>-8.2294264339155793E-2</v>
      </c>
      <c r="C366">
        <v>8.5109057663393696E-3</v>
      </c>
    </row>
    <row r="367" spans="2:3" x14ac:dyDescent="0.25">
      <c r="B367">
        <v>-8.1047381546138331E-2</v>
      </c>
      <c r="C367">
        <v>8.71279320392143E-3</v>
      </c>
    </row>
    <row r="368" spans="2:3" x14ac:dyDescent="0.25">
      <c r="B368">
        <v>-7.9800498753120869E-2</v>
      </c>
      <c r="C368">
        <v>8.918475539046412E-3</v>
      </c>
    </row>
    <row r="369" spans="2:3" x14ac:dyDescent="0.25">
      <c r="B369">
        <v>-7.8553615960103407E-2</v>
      </c>
      <c r="C369">
        <v>9.1279981948138821E-3</v>
      </c>
    </row>
    <row r="370" spans="2:3" x14ac:dyDescent="0.25">
      <c r="B370">
        <v>-7.7306733167085945E-2</v>
      </c>
      <c r="C370">
        <v>9.3414065338996918E-3</v>
      </c>
    </row>
    <row r="371" spans="2:3" x14ac:dyDescent="0.25">
      <c r="B371">
        <v>-7.6059850374068483E-2</v>
      </c>
      <c r="C371">
        <v>9.5587458436543933E-3</v>
      </c>
    </row>
    <row r="372" spans="2:3" x14ac:dyDescent="0.25">
      <c r="B372">
        <v>-7.4812967581051021E-2</v>
      </c>
      <c r="C372">
        <v>9.7800613210621296E-3</v>
      </c>
    </row>
    <row r="373" spans="2:3" x14ac:dyDescent="0.25">
      <c r="B373">
        <v>-7.3566084788033559E-2</v>
      </c>
      <c r="C373">
        <v>1.0005398057567777E-2</v>
      </c>
    </row>
    <row r="374" spans="2:3" x14ac:dyDescent="0.25">
      <c r="B374">
        <v>-7.2319201995016097E-2</v>
      </c>
      <c r="C374">
        <v>1.0234801023780271E-2</v>
      </c>
    </row>
    <row r="375" spans="2:3" x14ac:dyDescent="0.25">
      <c r="B375">
        <v>-7.1072319201998635E-2</v>
      </c>
      <c r="C375">
        <v>1.0468315054060318E-2</v>
      </c>
    </row>
    <row r="376" spans="2:3" x14ac:dyDescent="0.25">
      <c r="B376">
        <v>-6.9825436408981173E-2</v>
      </c>
      <c r="C376">
        <v>1.0705984831000825E-2</v>
      </c>
    </row>
    <row r="377" spans="2:3" x14ac:dyDescent="0.25">
      <c r="B377">
        <v>-6.8578553615963711E-2</v>
      </c>
      <c r="C377">
        <v>1.0947854869808569E-2</v>
      </c>
    </row>
    <row r="378" spans="2:3" x14ac:dyDescent="0.25">
      <c r="B378">
        <v>-6.7331670822946249E-2</v>
      </c>
      <c r="C378">
        <v>1.11939695025958E-2</v>
      </c>
    </row>
    <row r="379" spans="2:3" x14ac:dyDescent="0.25">
      <c r="B379">
        <v>-6.6084788029928787E-2</v>
      </c>
      <c r="C379">
        <v>1.1444372862590618E-2</v>
      </c>
    </row>
    <row r="380" spans="2:3" x14ac:dyDescent="0.25">
      <c r="B380">
        <v>-6.4837905236911325E-2</v>
      </c>
      <c r="C380">
        <v>1.169910886827516E-2</v>
      </c>
    </row>
    <row r="381" spans="2:3" x14ac:dyDescent="0.25">
      <c r="B381">
        <v>-6.3591022443893863E-2</v>
      </c>
      <c r="C381">
        <v>1.1958221207460751E-2</v>
      </c>
    </row>
    <row r="382" spans="2:3" x14ac:dyDescent="0.25">
      <c r="B382">
        <v>-6.2344139650876408E-2</v>
      </c>
      <c r="C382">
        <v>1.2221753321309311E-2</v>
      </c>
    </row>
    <row r="383" spans="2:3" x14ac:dyDescent="0.25">
      <c r="B383">
        <v>-6.1097256857858953E-2</v>
      </c>
      <c r="C383">
        <v>1.2489748388310514E-2</v>
      </c>
    </row>
    <row r="384" spans="2:3" x14ac:dyDescent="0.25">
      <c r="B384">
        <v>-5.9850374064841498E-2</v>
      </c>
      <c r="C384">
        <v>1.2762249308224189E-2</v>
      </c>
    </row>
    <row r="385" spans="2:3" x14ac:dyDescent="0.25">
      <c r="B385">
        <v>-5.8603491271824043E-2</v>
      </c>
      <c r="C385">
        <v>1.3039298685997744E-2</v>
      </c>
    </row>
    <row r="386" spans="2:3" x14ac:dyDescent="0.25">
      <c r="B386">
        <v>-5.7356608478806588E-2</v>
      </c>
      <c r="C386">
        <v>1.3320938815668357E-2</v>
      </c>
    </row>
    <row r="387" spans="2:3" x14ac:dyDescent="0.25">
      <c r="B387">
        <v>-5.6109725685789133E-2</v>
      </c>
      <c r="C387">
        <v>1.3607211664259898E-2</v>
      </c>
    </row>
    <row r="388" spans="2:3" x14ac:dyDescent="0.25">
      <c r="B388">
        <v>-5.4862842892771678E-2</v>
      </c>
      <c r="C388">
        <v>1.3898158855684559E-2</v>
      </c>
    </row>
    <row r="389" spans="2:3" x14ac:dyDescent="0.25">
      <c r="B389">
        <v>-5.3615960099754223E-2</v>
      </c>
      <c r="C389">
        <v>1.4193821654659303E-2</v>
      </c>
    </row>
    <row r="390" spans="2:3" x14ac:dyDescent="0.25">
      <c r="B390">
        <v>-5.2369077306736768E-2</v>
      </c>
      <c r="C390">
        <v>1.4494240950647302E-2</v>
      </c>
    </row>
    <row r="391" spans="2:3" x14ac:dyDescent="0.25">
      <c r="B391">
        <v>-5.1122194513719313E-2</v>
      </c>
      <c r="C391">
        <v>1.4799457241834651E-2</v>
      </c>
    </row>
    <row r="392" spans="2:3" x14ac:dyDescent="0.25">
      <c r="B392">
        <v>-4.9875311720701858E-2</v>
      </c>
      <c r="C392">
        <v>1.5109510619152621E-2</v>
      </c>
    </row>
    <row r="393" spans="2:3" x14ac:dyDescent="0.25">
      <c r="B393">
        <v>-4.8628428927684403E-2</v>
      </c>
      <c r="C393">
        <v>1.5424440750355844E-2</v>
      </c>
    </row>
    <row r="394" spans="2:3" x14ac:dyDescent="0.25">
      <c r="B394">
        <v>-4.7381546134666948E-2</v>
      </c>
      <c r="C394">
        <v>1.5744286864166859E-2</v>
      </c>
    </row>
    <row r="395" spans="2:3" x14ac:dyDescent="0.25">
      <c r="B395">
        <v>-4.6134663341649493E-2</v>
      </c>
      <c r="C395">
        <v>1.6069087734497407E-2</v>
      </c>
    </row>
    <row r="396" spans="2:3" x14ac:dyDescent="0.25">
      <c r="B396">
        <v>-4.4887780548632038E-2</v>
      </c>
      <c r="C396">
        <v>1.6398881664757017E-2</v>
      </c>
    </row>
    <row r="397" spans="2:3" x14ac:dyDescent="0.25">
      <c r="B397">
        <v>-4.3640897755614583E-2</v>
      </c>
      <c r="C397">
        <v>1.6733706472259309E-2</v>
      </c>
    </row>
    <row r="398" spans="2:3" x14ac:dyDescent="0.25">
      <c r="B398">
        <v>-4.2394014962597128E-2</v>
      </c>
      <c r="C398">
        <v>1.7073599472736518E-2</v>
      </c>
    </row>
    <row r="399" spans="2:3" x14ac:dyDescent="0.25">
      <c r="B399">
        <v>-4.1147132169579673E-2</v>
      </c>
      <c r="C399">
        <v>1.7418597464972766E-2</v>
      </c>
    </row>
    <row r="400" spans="2:3" x14ac:dyDescent="0.25">
      <c r="B400">
        <v>-3.9900249376562218E-2</v>
      </c>
      <c r="C400">
        <v>1.7768736715566478E-2</v>
      </c>
    </row>
    <row r="401" spans="2:3" x14ac:dyDescent="0.25">
      <c r="B401">
        <v>-3.8653366583544763E-2</v>
      </c>
      <c r="C401">
        <v>1.8124052943832479E-2</v>
      </c>
    </row>
    <row r="402" spans="2:3" x14ac:dyDescent="0.25">
      <c r="B402">
        <v>-3.7406483790527308E-2</v>
      </c>
      <c r="C402">
        <v>1.8484581306854108E-2</v>
      </c>
    </row>
    <row r="403" spans="2:3" x14ac:dyDescent="0.25">
      <c r="B403">
        <v>-3.6159600997509853E-2</v>
      </c>
      <c r="C403">
        <v>1.8850356384695763E-2</v>
      </c>
    </row>
    <row r="404" spans="2:3" x14ac:dyDescent="0.25">
      <c r="B404">
        <v>-3.4912718204492398E-2</v>
      </c>
      <c r="C404">
        <v>1.9221412165786211E-2</v>
      </c>
    </row>
    <row r="405" spans="2:3" x14ac:dyDescent="0.25">
      <c r="B405">
        <v>-3.3665835411474943E-2</v>
      </c>
      <c r="C405">
        <v>1.959778203248284E-2</v>
      </c>
    </row>
    <row r="406" spans="2:3" x14ac:dyDescent="0.25">
      <c r="B406">
        <v>-3.2418952618457487E-2</v>
      </c>
      <c r="C406">
        <v>1.9979498746827126E-2</v>
      </c>
    </row>
    <row r="407" spans="2:3" x14ac:dyDescent="0.25">
      <c r="B407">
        <v>-3.1172069825440032E-2</v>
      </c>
      <c r="C407">
        <v>2.0366594436501326E-2</v>
      </c>
    </row>
    <row r="408" spans="2:3" x14ac:dyDescent="0.25">
      <c r="B408">
        <v>-2.9925187032422577E-2</v>
      </c>
      <c r="C408">
        <v>2.0759100580996483E-2</v>
      </c>
    </row>
    <row r="409" spans="2:3" x14ac:dyDescent="0.25">
      <c r="B409">
        <v>-2.8678304239405122E-2</v>
      </c>
      <c r="C409">
        <v>2.1157047998001555E-2</v>
      </c>
    </row>
    <row r="410" spans="2:3" x14ac:dyDescent="0.25">
      <c r="B410">
        <v>-2.7431421446387667E-2</v>
      </c>
      <c r="C410">
        <v>2.1560466830023529E-2</v>
      </c>
    </row>
    <row r="411" spans="2:3" x14ac:dyDescent="0.25">
      <c r="B411">
        <v>-2.6184538653370212E-2</v>
      </c>
      <c r="C411">
        <v>2.1969386531248105E-2</v>
      </c>
    </row>
    <row r="412" spans="2:3" x14ac:dyDescent="0.25">
      <c r="B412">
        <v>-2.4937655860352757E-2</v>
      </c>
      <c r="C412">
        <v>2.2383835854650536E-2</v>
      </c>
    </row>
    <row r="413" spans="2:3" x14ac:dyDescent="0.25">
      <c r="B413">
        <v>-2.3690773067335302E-2</v>
      </c>
      <c r="C413">
        <v>2.2803842839365991E-2</v>
      </c>
    </row>
    <row r="414" spans="2:3" x14ac:dyDescent="0.25">
      <c r="B414">
        <v>-2.2443890274317847E-2</v>
      </c>
      <c r="C414">
        <v>2.3229434798328688E-2</v>
      </c>
    </row>
    <row r="415" spans="2:3" x14ac:dyDescent="0.25">
      <c r="B415">
        <v>-2.1197007481300392E-2</v>
      </c>
      <c r="C415">
        <v>2.3660638306188767E-2</v>
      </c>
    </row>
    <row r="416" spans="2:3" x14ac:dyDescent="0.25">
      <c r="B416">
        <v>-1.9950124688282937E-2</v>
      </c>
      <c r="C416">
        <v>2.4097479187515987E-2</v>
      </c>
    </row>
    <row r="417" spans="2:3" x14ac:dyDescent="0.25">
      <c r="B417">
        <v>-1.8703241895265482E-2</v>
      </c>
      <c r="C417">
        <v>2.4539982505298798E-2</v>
      </c>
    </row>
    <row r="418" spans="2:3" x14ac:dyDescent="0.25">
      <c r="B418">
        <v>-1.7456359102248027E-2</v>
      </c>
      <c r="C418">
        <v>2.4988172549747386E-2</v>
      </c>
    </row>
    <row r="419" spans="2:3" x14ac:dyDescent="0.25">
      <c r="B419">
        <v>-1.6209476309230572E-2</v>
      </c>
      <c r="C419">
        <v>2.544207282740903E-2</v>
      </c>
    </row>
    <row r="420" spans="2:3" x14ac:dyDescent="0.25">
      <c r="B420">
        <v>-1.4962593516213115E-2</v>
      </c>
      <c r="C420">
        <v>2.5901706050603879E-2</v>
      </c>
    </row>
    <row r="421" spans="2:3" x14ac:dyDescent="0.25">
      <c r="B421">
        <v>-1.3715710723195659E-2</v>
      </c>
      <c r="C421">
        <v>2.6367094127189031E-2</v>
      </c>
    </row>
    <row r="422" spans="2:3" x14ac:dyDescent="0.25">
      <c r="B422">
        <v>-1.2468827930178202E-2</v>
      </c>
      <c r="C422">
        <v>2.6838258150658646E-2</v>
      </c>
    </row>
    <row r="423" spans="2:3" x14ac:dyDescent="0.25">
      <c r="B423">
        <v>-1.1221945137160745E-2</v>
      </c>
      <c r="C423">
        <v>2.7315218390587537E-2</v>
      </c>
    </row>
    <row r="424" spans="2:3" x14ac:dyDescent="0.25">
      <c r="B424">
        <v>-9.9750623441432883E-3</v>
      </c>
      <c r="C424">
        <v>2.7797994283425428E-2</v>
      </c>
    </row>
    <row r="425" spans="2:3" x14ac:dyDescent="0.25">
      <c r="B425">
        <v>-8.7281795511258316E-3</v>
      </c>
      <c r="C425">
        <v>2.8286604423648838E-2</v>
      </c>
    </row>
    <row r="426" spans="2:3" x14ac:dyDescent="0.25">
      <c r="B426">
        <v>-7.4812967581083748E-3</v>
      </c>
      <c r="C426">
        <v>2.8781066555277353E-2</v>
      </c>
    </row>
    <row r="427" spans="2:3" x14ac:dyDescent="0.25">
      <c r="B427">
        <v>-6.2344139650909181E-3</v>
      </c>
      <c r="C427">
        <v>2.9281397563760678E-2</v>
      </c>
    </row>
    <row r="428" spans="2:3" x14ac:dyDescent="0.25">
      <c r="B428">
        <v>-4.9875311720734613E-3</v>
      </c>
      <c r="C428">
        <v>2.9787613468242706E-2</v>
      </c>
    </row>
    <row r="429" spans="2:3" x14ac:dyDescent="0.25">
      <c r="B429">
        <v>-3.740648379056005E-3</v>
      </c>
      <c r="C429">
        <v>3.0299729414208471E-2</v>
      </c>
    </row>
    <row r="430" spans="2:3" x14ac:dyDescent="0.25">
      <c r="B430">
        <v>-2.4937655860385486E-3</v>
      </c>
      <c r="C430">
        <v>3.0817759666519597E-2</v>
      </c>
    </row>
    <row r="431" spans="2:3" x14ac:dyDescent="0.25">
      <c r="B431">
        <v>-1.2468827930210923E-3</v>
      </c>
      <c r="C431">
        <v>3.1341717602843627E-2</v>
      </c>
    </row>
    <row r="432" spans="2:3" x14ac:dyDescent="0.25">
      <c r="B432">
        <v>-3.6359804056473877E-15</v>
      </c>
      <c r="C432">
        <v>3.1871615707482252E-2</v>
      </c>
    </row>
    <row r="433" spans="2:3" x14ac:dyDescent="0.25">
      <c r="B433">
        <v>1.2468827930138203E-3</v>
      </c>
      <c r="C433">
        <v>3.2407465565603158E-2</v>
      </c>
    </row>
    <row r="434" spans="2:3" x14ac:dyDescent="0.25">
      <c r="B434">
        <v>2.4937655860312767E-3</v>
      </c>
      <c r="C434">
        <v>3.2949277857879988E-2</v>
      </c>
    </row>
    <row r="435" spans="2:3" x14ac:dyDescent="0.25">
      <c r="B435">
        <v>3.740648379048733E-3</v>
      </c>
      <c r="C435">
        <v>3.3497062355544581E-2</v>
      </c>
    </row>
    <row r="436" spans="2:3" x14ac:dyDescent="0.25">
      <c r="B436">
        <v>4.9875311720661893E-3</v>
      </c>
      <c r="C436">
        <v>3.4050827915855078E-2</v>
      </c>
    </row>
    <row r="437" spans="2:3" x14ac:dyDescent="0.25">
      <c r="B437">
        <v>6.2344139650836461E-3</v>
      </c>
      <c r="C437">
        <v>3.4610582477983758E-2</v>
      </c>
    </row>
    <row r="438" spans="2:3" x14ac:dyDescent="0.25">
      <c r="B438">
        <v>7.4812967581011029E-3</v>
      </c>
      <c r="C438">
        <v>3.5176333059327471E-2</v>
      </c>
    </row>
    <row r="439" spans="2:3" x14ac:dyDescent="0.25">
      <c r="B439">
        <v>8.7281795511185596E-3</v>
      </c>
      <c r="C439">
        <v>3.5748085752243766E-2</v>
      </c>
    </row>
    <row r="440" spans="2:3" x14ac:dyDescent="0.25">
      <c r="B440">
        <v>9.9750623441360164E-3</v>
      </c>
      <c r="C440">
        <v>3.6325845721215007E-2</v>
      </c>
    </row>
    <row r="441" spans="2:3" x14ac:dyDescent="0.25">
      <c r="B441">
        <v>1.1221945137153473E-2</v>
      </c>
      <c r="C441">
        <v>3.6909617200442883E-2</v>
      </c>
    </row>
    <row r="442" spans="2:3" x14ac:dyDescent="0.25">
      <c r="B442">
        <v>1.246882793017093E-2</v>
      </c>
      <c r="C442">
        <v>3.7499403491875083E-2</v>
      </c>
    </row>
    <row r="443" spans="2:3" x14ac:dyDescent="0.25">
      <c r="B443">
        <v>1.3715710723188387E-2</v>
      </c>
      <c r="C443">
        <v>3.8095206963665688E-2</v>
      </c>
    </row>
    <row r="444" spans="2:3" x14ac:dyDescent="0.25">
      <c r="B444">
        <v>1.4962593516205843E-2</v>
      </c>
      <c r="C444">
        <v>3.869702904907045E-2</v>
      </c>
    </row>
    <row r="445" spans="2:3" x14ac:dyDescent="0.25">
      <c r="B445">
        <v>1.62094763092233E-2</v>
      </c>
      <c r="C445">
        <v>3.9304870245777855E-2</v>
      </c>
    </row>
    <row r="446" spans="2:3" x14ac:dyDescent="0.25">
      <c r="B446">
        <v>1.7456359102240755E-2</v>
      </c>
      <c r="C446">
        <v>3.9918730115676461E-2</v>
      </c>
    </row>
    <row r="447" spans="2:3" x14ac:dyDescent="0.25">
      <c r="B447">
        <v>1.870324189525821E-2</v>
      </c>
      <c r="C447">
        <v>4.0538607285058724E-2</v>
      </c>
    </row>
    <row r="448" spans="2:3" x14ac:dyDescent="0.25">
      <c r="B448">
        <v>1.9950124688275665E-2</v>
      </c>
      <c r="C448">
        <v>4.1164499445261148E-2</v>
      </c>
    </row>
    <row r="449" spans="2:3" x14ac:dyDescent="0.25">
      <c r="B449">
        <v>2.119700748129312E-2</v>
      </c>
      <c r="C449">
        <v>4.17964033537402E-2</v>
      </c>
    </row>
    <row r="450" spans="2:3" x14ac:dyDescent="0.25">
      <c r="B450">
        <v>2.2443890274310575E-2</v>
      </c>
      <c r="C450">
        <v>4.2434314835583242E-2</v>
      </c>
    </row>
    <row r="451" spans="2:3" x14ac:dyDescent="0.25">
      <c r="B451">
        <v>2.369077306732803E-2</v>
      </c>
      <c r="C451" s="7">
        <v>4.3078228785453254E-2</v>
      </c>
    </row>
    <row r="452" spans="2:3" x14ac:dyDescent="0.25">
      <c r="B452">
        <v>2.4937655860345485E-2</v>
      </c>
      <c r="C452" s="7">
        <v>4.3728139169965902E-2</v>
      </c>
    </row>
    <row r="453" spans="2:3" x14ac:dyDescent="0.25">
      <c r="B453">
        <v>2.618453865336294E-2</v>
      </c>
      <c r="C453" s="7">
        <v>4.4384039030496925E-2</v>
      </c>
    </row>
    <row r="454" spans="2:3" x14ac:dyDescent="0.25">
      <c r="B454">
        <v>2.7431421446380395E-2</v>
      </c>
      <c r="C454" s="7">
        <v>4.5045920486417992E-2</v>
      </c>
    </row>
    <row r="455" spans="2:3" x14ac:dyDescent="0.25">
      <c r="B455">
        <v>2.867830423939785E-2</v>
      </c>
      <c r="C455" s="7">
        <v>4.5713774738758095E-2</v>
      </c>
    </row>
    <row r="456" spans="2:3" x14ac:dyDescent="0.25">
      <c r="B456">
        <v>2.9925187032415305E-2</v>
      </c>
      <c r="C456" s="7">
        <v>4.6387592074288109E-2</v>
      </c>
    </row>
    <row r="457" spans="2:3" x14ac:dyDescent="0.25">
      <c r="B457">
        <v>3.1172069825432761E-2</v>
      </c>
      <c r="C457" s="7">
        <v>4.706736187002495E-2</v>
      </c>
    </row>
    <row r="458" spans="2:3" x14ac:dyDescent="0.25">
      <c r="B458">
        <v>3.2418952618450216E-2</v>
      </c>
      <c r="C458" s="7">
        <v>4.7753072598152084E-2</v>
      </c>
    </row>
    <row r="459" spans="2:3" x14ac:dyDescent="0.25">
      <c r="B459">
        <v>3.3665835411467671E-2</v>
      </c>
      <c r="C459" s="7">
        <v>4.844471183135253E-2</v>
      </c>
    </row>
    <row r="460" spans="2:3" x14ac:dyDescent="0.25">
      <c r="B460">
        <v>3.4912718204485126E-2</v>
      </c>
      <c r="C460" s="7">
        <v>4.9142266248550191E-2</v>
      </c>
    </row>
    <row r="461" spans="2:3" x14ac:dyDescent="0.25">
      <c r="B461">
        <v>3.6159600997502581E-2</v>
      </c>
      <c r="C461" s="7">
        <v>4.9845721641055316E-2</v>
      </c>
    </row>
    <row r="462" spans="2:3" x14ac:dyDescent="0.25">
      <c r="B462">
        <v>3.7406483790520036E-2</v>
      </c>
      <c r="C462" s="7">
        <v>5.0555062919108912E-2</v>
      </c>
    </row>
    <row r="463" spans="2:3" x14ac:dyDescent="0.25">
      <c r="B463">
        <v>3.8653366583537491E-2</v>
      </c>
      <c r="C463" s="7">
        <v>5.1270274118821617E-2</v>
      </c>
    </row>
    <row r="464" spans="2:3" x14ac:dyDescent="0.25">
      <c r="B464">
        <v>3.9900249376554946E-2</v>
      </c>
      <c r="C464" s="7">
        <v>5.1991338409501348E-2</v>
      </c>
    </row>
    <row r="465" spans="2:3" x14ac:dyDescent="0.25">
      <c r="B465">
        <v>4.1147132169572401E-2</v>
      </c>
      <c r="C465" s="7">
        <v>5.2718238101364265E-2</v>
      </c>
    </row>
    <row r="466" spans="2:3" x14ac:dyDescent="0.25">
      <c r="B466">
        <v>4.2394014962589856E-2</v>
      </c>
      <c r="C466" s="7">
        <v>5.3450954653623109E-2</v>
      </c>
    </row>
    <row r="467" spans="2:3" x14ac:dyDescent="0.25">
      <c r="B467">
        <v>4.3640897755607311E-2</v>
      </c>
      <c r="C467" s="7">
        <v>5.4189468682946808E-2</v>
      </c>
    </row>
    <row r="468" spans="2:3" x14ac:dyDescent="0.25">
      <c r="B468">
        <v>4.4887780548624766E-2</v>
      </c>
      <c r="C468" s="7">
        <v>5.493375997228489E-2</v>
      </c>
    </row>
    <row r="469" spans="2:3" x14ac:dyDescent="0.25">
      <c r="B469">
        <v>4.6134663341642221E-2</v>
      </c>
      <c r="C469" s="7">
        <v>5.5683807480049981E-2</v>
      </c>
    </row>
    <row r="470" spans="2:3" x14ac:dyDescent="0.25">
      <c r="B470">
        <v>4.7381546134659676E-2</v>
      </c>
      <c r="C470" s="7">
        <v>5.6439589349651501E-2</v>
      </c>
    </row>
    <row r="471" spans="2:3" x14ac:dyDescent="0.25">
      <c r="B471">
        <v>4.8628428927677131E-2</v>
      </c>
      <c r="C471">
        <v>5.7201082919373258E-2</v>
      </c>
    </row>
    <row r="472" spans="2:3" x14ac:dyDescent="0.25">
      <c r="B472">
        <v>4.9875311720694586E-2</v>
      </c>
      <c r="C472">
        <v>5.796826473258769E-2</v>
      </c>
    </row>
    <row r="473" spans="2:3" x14ac:dyDescent="0.25">
      <c r="B473">
        <v>5.1122194513712041E-2</v>
      </c>
      <c r="C473">
        <v>5.8741110548298801E-2</v>
      </c>
    </row>
    <row r="474" spans="2:3" x14ac:dyDescent="0.25">
      <c r="B474">
        <v>5.2369077306729496E-2</v>
      </c>
      <c r="C474">
        <v>5.9519595352006231E-2</v>
      </c>
    </row>
    <row r="475" spans="2:3" x14ac:dyDescent="0.25">
      <c r="B475">
        <v>5.3615960099746951E-2</v>
      </c>
      <c r="C475">
        <v>6.0303693366882086E-2</v>
      </c>
    </row>
    <row r="476" spans="2:3" x14ac:dyDescent="0.25">
      <c r="B476">
        <v>5.4862842892764406E-2</v>
      </c>
      <c r="C476">
        <v>6.1093378065252307E-2</v>
      </c>
    </row>
    <row r="477" spans="2:3" x14ac:dyDescent="0.25">
      <c r="B477">
        <v>5.6109725685781861E-2</v>
      </c>
      <c r="C477">
        <v>6.1888622180374109E-2</v>
      </c>
    </row>
    <row r="478" spans="2:3" x14ac:dyDescent="0.25">
      <c r="B478">
        <v>5.7356608478799316E-2</v>
      </c>
      <c r="C478">
        <v>6.2689397718500697E-2</v>
      </c>
    </row>
    <row r="479" spans="2:3" x14ac:dyDescent="0.25">
      <c r="B479">
        <v>5.8603491271816771E-2</v>
      </c>
      <c r="C479">
        <v>6.349567597122445E-2</v>
      </c>
    </row>
    <row r="480" spans="2:3" x14ac:dyDescent="0.25">
      <c r="B480">
        <v>5.9850374064834226E-2</v>
      </c>
      <c r="C480">
        <v>6.4307427528089392E-2</v>
      </c>
    </row>
    <row r="481" spans="2:3" x14ac:dyDescent="0.25">
      <c r="B481">
        <v>6.1097256857851681E-2</v>
      </c>
      <c r="C481">
        <v>6.5124622289463988E-2</v>
      </c>
    </row>
    <row r="482" spans="2:3" x14ac:dyDescent="0.25">
      <c r="B482">
        <v>6.2344139650869136E-2</v>
      </c>
      <c r="C482">
        <v>6.5947229479664526E-2</v>
      </c>
    </row>
    <row r="483" spans="2:3" x14ac:dyDescent="0.25">
      <c r="B483">
        <v>6.3591022443886591E-2</v>
      </c>
      <c r="C483">
        <v>6.6775217660319824E-2</v>
      </c>
    </row>
    <row r="484" spans="2:3" x14ac:dyDescent="0.25">
      <c r="B484">
        <v>6.4837905236904053E-2</v>
      </c>
      <c r="C484">
        <v>6.7608554743967653E-2</v>
      </c>
    </row>
    <row r="485" spans="2:3" x14ac:dyDescent="0.25">
      <c r="B485">
        <v>6.6084788029921515E-2</v>
      </c>
      <c r="C485">
        <v>6.8447208007872795E-2</v>
      </c>
    </row>
    <row r="486" spans="2:3" x14ac:dyDescent="0.25">
      <c r="B486">
        <v>6.7331670822938977E-2</v>
      </c>
      <c r="C486">
        <v>6.9291144108057215E-2</v>
      </c>
    </row>
    <row r="487" spans="2:3" x14ac:dyDescent="0.25">
      <c r="B487">
        <v>6.8578553615956439E-2</v>
      </c>
      <c r="C487">
        <v>7.0140329093532072E-2</v>
      </c>
    </row>
    <row r="488" spans="2:3" x14ac:dyDescent="0.25">
      <c r="B488">
        <v>6.9825436408973901E-2</v>
      </c>
      <c r="C488">
        <v>7.0994728420721631E-2</v>
      </c>
    </row>
    <row r="489" spans="2:3" x14ac:dyDescent="0.25">
      <c r="B489">
        <v>7.1072319201991363E-2</v>
      </c>
      <c r="C489">
        <v>7.1854306968068882E-2</v>
      </c>
    </row>
    <row r="490" spans="2:3" x14ac:dyDescent="0.25">
      <c r="B490">
        <v>7.2319201995008825E-2</v>
      </c>
      <c r="C490">
        <v>7.2719029050812539E-2</v>
      </c>
    </row>
    <row r="491" spans="2:3" x14ac:dyDescent="0.25">
      <c r="B491">
        <v>7.3566084788026287E-2</v>
      </c>
      <c r="C491">
        <v>7.3588858435925122E-2</v>
      </c>
    </row>
    <row r="492" spans="2:3" x14ac:dyDescent="0.25">
      <c r="B492">
        <v>7.4812967581043749E-2</v>
      </c>
      <c r="C492">
        <v>7.4463758357201953E-2</v>
      </c>
    </row>
    <row r="493" spans="2:3" x14ac:dyDescent="0.25">
      <c r="B493">
        <v>7.6059850374061211E-2</v>
      </c>
      <c r="C493">
        <v>7.5343691530490323E-2</v>
      </c>
    </row>
    <row r="494" spans="2:3" x14ac:dyDescent="0.25">
      <c r="B494">
        <v>7.7306733167078673E-2</v>
      </c>
      <c r="C494">
        <v>7.6228620169048633E-2</v>
      </c>
    </row>
    <row r="495" spans="2:3" x14ac:dyDescent="0.25">
      <c r="B495">
        <v>7.8553615960096135E-2</v>
      </c>
      <c r="C495">
        <v>7.711850599902495E-2</v>
      </c>
    </row>
    <row r="496" spans="2:3" x14ac:dyDescent="0.25">
      <c r="B496">
        <v>7.9800498753113597E-2</v>
      </c>
      <c r="C496">
        <v>7.8013310275044462E-2</v>
      </c>
    </row>
    <row r="497" spans="2:3" x14ac:dyDescent="0.25">
      <c r="B497">
        <v>8.1047381546131059E-2</v>
      </c>
      <c r="C497">
        <v>7.891299379589542E-2</v>
      </c>
    </row>
    <row r="498" spans="2:3" x14ac:dyDescent="0.25">
      <c r="B498">
        <v>8.2294264339148521E-2</v>
      </c>
      <c r="C498">
        <v>7.9817516920303019E-2</v>
      </c>
    </row>
    <row r="499" spans="2:3" x14ac:dyDescent="0.25">
      <c r="B499">
        <v>8.3541147132165983E-2</v>
      </c>
      <c r="C499">
        <v>8.0726839582780818E-2</v>
      </c>
    </row>
    <row r="500" spans="2:3" x14ac:dyDescent="0.25">
      <c r="B500">
        <v>8.4788029925183445E-2</v>
      </c>
      <c r="C500">
        <v>8.164092130954903E-2</v>
      </c>
    </row>
    <row r="501" spans="2:3" x14ac:dyDescent="0.25">
      <c r="B501">
        <v>8.6034912718200907E-2</v>
      </c>
      <c r="C501">
        <v>8.2559721234509664E-2</v>
      </c>
    </row>
    <row r="502" spans="2:3" x14ac:dyDescent="0.25">
      <c r="B502">
        <v>8.7281795511218369E-2</v>
      </c>
      <c r="C502">
        <v>8.3483198115267748E-2</v>
      </c>
    </row>
    <row r="503" spans="2:3" x14ac:dyDescent="0.25">
      <c r="B503">
        <v>8.8528678304235831E-2</v>
      </c>
      <c r="C503">
        <v>8.4411310349188612E-2</v>
      </c>
    </row>
    <row r="504" spans="2:3" x14ac:dyDescent="0.25">
      <c r="B504">
        <v>8.9775561097253292E-2</v>
      </c>
      <c r="C504">
        <v>8.5344015989480798E-2</v>
      </c>
    </row>
    <row r="505" spans="2:3" x14ac:dyDescent="0.25">
      <c r="B505">
        <v>9.1022443890270754E-2</v>
      </c>
      <c r="C505">
        <v>8.6281272761294353E-2</v>
      </c>
    </row>
    <row r="506" spans="2:3" x14ac:dyDescent="0.25">
      <c r="B506">
        <v>9.2269326683288216E-2</v>
      </c>
      <c r="C506">
        <v>8.7223038077824749E-2</v>
      </c>
    </row>
    <row r="507" spans="2:3" x14ac:dyDescent="0.25">
      <c r="B507">
        <v>9.3516209476305678E-2</v>
      </c>
      <c r="C507">
        <v>8.8169269056412064E-2</v>
      </c>
    </row>
    <row r="508" spans="2:3" x14ac:dyDescent="0.25">
      <c r="B508">
        <v>9.476309226932314E-2</v>
      </c>
      <c r="C508">
        <v>8.911992253462539E-2</v>
      </c>
    </row>
    <row r="509" spans="2:3" x14ac:dyDescent="0.25">
      <c r="B509">
        <v>9.6009975062340602E-2</v>
      </c>
      <c r="C509">
        <v>9.0074955086323377E-2</v>
      </c>
    </row>
    <row r="510" spans="2:3" x14ac:dyDescent="0.25">
      <c r="B510">
        <v>9.7256857855358064E-2</v>
      </c>
      <c r="C510">
        <v>9.1034323037680207E-2</v>
      </c>
    </row>
    <row r="511" spans="2:3" x14ac:dyDescent="0.25">
      <c r="B511">
        <v>9.8503740648375526E-2</v>
      </c>
      <c r="C511">
        <v>9.1997982483168136E-2</v>
      </c>
    </row>
    <row r="512" spans="2:3" x14ac:dyDescent="0.25">
      <c r="B512">
        <v>9.9750623441392988E-2</v>
      </c>
      <c r="C512">
        <v>9.2965889301486998E-2</v>
      </c>
    </row>
    <row r="513" spans="2:3" x14ac:dyDescent="0.25">
      <c r="B513">
        <v>0.10099750623441045</v>
      </c>
      <c r="C513">
        <v>9.3937999171431197E-2</v>
      </c>
    </row>
    <row r="514" spans="2:3" x14ac:dyDescent="0.25">
      <c r="B514">
        <v>0.10224438902742791</v>
      </c>
      <c r="C514">
        <v>9.4914267587684925E-2</v>
      </c>
    </row>
    <row r="515" spans="2:3" x14ac:dyDescent="0.25">
      <c r="B515">
        <v>0.10349127182044537</v>
      </c>
      <c r="C515">
        <v>9.5894649876537119E-2</v>
      </c>
    </row>
    <row r="516" spans="2:3" x14ac:dyDescent="0.25">
      <c r="B516">
        <v>0.10473815461346284</v>
      </c>
      <c r="C516">
        <v>9.6879101211506641E-2</v>
      </c>
    </row>
    <row r="517" spans="2:3" x14ac:dyDescent="0.25">
      <c r="B517">
        <v>0.1059850374064803</v>
      </c>
      <c r="C517">
        <v>9.7867576628869385E-2</v>
      </c>
    </row>
    <row r="518" spans="2:3" x14ac:dyDescent="0.25">
      <c r="B518">
        <v>0.10723192019949776</v>
      </c>
      <c r="C518">
        <v>9.8860031043078611E-2</v>
      </c>
    </row>
    <row r="519" spans="2:3" x14ac:dyDescent="0.25">
      <c r="B519">
        <v>0.10847880299251522</v>
      </c>
      <c r="C519">
        <v>9.9856419262070201E-2</v>
      </c>
    </row>
    <row r="520" spans="2:3" x14ac:dyDescent="0.25">
      <c r="B520">
        <v>0.10972568578553268</v>
      </c>
      <c r="C520">
        <v>0.10085669600244471</v>
      </c>
    </row>
    <row r="521" spans="2:3" x14ac:dyDescent="0.25">
      <c r="B521">
        <v>0.11097256857855015</v>
      </c>
      <c r="C521">
        <v>0.10186081590451801</v>
      </c>
    </row>
    <row r="522" spans="2:3" x14ac:dyDescent="0.25">
      <c r="B522">
        <v>0.11221945137156761</v>
      </c>
      <c r="C522">
        <v>0.10286873354723314</v>
      </c>
    </row>
    <row r="523" spans="2:3" x14ac:dyDescent="0.25">
      <c r="B523">
        <v>0.11346633416458507</v>
      </c>
      <c r="C523">
        <v>0.10388040346292521</v>
      </c>
    </row>
    <row r="524" spans="2:3" x14ac:dyDescent="0.25">
      <c r="B524">
        <v>0.11471321695760253</v>
      </c>
      <c r="C524">
        <v>0.10489578015193254</v>
      </c>
    </row>
    <row r="525" spans="2:3" x14ac:dyDescent="0.25">
      <c r="B525">
        <v>0.11596009975061999</v>
      </c>
      <c r="C525">
        <v>0.1059148180970465</v>
      </c>
    </row>
    <row r="526" spans="2:3" x14ac:dyDescent="0.25">
      <c r="B526">
        <v>0.11720698254363746</v>
      </c>
      <c r="C526">
        <v>0.10693747177779298</v>
      </c>
    </row>
    <row r="527" spans="2:3" x14ac:dyDescent="0.25">
      <c r="B527">
        <v>0.11845386533665492</v>
      </c>
      <c r="C527">
        <v>0.10796369568453915</v>
      </c>
    </row>
    <row r="528" spans="2:3" x14ac:dyDescent="0.25">
      <c r="B528">
        <v>0.11970074812967238</v>
      </c>
      <c r="C528">
        <v>0.10899344433241856</v>
      </c>
    </row>
    <row r="529" spans="2:3" x14ac:dyDescent="0.25">
      <c r="B529">
        <v>0.12094763092268984</v>
      </c>
      <c r="C529">
        <v>0.11002667227506846</v>
      </c>
    </row>
    <row r="530" spans="2:3" x14ac:dyDescent="0.25">
      <c r="B530">
        <v>0.1221945137157073</v>
      </c>
      <c r="C530">
        <v>0.11106333411817323</v>
      </c>
    </row>
    <row r="531" spans="2:3" x14ac:dyDescent="0.25">
      <c r="B531">
        <v>0.12344139650872477</v>
      </c>
      <c r="C531">
        <v>0.11210338453280796</v>
      </c>
    </row>
    <row r="532" spans="2:3" x14ac:dyDescent="0.25">
      <c r="B532">
        <v>0.12468827930174223</v>
      </c>
      <c r="C532">
        <v>0.11314677826857661</v>
      </c>
    </row>
    <row r="533" spans="2:3" x14ac:dyDescent="0.25">
      <c r="B533">
        <v>0.12593516209475969</v>
      </c>
      <c r="C533">
        <v>0.11419347016653941</v>
      </c>
    </row>
    <row r="534" spans="2:3" x14ac:dyDescent="0.25">
      <c r="B534">
        <v>0.12718204488777715</v>
      </c>
      <c r="C534">
        <v>0.11524341517192427</v>
      </c>
    </row>
    <row r="535" spans="2:3" x14ac:dyDescent="0.25">
      <c r="B535">
        <v>0.12842892768079461</v>
      </c>
      <c r="C535">
        <v>0.11629656834661709</v>
      </c>
    </row>
    <row r="536" spans="2:3" x14ac:dyDescent="0.25">
      <c r="B536">
        <v>0.12967581047381208</v>
      </c>
      <c r="C536">
        <v>0.11735288488142664</v>
      </c>
    </row>
    <row r="537" spans="2:3" x14ac:dyDescent="0.25">
      <c r="B537">
        <v>0.13092269326682954</v>
      </c>
      <c r="C537">
        <v>0.11841232010811925</v>
      </c>
    </row>
    <row r="538" spans="2:3" x14ac:dyDescent="0.25">
      <c r="B538">
        <v>0.132169576059847</v>
      </c>
      <c r="C538">
        <v>0.11947482951121924</v>
      </c>
    </row>
    <row r="539" spans="2:3" x14ac:dyDescent="0.25">
      <c r="B539">
        <v>0.13341645885286446</v>
      </c>
      <c r="C539">
        <v>0.120540368739571</v>
      </c>
    </row>
    <row r="540" spans="2:3" x14ac:dyDescent="0.25">
      <c r="B540">
        <v>0.13466334164588192</v>
      </c>
      <c r="C540">
        <v>0.12160889361765917</v>
      </c>
    </row>
    <row r="541" spans="2:3" x14ac:dyDescent="0.25">
      <c r="B541">
        <v>0.13591022443889939</v>
      </c>
      <c r="C541">
        <v>0.12268036015668318</v>
      </c>
    </row>
    <row r="542" spans="2:3" x14ac:dyDescent="0.25">
      <c r="B542">
        <v>0.13715710723191685</v>
      </c>
      <c r="C542">
        <v>0.12375472456538308</v>
      </c>
    </row>
    <row r="543" spans="2:3" x14ac:dyDescent="0.25">
      <c r="B543">
        <v>0.13840399002493431</v>
      </c>
      <c r="C543">
        <v>0.12483194326061359</v>
      </c>
    </row>
    <row r="544" spans="2:3" x14ac:dyDescent="0.25">
      <c r="B544">
        <v>0.13965087281795177</v>
      </c>
      <c r="C544">
        <v>0.12591197287766354</v>
      </c>
    </row>
    <row r="545" spans="2:3" x14ac:dyDescent="0.25">
      <c r="B545">
        <v>0.14089775561096923</v>
      </c>
      <c r="C545">
        <v>0.12699477028031819</v>
      </c>
    </row>
    <row r="546" spans="2:3" x14ac:dyDescent="0.25">
      <c r="B546">
        <v>0.1421446384039867</v>
      </c>
      <c r="C546">
        <v>0.12808029257066234</v>
      </c>
    </row>
    <row r="547" spans="2:3" x14ac:dyDescent="0.25">
      <c r="B547">
        <v>0.14339152119700416</v>
      </c>
      <c r="C547">
        <v>0.12916849709862152</v>
      </c>
    </row>
    <row r="548" spans="2:3" x14ac:dyDescent="0.25">
      <c r="B548">
        <v>0.14463840399002162</v>
      </c>
      <c r="C548">
        <v>0.13025934147124044</v>
      </c>
    </row>
    <row r="549" spans="2:3" x14ac:dyDescent="0.25">
      <c r="B549">
        <v>0.14588528678303908</v>
      </c>
      <c r="C549">
        <v>0.13135278356169597</v>
      </c>
    </row>
    <row r="550" spans="2:3" x14ac:dyDescent="0.25">
      <c r="B550">
        <v>0.14713216957605654</v>
      </c>
      <c r="C550">
        <v>0.13244878151804423</v>
      </c>
    </row>
    <row r="551" spans="2:3" x14ac:dyDescent="0.25">
      <c r="B551">
        <v>0.148379052369074</v>
      </c>
      <c r="C551">
        <v>0.13354729377170005</v>
      </c>
    </row>
    <row r="552" spans="2:3" x14ac:dyDescent="0.25">
      <c r="B552">
        <v>0.14962593516209147</v>
      </c>
      <c r="C552">
        <v>0.13464827904564808</v>
      </c>
    </row>
    <row r="553" spans="2:3" x14ac:dyDescent="0.25">
      <c r="B553">
        <v>0.15087281795510893</v>
      </c>
      <c r="C553">
        <v>0.13575169636238499</v>
      </c>
    </row>
    <row r="554" spans="2:3" x14ac:dyDescent="0.25">
      <c r="B554">
        <v>0.15211970074812639</v>
      </c>
      <c r="C554">
        <v>0.13685750505159186</v>
      </c>
    </row>
    <row r="555" spans="2:3" x14ac:dyDescent="0.25">
      <c r="B555">
        <v>0.15336658354114385</v>
      </c>
      <c r="C555">
        <v>0.1379656647575371</v>
      </c>
    </row>
    <row r="556" spans="2:3" x14ac:dyDescent="0.25">
      <c r="B556">
        <v>0.15461346633416131</v>
      </c>
      <c r="C556">
        <v>0.13907613544620923</v>
      </c>
    </row>
    <row r="557" spans="2:3" x14ac:dyDescent="0.25">
      <c r="B557">
        <v>0.15586034912717878</v>
      </c>
      <c r="C557">
        <v>0.14018887741218003</v>
      </c>
    </row>
    <row r="558" spans="2:3" x14ac:dyDescent="0.25">
      <c r="B558">
        <v>0.15710723192019624</v>
      </c>
      <c r="C558">
        <v>0.14130385128519851</v>
      </c>
    </row>
    <row r="559" spans="2:3" x14ac:dyDescent="0.25">
      <c r="B559">
        <v>0.1583541147132137</v>
      </c>
      <c r="C559">
        <v>0.14242101803651597</v>
      </c>
    </row>
    <row r="560" spans="2:3" x14ac:dyDescent="0.25">
      <c r="B560">
        <v>0.15960099750623116</v>
      </c>
      <c r="C560">
        <v>0.14354033898494295</v>
      </c>
    </row>
    <row r="561" spans="2:3" x14ac:dyDescent="0.25">
      <c r="B561">
        <v>0.16084788029924862</v>
      </c>
      <c r="C561">
        <v>0.14466177580263925</v>
      </c>
    </row>
    <row r="562" spans="2:3" x14ac:dyDescent="0.25">
      <c r="B562">
        <v>0.16209476309226609</v>
      </c>
      <c r="C562">
        <v>0.14578529052063818</v>
      </c>
    </row>
    <row r="563" spans="2:3" x14ac:dyDescent="0.25">
      <c r="B563">
        <v>0.16334164588528355</v>
      </c>
      <c r="C563">
        <v>0.14691084553410577</v>
      </c>
    </row>
    <row r="564" spans="2:3" x14ac:dyDescent="0.25">
      <c r="B564">
        <v>0.16458852867830101</v>
      </c>
      <c r="C564">
        <v>0.14803840360733733</v>
      </c>
    </row>
    <row r="565" spans="2:3" x14ac:dyDescent="0.25">
      <c r="B565">
        <v>0.16583541147131847</v>
      </c>
      <c r="C565">
        <v>0.14916792787849242</v>
      </c>
    </row>
    <row r="566" spans="2:3" x14ac:dyDescent="0.25">
      <c r="B566">
        <v>0.16708229426433593</v>
      </c>
      <c r="C566">
        <v>0.15029938186407032</v>
      </c>
    </row>
    <row r="567" spans="2:3" x14ac:dyDescent="0.25">
      <c r="B567">
        <v>0.1683291770573534</v>
      </c>
      <c r="C567">
        <v>0.15143272946312775</v>
      </c>
    </row>
    <row r="568" spans="2:3" x14ac:dyDescent="0.25">
      <c r="B568">
        <v>0.16957605985037086</v>
      </c>
      <c r="C568">
        <v>0.15256793496124166</v>
      </c>
    </row>
    <row r="569" spans="2:3" x14ac:dyDescent="0.25">
      <c r="B569">
        <v>0.17082294264338832</v>
      </c>
      <c r="C569">
        <v>0.15370496303421877</v>
      </c>
    </row>
    <row r="570" spans="2:3" x14ac:dyDescent="0.25">
      <c r="B570">
        <v>0.17206982543640578</v>
      </c>
      <c r="C570">
        <v>0.15484377875155436</v>
      </c>
    </row>
    <row r="571" spans="2:3" x14ac:dyDescent="0.25">
      <c r="B571">
        <v>0.17331670822942324</v>
      </c>
      <c r="C571">
        <v>0.15598434757964363</v>
      </c>
    </row>
    <row r="572" spans="2:3" x14ac:dyDescent="0.25">
      <c r="B572">
        <v>0.17456359102244071</v>
      </c>
      <c r="C572">
        <v>0.15712663538474758</v>
      </c>
    </row>
    <row r="573" spans="2:3" x14ac:dyDescent="0.25">
      <c r="B573">
        <v>0.17581047381545817</v>
      </c>
      <c r="C573">
        <v>0.15827060843571686</v>
      </c>
    </row>
    <row r="574" spans="2:3" x14ac:dyDescent="0.25">
      <c r="B574">
        <v>0.17705735660847563</v>
      </c>
      <c r="C574">
        <v>0.15941623340647637</v>
      </c>
    </row>
    <row r="575" spans="2:3" x14ac:dyDescent="0.25">
      <c r="B575">
        <v>0.17830423940149309</v>
      </c>
      <c r="C575">
        <v>0.16056347737827389</v>
      </c>
    </row>
    <row r="576" spans="2:3" x14ac:dyDescent="0.25">
      <c r="B576">
        <v>0.17955112219451055</v>
      </c>
      <c r="C576">
        <v>0.16171230784169593</v>
      </c>
    </row>
    <row r="577" spans="2:3" x14ac:dyDescent="0.25">
      <c r="B577">
        <v>0.18079800498752802</v>
      </c>
      <c r="C577">
        <v>0.16286269269845441</v>
      </c>
    </row>
    <row r="578" spans="2:3" x14ac:dyDescent="0.25">
      <c r="B578">
        <v>0.18204488778054548</v>
      </c>
      <c r="C578">
        <v>0.16401460026294717</v>
      </c>
    </row>
    <row r="579" spans="2:3" x14ac:dyDescent="0.25">
      <c r="B579">
        <v>0.18329177057356294</v>
      </c>
      <c r="C579">
        <v>0.16516799926359677</v>
      </c>
    </row>
    <row r="580" spans="2:3" x14ac:dyDescent="0.25">
      <c r="B580">
        <v>0.1845386533665804</v>
      </c>
      <c r="C580">
        <v>0.1663228588439703</v>
      </c>
    </row>
    <row r="581" spans="2:3" x14ac:dyDescent="0.25">
      <c r="B581">
        <v>0.18578553615959786</v>
      </c>
      <c r="C581">
        <v>0.16747914856368484</v>
      </c>
    </row>
    <row r="582" spans="2:3" x14ac:dyDescent="0.25">
      <c r="B582">
        <v>0.18703241895261533</v>
      </c>
      <c r="C582">
        <v>0.16863683839910182</v>
      </c>
    </row>
    <row r="583" spans="2:3" x14ac:dyDescent="0.25">
      <c r="B583">
        <v>0.18827930174563279</v>
      </c>
      <c r="C583">
        <v>0.16979589874381473</v>
      </c>
    </row>
    <row r="584" spans="2:3" x14ac:dyDescent="0.25">
      <c r="B584">
        <v>0.18952618453865025</v>
      </c>
      <c r="C584">
        <v>0.170956300408934</v>
      </c>
    </row>
    <row r="585" spans="2:3" x14ac:dyDescent="0.25">
      <c r="B585">
        <v>0.19077306733166771</v>
      </c>
      <c r="C585">
        <v>0.17211801462317289</v>
      </c>
    </row>
    <row r="586" spans="2:3" x14ac:dyDescent="0.25">
      <c r="B586">
        <v>0.19201995012468517</v>
      </c>
      <c r="C586">
        <v>0.1732810130327393</v>
      </c>
    </row>
    <row r="587" spans="2:3" x14ac:dyDescent="0.25">
      <c r="B587">
        <v>0.19326683291770264</v>
      </c>
      <c r="C587">
        <v>0.17444526770103705</v>
      </c>
    </row>
    <row r="588" spans="2:3" x14ac:dyDescent="0.25">
      <c r="B588">
        <v>0.1945137157107201</v>
      </c>
      <c r="C588">
        <v>0.17561075110818111</v>
      </c>
    </row>
    <row r="589" spans="2:3" x14ac:dyDescent="0.25">
      <c r="B589">
        <v>0.19576059850373756</v>
      </c>
      <c r="C589">
        <v>0.17677743615033142</v>
      </c>
    </row>
    <row r="590" spans="2:3" x14ac:dyDescent="0.25">
      <c r="B590">
        <v>0.19700748129675502</v>
      </c>
      <c r="C590">
        <v>0.17794529613884921</v>
      </c>
    </row>
    <row r="591" spans="2:3" x14ac:dyDescent="0.25">
      <c r="B591">
        <v>0.19825436408977248</v>
      </c>
      <c r="C591">
        <v>0.1791143047992807</v>
      </c>
    </row>
    <row r="592" spans="2:3" x14ac:dyDescent="0.25">
      <c r="B592">
        <v>0.19950124688278995</v>
      </c>
      <c r="C592">
        <v>0.18028443627017229</v>
      </c>
    </row>
    <row r="593" spans="2:3" x14ac:dyDescent="0.25">
      <c r="B593">
        <v>0.20074812967580741</v>
      </c>
      <c r="C593">
        <v>0.18145566510172201</v>
      </c>
    </row>
    <row r="594" spans="2:3" x14ac:dyDescent="0.25">
      <c r="B594">
        <v>0.20199501246882487</v>
      </c>
      <c r="C594">
        <v>0.18262796625427138</v>
      </c>
    </row>
    <row r="595" spans="2:3" x14ac:dyDescent="0.25">
      <c r="B595">
        <v>0.20324189526184233</v>
      </c>
      <c r="C595">
        <v>0.18380131509664299</v>
      </c>
    </row>
    <row r="596" spans="2:3" x14ac:dyDescent="0.25">
      <c r="B596">
        <v>0.20448877805485979</v>
      </c>
      <c r="C596">
        <v>0.18497568740432707</v>
      </c>
    </row>
    <row r="597" spans="2:3" x14ac:dyDescent="0.25">
      <c r="B597">
        <v>0.20573566084787726</v>
      </c>
      <c r="C597">
        <v>0.18615105935752313</v>
      </c>
    </row>
    <row r="598" spans="2:3" x14ac:dyDescent="0.25">
      <c r="B598">
        <v>0.20698254364089472</v>
      </c>
      <c r="C598">
        <v>0.18732740753903984</v>
      </c>
    </row>
    <row r="599" spans="2:3" x14ac:dyDescent="0.25">
      <c r="B599">
        <v>0.20822942643391218</v>
      </c>
      <c r="C599">
        <v>0.18850470893205895</v>
      </c>
    </row>
    <row r="600" spans="2:3" x14ac:dyDescent="0.25">
      <c r="B600">
        <v>0.20947630922692964</v>
      </c>
      <c r="C600">
        <v>0.18968294091776672</v>
      </c>
    </row>
    <row r="601" spans="2:3" x14ac:dyDescent="0.25">
      <c r="B601">
        <v>0.2107231920199471</v>
      </c>
      <c r="C601">
        <v>0.19086208127285828</v>
      </c>
    </row>
    <row r="602" spans="2:3" x14ac:dyDescent="0.25">
      <c r="B602">
        <v>0.21197007481296457</v>
      </c>
      <c r="C602">
        <v>0.19204210816691919</v>
      </c>
    </row>
    <row r="603" spans="2:3" x14ac:dyDescent="0.25">
      <c r="B603">
        <v>0.21321695760598203</v>
      </c>
      <c r="C603">
        <v>0.19322300015968835</v>
      </c>
    </row>
    <row r="604" spans="2:3" x14ac:dyDescent="0.25">
      <c r="B604">
        <v>0.21446384039899949</v>
      </c>
      <c r="C604">
        <v>0.19440473619820747</v>
      </c>
    </row>
    <row r="605" spans="2:3" x14ac:dyDescent="0.25">
      <c r="B605">
        <v>0.21571072319201695</v>
      </c>
      <c r="C605">
        <v>0.19558729561386126</v>
      </c>
    </row>
    <row r="606" spans="2:3" x14ac:dyDescent="0.25">
      <c r="B606">
        <v>0.21695760598503441</v>
      </c>
      <c r="C606">
        <v>0.19677065811931244</v>
      </c>
    </row>
    <row r="607" spans="2:3" x14ac:dyDescent="0.25">
      <c r="B607">
        <v>0.21820448877805187</v>
      </c>
      <c r="C607">
        <v>0.19795480380533698</v>
      </c>
    </row>
    <row r="608" spans="2:3" x14ac:dyDescent="0.25">
      <c r="B608">
        <v>0.21945137157106934</v>
      </c>
      <c r="C608">
        <v>0.19913971313756296</v>
      </c>
    </row>
    <row r="609" spans="2:3" x14ac:dyDescent="0.25">
      <c r="B609">
        <v>0.2206982543640868</v>
      </c>
      <c r="C609">
        <v>0.20032536695311803</v>
      </c>
    </row>
    <row r="610" spans="2:3" x14ac:dyDescent="0.25">
      <c r="B610">
        <v>0.22194513715710426</v>
      </c>
      <c r="C610">
        <v>0.20151174645718981</v>
      </c>
    </row>
    <row r="611" spans="2:3" x14ac:dyDescent="0.25">
      <c r="B611">
        <v>0.22319201995012172</v>
      </c>
      <c r="C611">
        <v>0.20269883321950308</v>
      </c>
    </row>
    <row r="612" spans="2:3" x14ac:dyDescent="0.25">
      <c r="B612">
        <v>0.22443890274313918</v>
      </c>
      <c r="C612">
        <v>0.20388660917071855</v>
      </c>
    </row>
    <row r="613" spans="2:3" x14ac:dyDescent="0.25">
      <c r="B613">
        <v>0.22568578553615665</v>
      </c>
      <c r="C613">
        <v>0.20507505659875724</v>
      </c>
    </row>
    <row r="614" spans="2:3" x14ac:dyDescent="0.25">
      <c r="B614">
        <v>0.22693266832917411</v>
      </c>
      <c r="C614">
        <v>0.20626415814505433</v>
      </c>
    </row>
    <row r="615" spans="2:3" x14ac:dyDescent="0.25">
      <c r="B615">
        <v>0.22817955112219157</v>
      </c>
      <c r="C615">
        <v>0.207453896800747</v>
      </c>
    </row>
    <row r="616" spans="2:3" x14ac:dyDescent="0.25">
      <c r="B616">
        <v>0.22942643391520903</v>
      </c>
      <c r="C616">
        <v>0.20864425590280006</v>
      </c>
    </row>
    <row r="617" spans="2:3" x14ac:dyDescent="0.25">
      <c r="B617">
        <v>0.23067331670822649</v>
      </c>
      <c r="C617">
        <v>0.20983521913007377</v>
      </c>
    </row>
    <row r="618" spans="2:3" x14ac:dyDescent="0.25">
      <c r="B618">
        <v>0.23192019950124396</v>
      </c>
      <c r="C618">
        <v>0.21102677049933682</v>
      </c>
    </row>
    <row r="619" spans="2:3" x14ac:dyDescent="0.25">
      <c r="B619">
        <v>0.23316708229426142</v>
      </c>
      <c r="C619">
        <v>0.21221889436122976</v>
      </c>
    </row>
    <row r="620" spans="2:3" x14ac:dyDescent="0.25">
      <c r="B620">
        <v>0.23441396508727888</v>
      </c>
      <c r="C620">
        <v>0.21341157539618105</v>
      </c>
    </row>
    <row r="621" spans="2:3" x14ac:dyDescent="0.25">
      <c r="B621">
        <v>0.23566084788029634</v>
      </c>
      <c r="C621">
        <v>0.21460479861028126</v>
      </c>
    </row>
    <row r="622" spans="2:3" x14ac:dyDescent="0.25">
      <c r="B622">
        <v>0.2369077306733138</v>
      </c>
      <c r="C622">
        <v>0.21579854933111731</v>
      </c>
    </row>
    <row r="623" spans="2:3" x14ac:dyDescent="0.25">
      <c r="B623">
        <v>0.23815461346633127</v>
      </c>
      <c r="C623">
        <v>0.21699281320357205</v>
      </c>
    </row>
    <row r="624" spans="2:3" x14ac:dyDescent="0.25">
      <c r="B624">
        <v>0.23940149625934873</v>
      </c>
      <c r="C624">
        <v>0.21818757618559106</v>
      </c>
    </row>
    <row r="625" spans="2:3" x14ac:dyDescent="0.25">
      <c r="B625">
        <v>0.24064837905236619</v>
      </c>
      <c r="C625">
        <v>0.21938282454392161</v>
      </c>
    </row>
    <row r="626" spans="2:3" x14ac:dyDescent="0.25">
      <c r="B626">
        <v>0.24189526184538365</v>
      </c>
      <c r="C626">
        <v>0.22057854484982611</v>
      </c>
    </row>
    <row r="627" spans="2:3" x14ac:dyDescent="0.25">
      <c r="B627">
        <v>0.24314214463840111</v>
      </c>
      <c r="C627">
        <v>0.22177472397477402</v>
      </c>
    </row>
    <row r="628" spans="2:3" x14ac:dyDescent="0.25">
      <c r="B628">
        <v>0.24438902743141858</v>
      </c>
      <c r="C628">
        <v>0.22297134908611527</v>
      </c>
    </row>
    <row r="629" spans="2:3" x14ac:dyDescent="0.25">
      <c r="B629">
        <v>0.24563591022443604</v>
      </c>
      <c r="C629">
        <v>0.22416840764273804</v>
      </c>
    </row>
    <row r="630" spans="2:3" x14ac:dyDescent="0.25">
      <c r="B630">
        <v>0.2468827930174535</v>
      </c>
      <c r="C630">
        <v>0.22536588739071453</v>
      </c>
    </row>
    <row r="631" spans="2:3" x14ac:dyDescent="0.25">
      <c r="B631">
        <v>0.24812967581047096</v>
      </c>
      <c r="C631">
        <v>0.22656377635893732</v>
      </c>
    </row>
    <row r="632" spans="2:3" x14ac:dyDescent="0.25">
      <c r="B632">
        <v>0.24937655860348842</v>
      </c>
      <c r="C632">
        <v>0.22776206285474948</v>
      </c>
    </row>
    <row r="633" spans="2:3" x14ac:dyDescent="0.25">
      <c r="B633">
        <v>0.25062344139650589</v>
      </c>
      <c r="C633">
        <v>0.22896073545957132</v>
      </c>
    </row>
    <row r="634" spans="2:3" x14ac:dyDescent="0.25">
      <c r="B634">
        <v>0.25187032418952332</v>
      </c>
      <c r="C634">
        <v>0.23015978302452625</v>
      </c>
    </row>
    <row r="635" spans="2:3" x14ac:dyDescent="0.25">
      <c r="B635">
        <v>0.25311720698254075</v>
      </c>
      <c r="C635">
        <v>0.23135919466606869</v>
      </c>
    </row>
    <row r="636" spans="2:3" x14ac:dyDescent="0.25">
      <c r="B636">
        <v>0.25436408977555819</v>
      </c>
      <c r="C636">
        <v>0.23255895976161683</v>
      </c>
    </row>
    <row r="637" spans="2:3" x14ac:dyDescent="0.25">
      <c r="B637">
        <v>0.25561097256857562</v>
      </c>
      <c r="C637">
        <v>0.23375906794519219</v>
      </c>
    </row>
    <row r="638" spans="2:3" x14ac:dyDescent="0.25">
      <c r="B638">
        <v>0.25685785536159306</v>
      </c>
      <c r="C638">
        <v>0.23495950910306942</v>
      </c>
    </row>
    <row r="639" spans="2:3" x14ac:dyDescent="0.25">
      <c r="B639">
        <v>0.25810473815461049</v>
      </c>
      <c r="C639">
        <v>0.23616027336943751</v>
      </c>
    </row>
    <row r="640" spans="2:3" x14ac:dyDescent="0.25">
      <c r="B640">
        <v>0.25935162094762793</v>
      </c>
      <c r="C640">
        <v>0.23736135112207546</v>
      </c>
    </row>
    <row r="641" spans="2:3" x14ac:dyDescent="0.25">
      <c r="B641">
        <v>0.26059850374064536</v>
      </c>
      <c r="C641">
        <v>0.23856273297804514</v>
      </c>
    </row>
    <row r="642" spans="2:3" x14ac:dyDescent="0.25">
      <c r="B642">
        <v>0.26184538653366279</v>
      </c>
      <c r="C642">
        <v>0.23976440978940161</v>
      </c>
    </row>
    <row r="643" spans="2:3" x14ac:dyDescent="0.25">
      <c r="B643">
        <v>0.26309226932668023</v>
      </c>
      <c r="C643">
        <v>0.24096637263892548</v>
      </c>
    </row>
    <row r="644" spans="2:3" x14ac:dyDescent="0.25">
      <c r="B644">
        <v>0.26433915211969766</v>
      </c>
      <c r="C644">
        <v>0.24216861283587732</v>
      </c>
    </row>
    <row r="645" spans="2:3" x14ac:dyDescent="0.25">
      <c r="B645">
        <v>0.2655860349127151</v>
      </c>
      <c r="C645">
        <v>0.24337112191177684</v>
      </c>
    </row>
    <row r="646" spans="2:3" x14ac:dyDescent="0.25">
      <c r="B646">
        <v>0.26683291770573253</v>
      </c>
      <c r="C646">
        <v>0.24457389161620871</v>
      </c>
    </row>
    <row r="647" spans="2:3" x14ac:dyDescent="0.25">
      <c r="B647">
        <v>0.26807980049874996</v>
      </c>
      <c r="C647">
        <v>0.24577691391265633</v>
      </c>
    </row>
    <row r="648" spans="2:3" x14ac:dyDescent="0.25">
      <c r="B648">
        <v>0.2693266832917674</v>
      </c>
      <c r="C648">
        <v>0.24698018097436603</v>
      </c>
    </row>
    <row r="649" spans="2:3" x14ac:dyDescent="0.25">
      <c r="B649">
        <v>0.27057356608478483</v>
      </c>
      <c r="C649">
        <v>0.24818368518024247</v>
      </c>
    </row>
    <row r="650" spans="2:3" x14ac:dyDescent="0.25">
      <c r="B650">
        <v>0.27182044887780227</v>
      </c>
      <c r="C650">
        <v>0.24938741911077714</v>
      </c>
    </row>
    <row r="651" spans="2:3" x14ac:dyDescent="0.25">
      <c r="B651">
        <v>0.2730673316708197</v>
      </c>
      <c r="C651">
        <v>0.25059137554401145</v>
      </c>
    </row>
    <row r="652" spans="2:3" x14ac:dyDescent="0.25">
      <c r="B652">
        <v>0.27431421446383714</v>
      </c>
      <c r="C652">
        <v>0.25179554745153615</v>
      </c>
    </row>
    <row r="653" spans="2:3" x14ac:dyDescent="0.25">
      <c r="B653">
        <v>0.27556109725685457</v>
      </c>
      <c r="C653">
        <v>0.25299992799452697</v>
      </c>
    </row>
    <row r="654" spans="2:3" x14ac:dyDescent="0.25">
      <c r="B654">
        <v>0.276807980049872</v>
      </c>
      <c r="C654">
        <v>0.25420451051982029</v>
      </c>
    </row>
    <row r="655" spans="2:3" x14ac:dyDescent="0.25">
      <c r="B655">
        <v>0.27805486284288944</v>
      </c>
      <c r="C655">
        <v>0.25540928855602679</v>
      </c>
    </row>
    <row r="656" spans="2:3" x14ac:dyDescent="0.25">
      <c r="B656">
        <v>0.27930174563590687</v>
      </c>
      <c r="C656">
        <v>0.2566142558096875</v>
      </c>
    </row>
    <row r="657" spans="2:3" x14ac:dyDescent="0.25">
      <c r="B657">
        <v>0.28054862842892431</v>
      </c>
      <c r="C657">
        <v>0.25781940616147037</v>
      </c>
    </row>
    <row r="658" spans="2:3" x14ac:dyDescent="0.25">
      <c r="B658">
        <v>0.28179551122194174</v>
      </c>
      <c r="C658">
        <v>0.25902473366241063</v>
      </c>
    </row>
    <row r="659" spans="2:3" x14ac:dyDescent="0.25">
      <c r="B659">
        <v>0.28304239401495918</v>
      </c>
      <c r="C659">
        <v>0.26023023253019434</v>
      </c>
    </row>
    <row r="660" spans="2:3" x14ac:dyDescent="0.25">
      <c r="B660">
        <v>0.28428927680797661</v>
      </c>
      <c r="C660">
        <v>0.26143589714548654</v>
      </c>
    </row>
    <row r="661" spans="2:3" x14ac:dyDescent="0.25">
      <c r="B661">
        <v>0.28553615960099404</v>
      </c>
      <c r="C661">
        <v>0.26264172204830538</v>
      </c>
    </row>
    <row r="662" spans="2:3" x14ac:dyDescent="0.25">
      <c r="B662">
        <v>0.28678304239401148</v>
      </c>
      <c r="C662">
        <v>0.26384770193444118</v>
      </c>
    </row>
    <row r="663" spans="2:3" x14ac:dyDescent="0.25">
      <c r="B663">
        <v>0.28802992518702891</v>
      </c>
      <c r="C663">
        <v>0.26505383165192381</v>
      </c>
    </row>
    <row r="664" spans="2:3" x14ac:dyDescent="0.25">
      <c r="B664">
        <v>0.28927680798004635</v>
      </c>
      <c r="C664">
        <v>0.26626010619753593</v>
      </c>
    </row>
    <row r="665" spans="2:3" x14ac:dyDescent="0.25">
      <c r="B665">
        <v>0.29052369077306378</v>
      </c>
      <c r="C665">
        <v>0.26746652071337512</v>
      </c>
    </row>
    <row r="666" spans="2:3" x14ac:dyDescent="0.25">
      <c r="B666">
        <v>0.29177057356608121</v>
      </c>
      <c r="C666">
        <v>0.26867307048346456</v>
      </c>
    </row>
    <row r="667" spans="2:3" x14ac:dyDescent="0.25">
      <c r="B667">
        <v>0.29301745635909865</v>
      </c>
      <c r="C667">
        <v>0.26987975093041161</v>
      </c>
    </row>
    <row r="668" spans="2:3" x14ac:dyDescent="0.25">
      <c r="B668">
        <v>0.29426433915211608</v>
      </c>
      <c r="C668">
        <v>0.2710865576121172</v>
      </c>
    </row>
    <row r="669" spans="2:3" x14ac:dyDescent="0.25">
      <c r="B669">
        <v>0.29551122194513352</v>
      </c>
      <c r="C669">
        <v>0.27229348621853289</v>
      </c>
    </row>
    <row r="670" spans="2:3" x14ac:dyDescent="0.25">
      <c r="B670">
        <v>0.29675810473815095</v>
      </c>
      <c r="C670">
        <v>0.27350053256846996</v>
      </c>
    </row>
    <row r="671" spans="2:3" x14ac:dyDescent="0.25">
      <c r="B671">
        <v>0.29800498753116839</v>
      </c>
      <c r="C671">
        <v>0.27470769260645694</v>
      </c>
    </row>
    <row r="672" spans="2:3" x14ac:dyDescent="0.25">
      <c r="B672">
        <v>0.29925187032418582</v>
      </c>
      <c r="C672">
        <v>0.27591496239964886</v>
      </c>
    </row>
    <row r="673" spans="2:3" x14ac:dyDescent="0.25">
      <c r="B673">
        <v>0.30049875311720325</v>
      </c>
      <c r="C673">
        <v>0.27712233813478571</v>
      </c>
    </row>
    <row r="674" spans="2:3" x14ac:dyDescent="0.25">
      <c r="B674">
        <v>0.30174563591022069</v>
      </c>
      <c r="C674">
        <v>0.27832981611520285</v>
      </c>
    </row>
    <row r="675" spans="2:3" x14ac:dyDescent="0.25">
      <c r="B675">
        <v>0.30299251870323812</v>
      </c>
      <c r="C675">
        <v>0.27953739275789102</v>
      </c>
    </row>
    <row r="676" spans="2:3" x14ac:dyDescent="0.25">
      <c r="B676">
        <v>0.30423940149625556</v>
      </c>
      <c r="C676">
        <v>0.28074506459060788</v>
      </c>
    </row>
    <row r="677" spans="2:3" x14ac:dyDescent="0.25">
      <c r="B677">
        <v>0.30548628428927299</v>
      </c>
      <c r="C677">
        <v>0.28195282824903972</v>
      </c>
    </row>
    <row r="678" spans="2:3" x14ac:dyDescent="0.25">
      <c r="B678">
        <v>0.30673316708229043</v>
      </c>
      <c r="C678">
        <v>0.28316068047401421</v>
      </c>
    </row>
    <row r="679" spans="2:3" x14ac:dyDescent="0.25">
      <c r="B679">
        <v>0.30798004987530786</v>
      </c>
      <c r="C679">
        <v>0.28436861810876346</v>
      </c>
    </row>
    <row r="680" spans="2:3" x14ac:dyDescent="0.25">
      <c r="B680">
        <v>0.30922693266832529</v>
      </c>
      <c r="C680">
        <v>0.28557663809623757</v>
      </c>
    </row>
    <row r="681" spans="2:3" x14ac:dyDescent="0.25">
      <c r="B681">
        <v>0.31047381546134273</v>
      </c>
      <c r="C681">
        <v>0.28678473747646871</v>
      </c>
    </row>
    <row r="682" spans="2:3" x14ac:dyDescent="0.25">
      <c r="B682">
        <v>0.31172069825436016</v>
      </c>
      <c r="C682">
        <v>0.28799291338398525</v>
      </c>
    </row>
    <row r="683" spans="2:3" x14ac:dyDescent="0.25">
      <c r="B683">
        <v>0.3129675810473776</v>
      </c>
      <c r="C683">
        <v>0.28920116304527499</v>
      </c>
    </row>
    <row r="684" spans="2:3" x14ac:dyDescent="0.25">
      <c r="B684">
        <v>0.31421446384039503</v>
      </c>
      <c r="C684">
        <v>0.2904094837762996</v>
      </c>
    </row>
    <row r="685" spans="2:3" x14ac:dyDescent="0.25">
      <c r="B685">
        <v>0.31546134663341246</v>
      </c>
      <c r="C685">
        <v>0.2916178729800567</v>
      </c>
    </row>
    <row r="686" spans="2:3" x14ac:dyDescent="0.25">
      <c r="B686">
        <v>0.3167082294264299</v>
      </c>
      <c r="C686">
        <v>0.2928263281441924</v>
      </c>
    </row>
    <row r="687" spans="2:3" x14ac:dyDescent="0.25">
      <c r="B687">
        <v>0.31795511221944733</v>
      </c>
      <c r="C687">
        <v>0.29403484683866127</v>
      </c>
    </row>
    <row r="688" spans="2:3" x14ac:dyDescent="0.25">
      <c r="B688">
        <v>0.31920199501246477</v>
      </c>
      <c r="C688">
        <v>0.29524342671343579</v>
      </c>
    </row>
    <row r="689" spans="2:3" x14ac:dyDescent="0.25">
      <c r="B689">
        <v>0.3204488778054822</v>
      </c>
      <c r="C689">
        <v>0.29645206549626313</v>
      </c>
    </row>
    <row r="690" spans="2:3" x14ac:dyDescent="0.25">
      <c r="B690">
        <v>0.32169576059849964</v>
      </c>
      <c r="C690">
        <v>0.29766076099046956</v>
      </c>
    </row>
    <row r="691" spans="2:3" x14ac:dyDescent="0.25">
      <c r="B691">
        <v>0.32294264339151707</v>
      </c>
      <c r="C691">
        <v>0.29886951107281201</v>
      </c>
    </row>
    <row r="692" spans="2:3" x14ac:dyDescent="0.25">
      <c r="B692">
        <v>0.3241895261845345</v>
      </c>
      <c r="C692">
        <v>0.30007831369137633</v>
      </c>
    </row>
    <row r="693" spans="2:3" x14ac:dyDescent="0.25">
      <c r="B693">
        <v>0.32543640897755194</v>
      </c>
      <c r="C693">
        <v>0.30128716686352219</v>
      </c>
    </row>
    <row r="694" spans="2:3" x14ac:dyDescent="0.25">
      <c r="B694">
        <v>0.32668329177056937</v>
      </c>
      <c r="C694">
        <v>0.30249606867387263</v>
      </c>
    </row>
    <row r="695" spans="2:3" x14ac:dyDescent="0.25">
      <c r="B695">
        <v>0.32793017456358681</v>
      </c>
      <c r="C695">
        <v>0.30370501727235011</v>
      </c>
    </row>
    <row r="696" spans="2:3" x14ac:dyDescent="0.25">
      <c r="B696">
        <v>0.32917705735660424</v>
      </c>
      <c r="C696">
        <v>0.30491401087225634</v>
      </c>
    </row>
    <row r="697" spans="2:3" x14ac:dyDescent="0.25">
      <c r="B697">
        <v>0.33042394014962168</v>
      </c>
      <c r="C697">
        <v>0.30612304774839683</v>
      </c>
    </row>
    <row r="698" spans="2:3" x14ac:dyDescent="0.25">
      <c r="B698">
        <v>0.33167082294263911</v>
      </c>
      <c r="C698">
        <v>0.30733212623524875</v>
      </c>
    </row>
    <row r="699" spans="2:3" x14ac:dyDescent="0.25">
      <c r="B699">
        <v>0.33291770573565654</v>
      </c>
      <c r="C699">
        <v>0.30854124472517208</v>
      </c>
    </row>
    <row r="700" spans="2:3" x14ac:dyDescent="0.25">
      <c r="B700">
        <v>0.33416458852867398</v>
      </c>
      <c r="C700">
        <v>0.3097504016666634</v>
      </c>
    </row>
    <row r="701" spans="2:3" x14ac:dyDescent="0.25">
      <c r="B701">
        <v>0.33541147132169141</v>
      </c>
      <c r="C701">
        <v>0.31095959556265107</v>
      </c>
    </row>
    <row r="702" spans="2:3" x14ac:dyDescent="0.25">
      <c r="B702">
        <v>0.33665835411470885</v>
      </c>
      <c r="C702">
        <v>0.31216882496883258</v>
      </c>
    </row>
    <row r="703" spans="2:3" x14ac:dyDescent="0.25">
      <c r="B703">
        <v>0.33790523690772628</v>
      </c>
      <c r="C703">
        <v>0.31337808849205173</v>
      </c>
    </row>
    <row r="704" spans="2:3" x14ac:dyDescent="0.25">
      <c r="B704">
        <v>0.33915211970074371</v>
      </c>
      <c r="C704">
        <v>0.31458738478871695</v>
      </c>
    </row>
    <row r="705" spans="2:3" x14ac:dyDescent="0.25">
      <c r="B705">
        <v>0.34039900249376115</v>
      </c>
      <c r="C705">
        <v>0.31579671256325814</v>
      </c>
    </row>
    <row r="706" spans="2:3" x14ac:dyDescent="0.25">
      <c r="B706">
        <v>0.34164588528677858</v>
      </c>
      <c r="C706">
        <v>0.31700607056662333</v>
      </c>
    </row>
    <row r="707" spans="2:3" x14ac:dyDescent="0.25">
      <c r="B707">
        <v>0.34289276807979602</v>
      </c>
      <c r="C707">
        <v>0.31821545759481318</v>
      </c>
    </row>
    <row r="708" spans="2:3" x14ac:dyDescent="0.25">
      <c r="B708">
        <v>0.34413965087281345</v>
      </c>
      <c r="C708">
        <v>0.31942487248745299</v>
      </c>
    </row>
    <row r="709" spans="2:3" x14ac:dyDescent="0.25">
      <c r="B709">
        <v>0.34538653366583089</v>
      </c>
      <c r="C709">
        <v>0.32063431412640242</v>
      </c>
    </row>
    <row r="710" spans="2:3" x14ac:dyDescent="0.25">
      <c r="B710">
        <v>0.34663341645884832</v>
      </c>
      <c r="C710">
        <v>0.32184378143440084</v>
      </c>
    </row>
    <row r="711" spans="2:3" x14ac:dyDescent="0.25">
      <c r="B711">
        <v>0.34788029925186575</v>
      </c>
      <c r="C711">
        <v>0.32305327337374889</v>
      </c>
    </row>
    <row r="712" spans="2:3" x14ac:dyDescent="0.25">
      <c r="B712">
        <v>0.34912718204488319</v>
      </c>
      <c r="C712">
        <v>0.32426278894502525</v>
      </c>
    </row>
    <row r="713" spans="2:3" x14ac:dyDescent="0.25">
      <c r="B713">
        <v>0.35037406483790062</v>
      </c>
      <c r="C713">
        <v>0.32547232718583752</v>
      </c>
    </row>
    <row r="714" spans="2:3" x14ac:dyDescent="0.25">
      <c r="B714">
        <v>0.35162094763091806</v>
      </c>
      <c r="C714">
        <v>0.32668188716960739</v>
      </c>
    </row>
    <row r="715" spans="2:3" x14ac:dyDescent="0.25">
      <c r="B715">
        <v>0.35286783042393549</v>
      </c>
      <c r="C715">
        <v>0.32789146800438851</v>
      </c>
    </row>
    <row r="716" spans="2:3" x14ac:dyDescent="0.25">
      <c r="B716">
        <v>0.35411471321695293</v>
      </c>
      <c r="C716">
        <v>0.32910106883171775</v>
      </c>
    </row>
    <row r="717" spans="2:3" x14ac:dyDescent="0.25">
      <c r="B717">
        <v>0.35536159600997036</v>
      </c>
      <c r="C717">
        <v>0.33031068882549752</v>
      </c>
    </row>
    <row r="718" spans="2:3" x14ac:dyDescent="0.25">
      <c r="B718">
        <v>0.35660847880298779</v>
      </c>
      <c r="C718">
        <v>0.33152032719090979</v>
      </c>
    </row>
    <row r="719" spans="2:3" x14ac:dyDescent="0.25">
      <c r="B719">
        <v>0.35785536159600523</v>
      </c>
      <c r="C719">
        <v>0.33272998316336105</v>
      </c>
    </row>
    <row r="720" spans="2:3" x14ac:dyDescent="0.25">
      <c r="B720">
        <v>0.35910224438902266</v>
      </c>
      <c r="C720">
        <v>0.33393965600745673</v>
      </c>
    </row>
    <row r="721" spans="2:3" x14ac:dyDescent="0.25">
      <c r="B721">
        <v>0.3603491271820401</v>
      </c>
      <c r="C721">
        <v>0.33514934501600557</v>
      </c>
    </row>
    <row r="722" spans="2:3" x14ac:dyDescent="0.25">
      <c r="B722">
        <v>0.36159600997505753</v>
      </c>
      <c r="C722">
        <v>0.33635904950905232</v>
      </c>
    </row>
    <row r="723" spans="2:3" x14ac:dyDescent="0.25">
      <c r="B723">
        <v>0.36284289276807496</v>
      </c>
      <c r="C723">
        <v>0.33756876883293935</v>
      </c>
    </row>
    <row r="724" spans="2:3" x14ac:dyDescent="0.25">
      <c r="B724">
        <v>0.3640897755610924</v>
      </c>
      <c r="C724">
        <v>0.33877850235939455</v>
      </c>
    </row>
    <row r="725" spans="2:3" x14ac:dyDescent="0.25">
      <c r="B725">
        <v>0.36533665835410983</v>
      </c>
      <c r="C725">
        <v>0.3399882494846479</v>
      </c>
    </row>
    <row r="726" spans="2:3" x14ac:dyDescent="0.25">
      <c r="B726">
        <v>0.36658354114712727</v>
      </c>
      <c r="C726">
        <v>0.34119800962857283</v>
      </c>
    </row>
    <row r="727" spans="2:3" x14ac:dyDescent="0.25">
      <c r="B727">
        <v>0.3678304239401447</v>
      </c>
      <c r="C727">
        <v>0.34240778223385393</v>
      </c>
    </row>
    <row r="728" spans="2:3" x14ac:dyDescent="0.25">
      <c r="B728">
        <v>0.36907730673316214</v>
      </c>
      <c r="C728">
        <v>0.3436175667651804</v>
      </c>
    </row>
    <row r="729" spans="2:3" x14ac:dyDescent="0.25">
      <c r="B729">
        <v>0.37032418952617957</v>
      </c>
      <c r="C729">
        <v>0.34482736270846281</v>
      </c>
    </row>
    <row r="730" spans="2:3" x14ac:dyDescent="0.25">
      <c r="B730">
        <v>0.371571072319197</v>
      </c>
      <c r="C730">
        <v>0.34603716957007524</v>
      </c>
    </row>
    <row r="731" spans="2:3" x14ac:dyDescent="0.25">
      <c r="B731">
        <v>0.37281795511221444</v>
      </c>
      <c r="C731">
        <v>0.34724698687611955</v>
      </c>
    </row>
    <row r="732" spans="2:3" x14ac:dyDescent="0.25">
      <c r="B732">
        <v>0.37406483790523187</v>
      </c>
      <c r="C732">
        <v>0.34845681417171348</v>
      </c>
    </row>
    <row r="733" spans="2:3" x14ac:dyDescent="0.25">
      <c r="B733">
        <v>0.37531172069824931</v>
      </c>
      <c r="C733">
        <v>0.34966665102030081</v>
      </c>
    </row>
    <row r="734" spans="2:3" x14ac:dyDescent="0.25">
      <c r="B734">
        <v>0.37655860349126674</v>
      </c>
      <c r="C734">
        <v>0.35087649700298273</v>
      </c>
    </row>
    <row r="735" spans="2:3" x14ac:dyDescent="0.25">
      <c r="B735">
        <v>0.37780548628428418</v>
      </c>
      <c r="C735">
        <v>0.35208635171787117</v>
      </c>
    </row>
    <row r="736" spans="2:3" x14ac:dyDescent="0.25">
      <c r="B736">
        <v>0.37905236907730161</v>
      </c>
      <c r="C736">
        <v>0.35329621477946205</v>
      </c>
    </row>
    <row r="737" spans="2:3" x14ac:dyDescent="0.25">
      <c r="B737">
        <v>0.38029925187031904</v>
      </c>
      <c r="C737">
        <v>0.35450608581802956</v>
      </c>
    </row>
    <row r="738" spans="2:3" x14ac:dyDescent="0.25">
      <c r="B738">
        <v>0.38154613466333648</v>
      </c>
      <c r="C738">
        <v>0.35571596447903892</v>
      </c>
    </row>
    <row r="739" spans="2:3" x14ac:dyDescent="0.25">
      <c r="B739">
        <v>0.38279301745635391</v>
      </c>
      <c r="C739">
        <v>0.3569258504225794</v>
      </c>
    </row>
    <row r="740" spans="2:3" x14ac:dyDescent="0.25">
      <c r="B740">
        <v>0.38403990024937135</v>
      </c>
      <c r="C740">
        <v>0.35813574332281517</v>
      </c>
    </row>
    <row r="741" spans="2:3" x14ac:dyDescent="0.25">
      <c r="B741">
        <v>0.38528678304238878</v>
      </c>
      <c r="C741">
        <v>0.35934564286745441</v>
      </c>
    </row>
    <row r="742" spans="2:3" x14ac:dyDescent="0.25">
      <c r="B742">
        <v>0.38653366583540621</v>
      </c>
      <c r="C742">
        <v>0.36055554875723639</v>
      </c>
    </row>
    <row r="743" spans="2:3" x14ac:dyDescent="0.25">
      <c r="B743">
        <v>0.38778054862842365</v>
      </c>
      <c r="C743">
        <v>0.36176546070543492</v>
      </c>
    </row>
    <row r="744" spans="2:3" x14ac:dyDescent="0.25">
      <c r="B744">
        <v>0.38902743142144108</v>
      </c>
      <c r="C744">
        <v>0.36297537843737915</v>
      </c>
    </row>
    <row r="745" spans="2:3" x14ac:dyDescent="0.25">
      <c r="B745">
        <v>0.39027431421445852</v>
      </c>
      <c r="C745">
        <v>0.36418530168999053</v>
      </c>
    </row>
    <row r="746" spans="2:3" x14ac:dyDescent="0.25">
      <c r="B746">
        <v>0.39152119700747595</v>
      </c>
      <c r="C746">
        <v>0.36539523021133535</v>
      </c>
    </row>
    <row r="747" spans="2:3" x14ac:dyDescent="0.25">
      <c r="B747">
        <v>0.39276807980049339</v>
      </c>
      <c r="C747">
        <v>0.36660516376019209</v>
      </c>
    </row>
    <row r="748" spans="2:3" x14ac:dyDescent="0.25">
      <c r="B748">
        <v>0.39401496259351082</v>
      </c>
      <c r="C748">
        <v>0.36781510210563456</v>
      </c>
    </row>
    <row r="749" spans="2:3" x14ac:dyDescent="0.25">
      <c r="B749">
        <v>0.39526184538652825</v>
      </c>
      <c r="C749">
        <v>0.36902504502662892</v>
      </c>
    </row>
    <row r="750" spans="2:3" x14ac:dyDescent="0.25">
      <c r="B750">
        <v>0.39650872817954569</v>
      </c>
      <c r="C750">
        <v>0.37023499231164492</v>
      </c>
    </row>
    <row r="751" spans="2:3" x14ac:dyDescent="0.25">
      <c r="B751">
        <v>0.39775561097256312</v>
      </c>
      <c r="C751">
        <v>0.37144494375828019</v>
      </c>
    </row>
    <row r="752" spans="2:3" x14ac:dyDescent="0.25">
      <c r="B752">
        <v>0.39900249376558056</v>
      </c>
      <c r="C752">
        <v>0.37265489917289907</v>
      </c>
    </row>
    <row r="753" spans="2:3" x14ac:dyDescent="0.25">
      <c r="B753">
        <v>0.40024937655859799</v>
      </c>
      <c r="C753">
        <v>0.37386485837028255</v>
      </c>
    </row>
    <row r="754" spans="2:3" x14ac:dyDescent="0.25">
      <c r="B754">
        <v>0.40149625935161543</v>
      </c>
      <c r="C754">
        <v>0.37507482117329205</v>
      </c>
    </row>
    <row r="755" spans="2:3" x14ac:dyDescent="0.25">
      <c r="B755">
        <v>0.40274314214463286</v>
      </c>
      <c r="C755">
        <v>0.37628478741254412</v>
      </c>
    </row>
    <row r="756" spans="2:3" x14ac:dyDescent="0.25">
      <c r="B756">
        <v>0.40399002493765029</v>
      </c>
      <c r="C756">
        <v>0.37749475692609813</v>
      </c>
    </row>
    <row r="757" spans="2:3" x14ac:dyDescent="0.25">
      <c r="B757">
        <v>0.40523690773066773</v>
      </c>
      <c r="C757">
        <v>0.3787047295591538</v>
      </c>
    </row>
    <row r="758" spans="2:3" x14ac:dyDescent="0.25">
      <c r="B758">
        <v>0.40648379052368516</v>
      </c>
      <c r="C758">
        <v>0.37991470516376091</v>
      </c>
    </row>
    <row r="759" spans="2:3" x14ac:dyDescent="0.25">
      <c r="B759">
        <v>0.4077306733167026</v>
      </c>
      <c r="C759">
        <v>0.38112468359853913</v>
      </c>
    </row>
    <row r="760" spans="2:3" x14ac:dyDescent="0.25">
      <c r="B760">
        <v>0.40897755610972003</v>
      </c>
      <c r="C760">
        <v>0.38233466472840805</v>
      </c>
    </row>
    <row r="761" spans="2:3" x14ac:dyDescent="0.25">
      <c r="B761">
        <v>0.41022443890273746</v>
      </c>
      <c r="C761">
        <v>0.38354464842432717</v>
      </c>
    </row>
    <row r="762" spans="2:3" x14ac:dyDescent="0.25">
      <c r="B762">
        <v>0.4114713216957549</v>
      </c>
      <c r="C762">
        <v>0.38475463456304615</v>
      </c>
    </row>
    <row r="763" spans="2:3" x14ac:dyDescent="0.25">
      <c r="B763">
        <v>0.41271820448877233</v>
      </c>
      <c r="C763">
        <v>0.38596462302686352</v>
      </c>
    </row>
    <row r="764" spans="2:3" x14ac:dyDescent="0.25">
      <c r="B764">
        <v>0.41396508728178977</v>
      </c>
      <c r="C764">
        <v>0.38717461370339512</v>
      </c>
    </row>
    <row r="765" spans="2:3" x14ac:dyDescent="0.25">
      <c r="B765">
        <v>0.4152119700748072</v>
      </c>
      <c r="C765">
        <v>0.38838460648535056</v>
      </c>
    </row>
    <row r="766" spans="2:3" x14ac:dyDescent="0.25">
      <c r="B766">
        <v>0.41645885286782464</v>
      </c>
      <c r="C766">
        <v>0.38959460127031942</v>
      </c>
    </row>
    <row r="767" spans="2:3" x14ac:dyDescent="0.25">
      <c r="B767">
        <v>0.41770573566084207</v>
      </c>
      <c r="C767">
        <v>0.39080459796056377</v>
      </c>
    </row>
    <row r="768" spans="2:3" x14ac:dyDescent="0.25">
      <c r="B768">
        <v>0.4189526184538595</v>
      </c>
      <c r="C768">
        <v>0.39201459646282044</v>
      </c>
    </row>
    <row r="769" spans="2:3" x14ac:dyDescent="0.25">
      <c r="B769">
        <v>0.42019950124687694</v>
      </c>
      <c r="C769">
        <v>0.3932245966881095</v>
      </c>
    </row>
    <row r="770" spans="2:3" x14ac:dyDescent="0.25">
      <c r="B770">
        <v>0.42144638403989437</v>
      </c>
      <c r="C770">
        <v>0.39443459855155089</v>
      </c>
    </row>
    <row r="771" spans="2:3" x14ac:dyDescent="0.25">
      <c r="B771">
        <v>0.42269326683291181</v>
      </c>
      <c r="C771">
        <v>0.39564460197218809</v>
      </c>
    </row>
    <row r="772" spans="2:3" x14ac:dyDescent="0.25">
      <c r="B772">
        <v>0.42394014962592924</v>
      </c>
      <c r="C772">
        <v>0.39685460687281843</v>
      </c>
    </row>
    <row r="773" spans="2:3" x14ac:dyDescent="0.25">
      <c r="B773">
        <v>0.42518703241894668</v>
      </c>
      <c r="C773">
        <v>0.39806461317983011</v>
      </c>
    </row>
    <row r="774" spans="2:3" x14ac:dyDescent="0.25">
      <c r="B774">
        <v>0.42643391521196411</v>
      </c>
      <c r="C774">
        <v>0.39927462082304566</v>
      </c>
    </row>
    <row r="775" spans="2:3" x14ac:dyDescent="0.25">
      <c r="B775">
        <v>0.42768079800498154</v>
      </c>
      <c r="C775">
        <v>0.40048462973557186</v>
      </c>
    </row>
    <row r="776" spans="2:3" x14ac:dyDescent="0.25">
      <c r="B776">
        <v>0.42892768079799898</v>
      </c>
      <c r="C776">
        <v>0.40169463985365506</v>
      </c>
    </row>
    <row r="777" spans="2:3" x14ac:dyDescent="0.25">
      <c r="B777">
        <v>0.43017456359101641</v>
      </c>
      <c r="C777">
        <v>0.40290465111654244</v>
      </c>
    </row>
    <row r="778" spans="2:3" x14ac:dyDescent="0.25">
      <c r="B778">
        <v>0.43142144638403385</v>
      </c>
      <c r="C778">
        <v>0.4041146634663495</v>
      </c>
    </row>
    <row r="779" spans="2:3" x14ac:dyDescent="0.25">
      <c r="B779">
        <v>0.43266832917705128</v>
      </c>
      <c r="C779">
        <v>0.40532467684793172</v>
      </c>
    </row>
    <row r="780" spans="2:3" x14ac:dyDescent="0.25">
      <c r="B780">
        <v>0.43391521197006871</v>
      </c>
      <c r="C780">
        <v>0.40653469120876223</v>
      </c>
    </row>
    <row r="781" spans="2:3" x14ac:dyDescent="0.25">
      <c r="B781">
        <v>0.43516209476308615</v>
      </c>
      <c r="C781">
        <v>0.40774470649881411</v>
      </c>
    </row>
    <row r="782" spans="2:3" x14ac:dyDescent="0.25">
      <c r="B782">
        <v>0.43640897755610358</v>
      </c>
      <c r="C782">
        <v>0.40895472267044763</v>
      </c>
    </row>
    <row r="783" spans="2:3" x14ac:dyDescent="0.25">
      <c r="B783">
        <v>0.43765586034912102</v>
      </c>
      <c r="C783">
        <v>0.41016473967830186</v>
      </c>
    </row>
    <row r="784" spans="2:3" x14ac:dyDescent="0.25">
      <c r="B784">
        <v>0.43890274314213845</v>
      </c>
      <c r="C784">
        <v>0.41137475747919083</v>
      </c>
    </row>
    <row r="785" spans="2:3" x14ac:dyDescent="0.25">
      <c r="B785">
        <v>0.44014962593515589</v>
      </c>
      <c r="C785">
        <v>0.41258477603200416</v>
      </c>
    </row>
    <row r="786" spans="2:3" x14ac:dyDescent="0.25">
      <c r="B786">
        <v>0.44139650872817332</v>
      </c>
      <c r="C786">
        <v>0.41379479529761165</v>
      </c>
    </row>
    <row r="787" spans="2:3" x14ac:dyDescent="0.25">
      <c r="B787">
        <v>0.44264339152119075</v>
      </c>
      <c r="C787">
        <v>0.41500481523877131</v>
      </c>
    </row>
    <row r="788" spans="2:3" x14ac:dyDescent="0.25">
      <c r="B788">
        <v>0.44389027431420819</v>
      </c>
      <c r="C788">
        <v>0.41621483582004215</v>
      </c>
    </row>
    <row r="789" spans="2:3" x14ac:dyDescent="0.25">
      <c r="B789">
        <v>0.44513715710722562</v>
      </c>
      <c r="C789">
        <v>0.41742485700769971</v>
      </c>
    </row>
    <row r="790" spans="2:3" x14ac:dyDescent="0.25">
      <c r="B790">
        <v>0.44638403990024306</v>
      </c>
      <c r="C790">
        <v>0.41863487876965588</v>
      </c>
    </row>
    <row r="791" spans="2:3" x14ac:dyDescent="0.25">
      <c r="B791">
        <v>0.44763092269326049</v>
      </c>
      <c r="C791">
        <v>0.4198449010753813</v>
      </c>
    </row>
    <row r="792" spans="2:3" x14ac:dyDescent="0.25">
      <c r="B792">
        <v>0.44887780548627793</v>
      </c>
      <c r="C792">
        <v>0.4210549238958316</v>
      </c>
    </row>
    <row r="793" spans="2:3" x14ac:dyDescent="0.25">
      <c r="B793">
        <v>0.45012468827929536</v>
      </c>
      <c r="C793">
        <v>0.42226494720337654</v>
      </c>
    </row>
    <row r="794" spans="2:3" x14ac:dyDescent="0.25">
      <c r="B794">
        <v>0.45137157107231279</v>
      </c>
      <c r="C794">
        <v>0.42347497097173203</v>
      </c>
    </row>
    <row r="795" spans="2:3" x14ac:dyDescent="0.25">
      <c r="B795">
        <v>0.45261845386533023</v>
      </c>
      <c r="C795">
        <v>0.4246849951758952</v>
      </c>
    </row>
    <row r="796" spans="2:3" x14ac:dyDescent="0.25">
      <c r="B796">
        <v>0.45386533665834766</v>
      </c>
      <c r="C796">
        <v>0.425895019792082</v>
      </c>
    </row>
    <row r="797" spans="2:3" x14ac:dyDescent="0.25">
      <c r="B797">
        <v>0.4551122194513651</v>
      </c>
      <c r="C797">
        <v>0.42710504479766764</v>
      </c>
    </row>
    <row r="798" spans="2:3" x14ac:dyDescent="0.25">
      <c r="B798">
        <v>0.45635910224438253</v>
      </c>
      <c r="C798">
        <v>0.42831507017112935</v>
      </c>
    </row>
    <row r="799" spans="2:3" x14ac:dyDescent="0.25">
      <c r="B799">
        <v>0.45760598503739996</v>
      </c>
      <c r="C799">
        <v>0.42952509589199178</v>
      </c>
    </row>
    <row r="800" spans="2:3" x14ac:dyDescent="0.25">
      <c r="B800">
        <v>0.4588528678304174</v>
      </c>
      <c r="C800">
        <v>0.43073512194077435</v>
      </c>
    </row>
    <row r="801" spans="2:3" x14ac:dyDescent="0.25">
      <c r="B801">
        <v>0.46009975062343483</v>
      </c>
      <c r="C801">
        <v>0.43194514829894159</v>
      </c>
    </row>
    <row r="802" spans="2:3" x14ac:dyDescent="0.25">
      <c r="B802">
        <v>0.46134663341645227</v>
      </c>
      <c r="C802">
        <v>0.43315517494885425</v>
      </c>
    </row>
    <row r="803" spans="2:3" x14ac:dyDescent="0.25">
      <c r="B803">
        <v>0.4625935162094697</v>
      </c>
      <c r="C803">
        <v>0.43436520187372385</v>
      </c>
    </row>
    <row r="804" spans="2:3" x14ac:dyDescent="0.25">
      <c r="B804">
        <v>0.46384039900248714</v>
      </c>
      <c r="C804">
        <v>0.43557522905756835</v>
      </c>
    </row>
    <row r="805" spans="2:3" x14ac:dyDescent="0.25">
      <c r="B805">
        <v>0.46508728179550457</v>
      </c>
      <c r="C805">
        <v>0.43678525648516991</v>
      </c>
    </row>
    <row r="806" spans="2:3" x14ac:dyDescent="0.25">
      <c r="B806">
        <v>0.466334164588522</v>
      </c>
      <c r="C806">
        <v>0.43799528414203448</v>
      </c>
    </row>
    <row r="807" spans="2:3" x14ac:dyDescent="0.25">
      <c r="B807">
        <v>0.46758104738153944</v>
      </c>
      <c r="C807">
        <v>0.43920531201435276</v>
      </c>
    </row>
    <row r="808" spans="2:3" x14ac:dyDescent="0.25">
      <c r="B808">
        <v>0.46882793017455687</v>
      </c>
      <c r="C808">
        <v>0.44041534008896305</v>
      </c>
    </row>
    <row r="809" spans="2:3" x14ac:dyDescent="0.25">
      <c r="B809">
        <v>0.47007481296757431</v>
      </c>
      <c r="C809">
        <v>0.44162536835331601</v>
      </c>
    </row>
    <row r="810" spans="2:3" x14ac:dyDescent="0.25">
      <c r="B810">
        <v>0.47132169576059174</v>
      </c>
      <c r="C810">
        <v>0.4428353967954396</v>
      </c>
    </row>
    <row r="811" spans="2:3" x14ac:dyDescent="0.25">
      <c r="B811">
        <v>0.47256857855360918</v>
      </c>
      <c r="C811">
        <v>0.44404542540390712</v>
      </c>
    </row>
    <row r="812" spans="2:3" x14ac:dyDescent="0.25">
      <c r="B812">
        <v>0.47381546134662661</v>
      </c>
      <c r="C812">
        <v>0.44525545416780521</v>
      </c>
    </row>
    <row r="813" spans="2:3" x14ac:dyDescent="0.25">
      <c r="B813">
        <v>0.47506234413964404</v>
      </c>
      <c r="C813">
        <v>0.44646548307670353</v>
      </c>
    </row>
    <row r="814" spans="2:3" x14ac:dyDescent="0.25">
      <c r="B814">
        <v>0.47630922693266148</v>
      </c>
      <c r="C814">
        <v>0.44767551212062628</v>
      </c>
    </row>
    <row r="815" spans="2:3" x14ac:dyDescent="0.25">
      <c r="B815">
        <v>0.47755610972567891</v>
      </c>
      <c r="C815">
        <v>0.44888554129002367</v>
      </c>
    </row>
    <row r="816" spans="2:3" x14ac:dyDescent="0.25">
      <c r="B816">
        <v>0.47880299251869635</v>
      </c>
      <c r="C816">
        <v>0.45009557057574551</v>
      </c>
    </row>
    <row r="817" spans="2:3" x14ac:dyDescent="0.25">
      <c r="B817">
        <v>0.48004987531171378</v>
      </c>
      <c r="C817">
        <v>0.45130559996901498</v>
      </c>
    </row>
    <row r="818" spans="2:3" x14ac:dyDescent="0.25">
      <c r="B818">
        <v>0.48129675810473121</v>
      </c>
      <c r="C818">
        <v>0.45251562946140422</v>
      </c>
    </row>
    <row r="819" spans="2:3" x14ac:dyDescent="0.25">
      <c r="B819">
        <v>0.48254364089774865</v>
      </c>
      <c r="C819">
        <v>0.45372565904481005</v>
      </c>
    </row>
    <row r="820" spans="2:3" x14ac:dyDescent="0.25">
      <c r="B820">
        <v>0.48379052369076608</v>
      </c>
      <c r="C820">
        <v>0.45493568871143092</v>
      </c>
    </row>
    <row r="821" spans="2:3" x14ac:dyDescent="0.25">
      <c r="B821">
        <v>0.48503740648378352</v>
      </c>
      <c r="C821">
        <v>0.45614571845374485</v>
      </c>
    </row>
    <row r="822" spans="2:3" x14ac:dyDescent="0.25">
      <c r="B822">
        <v>0.48628428927680095</v>
      </c>
      <c r="C822">
        <v>0.45735574826448766</v>
      </c>
    </row>
    <row r="823" spans="2:3" x14ac:dyDescent="0.25">
      <c r="B823">
        <v>0.48753117206981839</v>
      </c>
      <c r="C823">
        <v>0.45856577813663196</v>
      </c>
    </row>
    <row r="824" spans="2:3" x14ac:dyDescent="0.25">
      <c r="B824">
        <v>0.48877805486283582</v>
      </c>
      <c r="C824">
        <v>0.45977580806336749</v>
      </c>
    </row>
    <row r="825" spans="2:3" x14ac:dyDescent="0.25">
      <c r="B825">
        <v>0.49002493765585325</v>
      </c>
      <c r="C825">
        <v>0.46098583803808113</v>
      </c>
    </row>
    <row r="826" spans="2:3" x14ac:dyDescent="0.25">
      <c r="B826">
        <v>0.49127182044887069</v>
      </c>
      <c r="C826">
        <v>0.4621958680543381</v>
      </c>
    </row>
    <row r="827" spans="2:3" x14ac:dyDescent="0.25">
      <c r="B827">
        <v>0.49251870324188812</v>
      </c>
      <c r="C827">
        <v>0.46340589810586352</v>
      </c>
    </row>
    <row r="828" spans="2:3" x14ac:dyDescent="0.25">
      <c r="B828">
        <v>0.49376558603490556</v>
      </c>
      <c r="C828">
        <v>0.46461592818652431</v>
      </c>
    </row>
    <row r="829" spans="2:3" x14ac:dyDescent="0.25">
      <c r="B829">
        <v>0.49501246882792299</v>
      </c>
      <c r="C829">
        <v>0.4658259582903117</v>
      </c>
    </row>
    <row r="830" spans="2:3" x14ac:dyDescent="0.25">
      <c r="B830">
        <v>0.49625935162094043</v>
      </c>
      <c r="C830">
        <v>0.46703598841132477</v>
      </c>
    </row>
    <row r="831" spans="2:3" x14ac:dyDescent="0.25">
      <c r="B831">
        <v>0.49750623441395786</v>
      </c>
      <c r="C831">
        <v>0.46824601854375264</v>
      </c>
    </row>
    <row r="832" spans="2:3" x14ac:dyDescent="0.25">
      <c r="B832">
        <v>0.49875311720697529</v>
      </c>
      <c r="C832">
        <v>0.46945604868185875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7E2D-B800-4EC3-BCE0-E47B250EA919}">
  <dimension ref="A1:Q432"/>
  <sheetViews>
    <sheetView tabSelected="1" topLeftCell="A399" workbookViewId="0">
      <selection activeCell="B423" sqref="B423"/>
    </sheetView>
  </sheetViews>
  <sheetFormatPr defaultRowHeight="15" x14ac:dyDescent="0.25"/>
  <cols>
    <col min="1" max="1" width="15.5703125" bestFit="1" customWidth="1"/>
    <col min="2" max="2" width="23.7109375" bestFit="1" customWidth="1"/>
    <col min="3" max="3" width="14.5703125" bestFit="1" customWidth="1"/>
    <col min="4" max="4" width="17.7109375" customWidth="1"/>
    <col min="5" max="5" width="16.85546875" bestFit="1" customWidth="1"/>
    <col min="6" max="6" width="28.140625" bestFit="1" customWidth="1"/>
    <col min="9" max="9" width="11.5703125" bestFit="1" customWidth="1"/>
    <col min="10" max="10" width="38.85546875" bestFit="1" customWidth="1"/>
    <col min="11" max="11" width="14.7109375" bestFit="1" customWidth="1"/>
    <col min="12" max="12" width="22" bestFit="1" customWidth="1"/>
    <col min="15" max="15" width="12.85546875" bestFit="1" customWidth="1"/>
    <col min="16" max="16" width="12.28515625" bestFit="1" customWidth="1"/>
    <col min="17" max="17" width="12.85546875" bestFit="1" customWidth="1"/>
  </cols>
  <sheetData>
    <row r="1" spans="2:17" x14ac:dyDescent="0.25">
      <c r="B1" t="s">
        <v>53</v>
      </c>
    </row>
    <row r="2" spans="2:17" x14ac:dyDescent="0.25">
      <c r="B2" t="s">
        <v>35</v>
      </c>
      <c r="D2" t="s">
        <v>64</v>
      </c>
    </row>
    <row r="3" spans="2:17" x14ac:dyDescent="0.25">
      <c r="B3" t="s">
        <v>24</v>
      </c>
      <c r="C3">
        <v>36</v>
      </c>
      <c r="E3" t="s">
        <v>65</v>
      </c>
      <c r="F3" s="26">
        <f>(F9-F10)/F10</f>
        <v>0.80614653051067797</v>
      </c>
      <c r="J3" t="s">
        <v>62</v>
      </c>
      <c r="K3" s="34">
        <f>ABS(F9-F10)</f>
        <v>0.16122930610213568</v>
      </c>
    </row>
    <row r="4" spans="2:17" x14ac:dyDescent="0.25">
      <c r="B4" t="s">
        <v>16</v>
      </c>
      <c r="C4">
        <v>0.06</v>
      </c>
      <c r="E4" t="s">
        <v>66</v>
      </c>
      <c r="F4" s="33">
        <f>(C28-F7)</f>
        <v>2.311695273840995</v>
      </c>
      <c r="J4" t="s">
        <v>68</v>
      </c>
    </row>
    <row r="5" spans="2:17" x14ac:dyDescent="0.25">
      <c r="B5" t="s">
        <v>8</v>
      </c>
      <c r="C5">
        <v>0.06</v>
      </c>
      <c r="E5" t="s">
        <v>33</v>
      </c>
      <c r="F5" s="23">
        <f>EXP(-C4*C9)</f>
        <v>0.94176453358424872</v>
      </c>
      <c r="J5" t="s">
        <v>48</v>
      </c>
    </row>
    <row r="6" spans="2:17" x14ac:dyDescent="0.25">
      <c r="B6" t="s">
        <v>55</v>
      </c>
      <c r="C6" s="32">
        <v>0.2</v>
      </c>
      <c r="E6" t="s">
        <v>44</v>
      </c>
      <c r="F6" s="22">
        <f>C3*EXP(C5*C9)</f>
        <v>38.226115675632947</v>
      </c>
      <c r="J6" t="s">
        <v>1</v>
      </c>
      <c r="O6" t="s">
        <v>1</v>
      </c>
    </row>
    <row r="7" spans="2:17" x14ac:dyDescent="0.25">
      <c r="E7" t="s">
        <v>54</v>
      </c>
      <c r="F7" s="21">
        <f>_xll.xBlackCall(C9,C10,F6,C6)*F5</f>
        <v>2.1737264482268936</v>
      </c>
      <c r="I7" t="s">
        <v>0</v>
      </c>
      <c r="J7" s="12">
        <v>0</v>
      </c>
      <c r="K7" s="12">
        <v>1</v>
      </c>
      <c r="L7" s="12">
        <v>0.5</v>
      </c>
      <c r="O7" s="12">
        <v>0</v>
      </c>
      <c r="P7" s="12">
        <v>1</v>
      </c>
      <c r="Q7" s="12">
        <v>0.5</v>
      </c>
    </row>
    <row r="8" spans="2:17" x14ac:dyDescent="0.25">
      <c r="B8" t="s">
        <v>36</v>
      </c>
      <c r="F8" s="21"/>
      <c r="I8" s="18">
        <v>10</v>
      </c>
      <c r="J8" s="3">
        <v>0</v>
      </c>
      <c r="K8" s="3">
        <v>0.19697868936092994</v>
      </c>
      <c r="L8" s="3">
        <v>0.19987219221943531</v>
      </c>
      <c r="N8" s="22">
        <f t="shared" ref="N8:N18" si="0">LN(I8)</f>
        <v>2.3025850929940459</v>
      </c>
      <c r="O8" s="22">
        <f>IFERROR(LN(ABS(J8-J$19)),NA())</f>
        <v>-1.6102008007817679</v>
      </c>
      <c r="P8" s="22">
        <f t="shared" ref="P8:Q18" si="1">IFERROR(LN(ABS(K8-K$19)),NA())</f>
        <v>-5.8570128696900792</v>
      </c>
      <c r="Q8" s="22">
        <f t="shared" si="1"/>
        <v>-10.440645178210872</v>
      </c>
    </row>
    <row r="9" spans="2:17" x14ac:dyDescent="0.25">
      <c r="B9" t="s">
        <v>43</v>
      </c>
      <c r="C9">
        <v>1</v>
      </c>
      <c r="E9" t="s">
        <v>29</v>
      </c>
      <c r="F9" s="8">
        <f>_xll.xBlackImplied(C9,C10,C28/F5,F6)</f>
        <v>0.36122930610213577</v>
      </c>
      <c r="G9" t="s">
        <v>56</v>
      </c>
      <c r="I9" s="18">
        <v>25</v>
      </c>
      <c r="J9" s="3">
        <v>0</v>
      </c>
      <c r="K9" s="3">
        <v>0.19869198584882591</v>
      </c>
      <c r="L9" s="3">
        <v>0.19985959390655852</v>
      </c>
      <c r="N9" s="22">
        <f t="shared" si="0"/>
        <v>3.2188758248682006</v>
      </c>
      <c r="O9" s="22">
        <f t="shared" ref="O9:O18" si="2">IFERROR(LN(ABS(J9-J$19)),NA())</f>
        <v>-1.6102008007817679</v>
      </c>
      <c r="P9" s="22">
        <f t="shared" si="1"/>
        <v>-6.7710615477707936</v>
      </c>
      <c r="Q9" s="22">
        <f t="shared" si="1"/>
        <v>-11.004781213534425</v>
      </c>
    </row>
    <row r="10" spans="2:17" x14ac:dyDescent="0.25">
      <c r="B10" t="s">
        <v>18</v>
      </c>
      <c r="C10" s="25">
        <v>40</v>
      </c>
      <c r="E10" t="s">
        <v>57</v>
      </c>
      <c r="F10" s="24">
        <f>_xll.xBlackImplied(C9,C10,F7/F5,F6)</f>
        <v>0.20000000000000009</v>
      </c>
      <c r="G10" t="s">
        <v>58</v>
      </c>
      <c r="I10" s="18">
        <v>50</v>
      </c>
      <c r="J10" s="3">
        <v>0</v>
      </c>
      <c r="K10" s="3">
        <v>0.19926664666537836</v>
      </c>
      <c r="L10" s="3">
        <v>0.19984712881919914</v>
      </c>
      <c r="N10" s="22">
        <f t="shared" si="0"/>
        <v>3.912023005428146</v>
      </c>
      <c r="O10" s="22">
        <f t="shared" si="2"/>
        <v>-1.6102008007817679</v>
      </c>
      <c r="P10" s="22">
        <f t="shared" si="1"/>
        <v>-7.4666930376892564</v>
      </c>
      <c r="Q10" s="22">
        <f t="shared" si="1"/>
        <v>-12.390729014780758</v>
      </c>
    </row>
    <row r="11" spans="2:17" x14ac:dyDescent="0.25">
      <c r="B11" t="s">
        <v>47</v>
      </c>
      <c r="C11">
        <v>0</v>
      </c>
      <c r="I11" s="18">
        <v>75</v>
      </c>
      <c r="J11" s="3">
        <v>0</v>
      </c>
      <c r="K11" s="3">
        <v>0.19945857363322442</v>
      </c>
      <c r="L11" s="3">
        <v>0.19984481937716989</v>
      </c>
      <c r="N11" s="22">
        <f t="shared" si="0"/>
        <v>4.3174881135363101</v>
      </c>
      <c r="O11" s="22">
        <f t="shared" si="2"/>
        <v>-1.6102008007817679</v>
      </c>
      <c r="P11" s="22">
        <f t="shared" si="1"/>
        <v>-7.8756309787366137</v>
      </c>
      <c r="Q11" s="22">
        <f t="shared" si="1"/>
        <v>-13.201673070291028</v>
      </c>
    </row>
    <row r="12" spans="2:17" x14ac:dyDescent="0.25">
      <c r="B12" t="s">
        <v>37</v>
      </c>
      <c r="C12">
        <v>-1</v>
      </c>
      <c r="D12" s="7" t="s">
        <v>67</v>
      </c>
      <c r="I12" s="18">
        <v>100</v>
      </c>
      <c r="J12" s="3">
        <v>0.38801116379607359</v>
      </c>
      <c r="K12" s="3">
        <v>0.19955460562721286</v>
      </c>
      <c r="L12" s="3">
        <v>0.19984401100435217</v>
      </c>
      <c r="N12" s="22">
        <f t="shared" si="0"/>
        <v>4.6051701859880918</v>
      </c>
      <c r="O12" s="22">
        <f t="shared" si="2"/>
        <v>-1.6704430392054896</v>
      </c>
      <c r="P12" s="22">
        <f t="shared" si="1"/>
        <v>-8.1670393116108215</v>
      </c>
      <c r="Q12" s="22">
        <f t="shared" si="1"/>
        <v>-13.777122130863063</v>
      </c>
    </row>
    <row r="13" spans="2:17" x14ac:dyDescent="0.25">
      <c r="B13" t="s">
        <v>38</v>
      </c>
      <c r="C13">
        <v>1</v>
      </c>
      <c r="D13" t="s">
        <v>63</v>
      </c>
      <c r="F13">
        <v>7.9417404755276394E-2</v>
      </c>
      <c r="I13" s="18">
        <v>150</v>
      </c>
      <c r="J13" s="3">
        <v>0.20003543722802564</v>
      </c>
      <c r="K13" s="3">
        <v>0.19965068284724455</v>
      </c>
      <c r="L13" s="3">
        <v>0.19984343357356502</v>
      </c>
      <c r="N13" s="22">
        <f t="shared" si="0"/>
        <v>5.0106352940962555</v>
      </c>
      <c r="O13" s="22">
        <f t="shared" si="2"/>
        <v>-8.5792988743421841</v>
      </c>
      <c r="P13" s="22">
        <f t="shared" si="1"/>
        <v>-8.5802396730518993</v>
      </c>
      <c r="Q13" s="22">
        <f t="shared" si="1"/>
        <v>-14.588341853686154</v>
      </c>
    </row>
    <row r="14" spans="2:17" x14ac:dyDescent="0.25">
      <c r="B14" t="s">
        <v>31</v>
      </c>
      <c r="C14">
        <v>0</v>
      </c>
      <c r="F14" s="35"/>
      <c r="I14" s="18">
        <v>200</v>
      </c>
      <c r="J14" s="3">
        <v>0.19998730439495135</v>
      </c>
      <c r="K14" s="3">
        <v>0.19969873831174681</v>
      </c>
      <c r="L14" s="3">
        <v>0.19984323146853036</v>
      </c>
      <c r="N14" s="22">
        <f t="shared" si="0"/>
        <v>5.2983173665480363</v>
      </c>
      <c r="O14" s="22">
        <f t="shared" si="2"/>
        <v>-8.8751269314568919</v>
      </c>
      <c r="P14" s="22">
        <f t="shared" si="1"/>
        <v>-8.8758379190146588</v>
      </c>
      <c r="Q14" s="22">
        <f t="shared" si="1"/>
        <v>-15.164127855205852</v>
      </c>
    </row>
    <row r="15" spans="2:17" x14ac:dyDescent="0.25">
      <c r="I15" s="18">
        <v>400</v>
      </c>
      <c r="J15" s="3">
        <v>0.19991512564289954</v>
      </c>
      <c r="K15" s="3">
        <v>0.19977084245780197</v>
      </c>
      <c r="L15" s="3">
        <v>0.19984303657943081</v>
      </c>
      <c r="N15" s="22">
        <f t="shared" si="0"/>
        <v>5.9914645471079817</v>
      </c>
      <c r="O15" s="22">
        <f t="shared" si="2"/>
        <v>-9.6012352330350943</v>
      </c>
      <c r="P15" s="22">
        <f t="shared" si="1"/>
        <v>-9.6016015010477123</v>
      </c>
      <c r="Q15" s="22">
        <f t="shared" si="1"/>
        <v>-16.553352232104835</v>
      </c>
    </row>
    <row r="16" spans="2:17" x14ac:dyDescent="0.25">
      <c r="B16" t="s">
        <v>39</v>
      </c>
      <c r="I16" s="18">
        <v>800</v>
      </c>
      <c r="J16" s="3">
        <v>0.19987904552979696</v>
      </c>
      <c r="K16" s="3">
        <v>0.19980690391929659</v>
      </c>
      <c r="L16" s="3">
        <v>0.19984298785685359</v>
      </c>
      <c r="N16" s="22">
        <f t="shared" si="0"/>
        <v>6.6846117276679271</v>
      </c>
      <c r="O16" s="22">
        <f t="shared" si="2"/>
        <v>-10.363461194234597</v>
      </c>
      <c r="P16" s="22">
        <f t="shared" si="1"/>
        <v>-10.363655101797161</v>
      </c>
      <c r="Q16" s="22">
        <f t="shared" si="1"/>
        <v>-17.951472179160991</v>
      </c>
    </row>
    <row r="17" spans="1:17" x14ac:dyDescent="0.25">
      <c r="B17" t="s">
        <v>1</v>
      </c>
      <c r="C17">
        <v>0.5</v>
      </c>
      <c r="I17" s="18">
        <v>1600</v>
      </c>
      <c r="J17" s="3">
        <v>0.19986100779684068</v>
      </c>
      <c r="K17" s="3">
        <v>0.19982493698938134</v>
      </c>
      <c r="L17" s="3">
        <v>0.19984297567617462</v>
      </c>
      <c r="N17" s="22">
        <f t="shared" si="0"/>
        <v>7.3777589082278725</v>
      </c>
      <c r="O17" s="22">
        <f t="shared" si="2"/>
        <v>-11.210802074016112</v>
      </c>
      <c r="P17" s="22">
        <f t="shared" si="1"/>
        <v>-11.210909805090932</v>
      </c>
      <c r="Q17" s="22">
        <f t="shared" si="1"/>
        <v>-19.386528105683343</v>
      </c>
    </row>
    <row r="18" spans="1:17" x14ac:dyDescent="0.25">
      <c r="B18" t="s">
        <v>4</v>
      </c>
      <c r="C18">
        <v>0</v>
      </c>
      <c r="I18" s="18">
        <v>3200</v>
      </c>
      <c r="J18" s="3">
        <v>0.19985198951226657</v>
      </c>
      <c r="K18" s="3">
        <v>0.19983395410820859</v>
      </c>
      <c r="L18" s="3">
        <v>0.19984297263098016</v>
      </c>
      <c r="N18" s="22">
        <f t="shared" si="0"/>
        <v>8.0709060887878188</v>
      </c>
      <c r="O18" s="22">
        <f t="shared" si="2"/>
        <v>-12.309435882820591</v>
      </c>
      <c r="P18" s="22">
        <f t="shared" si="1"/>
        <v>-12.309500529711622</v>
      </c>
      <c r="Q18" s="22">
        <f>IFERROR(LN(ABS(L18-L$19)),NA())</f>
        <v>-20.995848348731311</v>
      </c>
    </row>
    <row r="19" spans="1:17" x14ac:dyDescent="0.25">
      <c r="B19" t="s">
        <v>9</v>
      </c>
      <c r="C19">
        <v>5</v>
      </c>
      <c r="I19" s="18">
        <v>6400</v>
      </c>
      <c r="J19" s="3">
        <v>0.19984748051553242</v>
      </c>
      <c r="K19" s="3">
        <v>0.19983846281345954</v>
      </c>
      <c r="L19" s="3">
        <v>0.19984297186956956</v>
      </c>
    </row>
    <row r="20" spans="1:17" x14ac:dyDescent="0.25">
      <c r="B20" t="s">
        <v>0</v>
      </c>
      <c r="C20" s="13">
        <v>400</v>
      </c>
      <c r="D20" t="s">
        <v>61</v>
      </c>
      <c r="I20" s="18"/>
      <c r="J20" s="16"/>
      <c r="K20" s="14"/>
      <c r="L20" s="27"/>
    </row>
    <row r="21" spans="1:17" x14ac:dyDescent="0.25">
      <c r="B21" t="s">
        <v>10</v>
      </c>
      <c r="C21">
        <v>400</v>
      </c>
      <c r="D21" t="s">
        <v>60</v>
      </c>
      <c r="I21" s="18"/>
      <c r="J21" s="16"/>
      <c r="K21" s="14"/>
      <c r="L21" s="27"/>
    </row>
    <row r="22" spans="1:17" x14ac:dyDescent="0.25">
      <c r="B22" t="s">
        <v>46</v>
      </c>
      <c r="C22">
        <v>1</v>
      </c>
      <c r="I22" s="18"/>
      <c r="J22" s="16"/>
      <c r="K22" s="14"/>
      <c r="L22" s="27"/>
    </row>
    <row r="23" spans="1:17" x14ac:dyDescent="0.25">
      <c r="B23" t="s">
        <v>40</v>
      </c>
      <c r="C23">
        <v>1</v>
      </c>
      <c r="I23" s="18"/>
      <c r="J23" s="16"/>
      <c r="K23" s="14"/>
      <c r="L23" s="27"/>
    </row>
    <row r="24" spans="1:17" x14ac:dyDescent="0.25">
      <c r="J24" s="14"/>
      <c r="N24" t="s">
        <v>50</v>
      </c>
      <c r="O24">
        <f>(O18-O13)/($N18-$N13)</f>
        <v>-1.2188911566090206</v>
      </c>
      <c r="P24">
        <f>(P18-P13)/($N18-$N13)</f>
        <v>-1.2186048578212783</v>
      </c>
      <c r="Q24">
        <f>(Q18-Q13)/(N18-N13)</f>
        <v>-2.093771082663602</v>
      </c>
    </row>
    <row r="28" spans="1:17" x14ac:dyDescent="0.25">
      <c r="A28" s="10">
        <f ca="1">NOW()</f>
        <v>44938.54283888889</v>
      </c>
      <c r="B28" t="str" cm="1">
        <f t="array" ref="B28:C432">_xll.xBlackFd(C3:C6,C9:C14,C17:C23)</f>
        <v>res 0</v>
      </c>
      <c r="C28">
        <v>4.4854217220678887</v>
      </c>
    </row>
    <row r="29" spans="1:17" x14ac:dyDescent="0.25">
      <c r="B29" t="str">
        <v/>
      </c>
      <c r="C29" t="str">
        <v/>
      </c>
    </row>
    <row r="30" spans="1:17" x14ac:dyDescent="0.25">
      <c r="B30" t="str">
        <v>TimeToMat</v>
      </c>
      <c r="C30" t="str">
        <v>Exercise Bound</v>
      </c>
    </row>
    <row r="31" spans="1:17" x14ac:dyDescent="0.25">
      <c r="B31">
        <v>2.5000000000000001E-3</v>
      </c>
      <c r="C31">
        <v>33.080428516886101</v>
      </c>
    </row>
    <row r="32" spans="1:17" x14ac:dyDescent="0.25">
      <c r="B32">
        <v>5.0000000000000001E-3</v>
      </c>
      <c r="C32">
        <v>33.080428516886101</v>
      </c>
    </row>
    <row r="33" spans="2:17" x14ac:dyDescent="0.25">
      <c r="B33">
        <v>7.4999999999999997E-3</v>
      </c>
      <c r="C33">
        <v>33.080428516886101</v>
      </c>
    </row>
    <row r="34" spans="2:17" x14ac:dyDescent="0.25">
      <c r="B34">
        <v>0.01</v>
      </c>
      <c r="C34">
        <v>33.080428516886101</v>
      </c>
    </row>
    <row r="35" spans="2:17" x14ac:dyDescent="0.25">
      <c r="B35">
        <v>1.2500000000000001E-2</v>
      </c>
      <c r="C35">
        <v>33.080428516886101</v>
      </c>
    </row>
    <row r="36" spans="2:17" x14ac:dyDescent="0.25">
      <c r="B36">
        <v>1.4999999999999999E-2</v>
      </c>
      <c r="C36">
        <v>33.080428516886101</v>
      </c>
    </row>
    <row r="37" spans="2:17" x14ac:dyDescent="0.25">
      <c r="B37">
        <v>1.7500000000000002E-2</v>
      </c>
      <c r="C37">
        <v>33.080428516886101</v>
      </c>
    </row>
    <row r="38" spans="2:17" x14ac:dyDescent="0.25">
      <c r="B38">
        <v>0.02</v>
      </c>
      <c r="C38">
        <v>33.080428516886101</v>
      </c>
      <c r="J38" t="s">
        <v>49</v>
      </c>
    </row>
    <row r="39" spans="2:17" x14ac:dyDescent="0.25">
      <c r="B39">
        <v>2.2499999999999999E-2</v>
      </c>
      <c r="C39">
        <v>33.080428516886101</v>
      </c>
      <c r="J39" t="s">
        <v>48</v>
      </c>
    </row>
    <row r="40" spans="2:17" x14ac:dyDescent="0.25">
      <c r="B40">
        <v>2.5000000000000001E-2</v>
      </c>
      <c r="C40">
        <v>33.080428516886101</v>
      </c>
      <c r="I40" t="s">
        <v>0</v>
      </c>
      <c r="J40" t="s">
        <v>1</v>
      </c>
      <c r="O40" t="s">
        <v>1</v>
      </c>
    </row>
    <row r="41" spans="2:17" x14ac:dyDescent="0.25">
      <c r="B41">
        <v>2.75E-2</v>
      </c>
      <c r="C41">
        <v>33.080428516886101</v>
      </c>
      <c r="I41" s="18">
        <v>1</v>
      </c>
      <c r="J41" s="12">
        <v>0</v>
      </c>
      <c r="K41" s="12">
        <v>1</v>
      </c>
      <c r="L41" s="12">
        <v>0.5</v>
      </c>
      <c r="O41" s="12">
        <v>0</v>
      </c>
      <c r="P41" s="12">
        <v>1</v>
      </c>
      <c r="Q41" s="12">
        <v>0.5</v>
      </c>
    </row>
    <row r="42" spans="2:17" x14ac:dyDescent="0.25">
      <c r="B42">
        <v>0.03</v>
      </c>
      <c r="C42">
        <v>33.080428516886101</v>
      </c>
      <c r="I42" s="18">
        <v>2</v>
      </c>
      <c r="J42" s="3"/>
      <c r="K42" s="14">
        <v>9.6161226586777851E-2</v>
      </c>
      <c r="L42" s="27">
        <v>9.387412146322216E-2</v>
      </c>
      <c r="N42">
        <f t="shared" ref="N42:N56" si="3">LN(I41)</f>
        <v>0</v>
      </c>
      <c r="O42">
        <f t="shared" ref="O42:O55" si="4">LN(ABS(J42-J$57))</f>
        <v>-2.3021377848360483</v>
      </c>
      <c r="P42">
        <f t="shared" ref="P42:P55" si="5">LN(ABS(K42-K$57))</f>
        <v>-5.5510178861352939</v>
      </c>
      <c r="Q42">
        <f t="shared" ref="Q42:Q55" si="6">LN(ABS(L42-L$57))</f>
        <v>-5.0879570323866279</v>
      </c>
    </row>
    <row r="43" spans="2:17" x14ac:dyDescent="0.25">
      <c r="B43">
        <v>3.2500000000000001E-2</v>
      </c>
      <c r="C43">
        <v>33.080428516886101</v>
      </c>
      <c r="I43" s="18">
        <v>5</v>
      </c>
      <c r="J43" s="3"/>
      <c r="K43" s="14">
        <v>9.765387676109194E-2</v>
      </c>
      <c r="L43" s="27">
        <v>0.10281175879567221</v>
      </c>
      <c r="N43">
        <f t="shared" si="3"/>
        <v>0.69314718055994529</v>
      </c>
      <c r="O43">
        <f t="shared" si="4"/>
        <v>-2.3021377848360483</v>
      </c>
      <c r="P43">
        <f t="shared" si="5"/>
        <v>-6.0361054520884032</v>
      </c>
      <c r="Q43">
        <f t="shared" si="6"/>
        <v>-5.8899829224799927</v>
      </c>
    </row>
    <row r="44" spans="2:17" x14ac:dyDescent="0.25">
      <c r="B44">
        <v>3.5000000000000003E-2</v>
      </c>
      <c r="C44">
        <v>33.080428516886101</v>
      </c>
      <c r="I44" s="18">
        <v>10</v>
      </c>
      <c r="J44" s="3"/>
      <c r="K44" s="14">
        <v>9.8945352321742092E-2</v>
      </c>
      <c r="L44" s="27">
        <v>0.10027279632199637</v>
      </c>
      <c r="N44">
        <f t="shared" si="3"/>
        <v>1.6094379124341003</v>
      </c>
      <c r="O44">
        <f t="shared" si="4"/>
        <v>-2.3021377848360483</v>
      </c>
      <c r="P44">
        <f t="shared" si="5"/>
        <v>-6.8130120481529115</v>
      </c>
      <c r="Q44">
        <f t="shared" si="6"/>
        <v>-8.3858953305196966</v>
      </c>
    </row>
    <row r="45" spans="2:17" x14ac:dyDescent="0.25">
      <c r="B45">
        <v>3.7499999999999999E-2</v>
      </c>
      <c r="C45">
        <v>33.080428516886101</v>
      </c>
      <c r="I45" s="18">
        <v>20</v>
      </c>
      <c r="J45" s="3"/>
      <c r="K45" s="14">
        <v>9.9470494637462228E-2</v>
      </c>
      <c r="L45" s="27">
        <v>0.10006103422957895</v>
      </c>
      <c r="N45">
        <f t="shared" si="3"/>
        <v>2.3025850929940459</v>
      </c>
      <c r="O45">
        <f t="shared" si="4"/>
        <v>-2.3021377848360483</v>
      </c>
      <c r="P45">
        <f t="shared" si="5"/>
        <v>-7.4624732010374997</v>
      </c>
      <c r="Q45">
        <f t="shared" si="6"/>
        <v>-11.024383222339027</v>
      </c>
    </row>
    <row r="46" spans="2:17" x14ac:dyDescent="0.25">
      <c r="B46">
        <v>0.04</v>
      </c>
      <c r="C46">
        <v>33.080428516886101</v>
      </c>
      <c r="I46" s="18">
        <v>50</v>
      </c>
      <c r="J46" s="3"/>
      <c r="K46" s="14">
        <v>9.9751643768772269E-2</v>
      </c>
      <c r="L46" s="27">
        <v>0.10004687930938991</v>
      </c>
      <c r="N46">
        <f t="shared" si="3"/>
        <v>2.9957322735539909</v>
      </c>
      <c r="O46">
        <f t="shared" si="4"/>
        <v>-2.3021377848360483</v>
      </c>
      <c r="P46">
        <f t="shared" si="5"/>
        <v>-8.1350475957081034</v>
      </c>
      <c r="Q46">
        <f t="shared" si="6"/>
        <v>-13.052620856872098</v>
      </c>
    </row>
    <row r="47" spans="2:17" x14ac:dyDescent="0.25">
      <c r="B47">
        <v>4.2500000000000003E-2</v>
      </c>
      <c r="C47">
        <v>33.080428516886101</v>
      </c>
      <c r="I47" s="18">
        <v>100</v>
      </c>
      <c r="J47" s="3"/>
      <c r="K47" s="14">
        <v>9.9926096990938615E-2</v>
      </c>
      <c r="L47" s="27">
        <v>0.10004507713141211</v>
      </c>
      <c r="N47">
        <f t="shared" si="3"/>
        <v>3.912023005428146</v>
      </c>
      <c r="O47">
        <f t="shared" si="4"/>
        <v>-2.3021377848360483</v>
      </c>
      <c r="P47">
        <f t="shared" si="5"/>
        <v>-9.0394854423532109</v>
      </c>
      <c r="Q47">
        <f t="shared" si="6"/>
        <v>-14.887618730033193</v>
      </c>
    </row>
    <row r="48" spans="2:17" x14ac:dyDescent="0.25">
      <c r="B48">
        <v>4.4999999999999998E-2</v>
      </c>
      <c r="C48">
        <v>33.080428516886101</v>
      </c>
      <c r="I48" s="18">
        <v>200</v>
      </c>
      <c r="J48" s="16">
        <v>0.40940416858354356</v>
      </c>
      <c r="K48" s="14">
        <v>9.9985185316011332E-2</v>
      </c>
      <c r="L48" s="27">
        <v>0.10004482038999346</v>
      </c>
      <c r="N48">
        <f t="shared" si="3"/>
        <v>4.6051701859880918</v>
      </c>
      <c r="O48">
        <f t="shared" si="4"/>
        <v>-1.1732514814325998</v>
      </c>
      <c r="P48">
        <f t="shared" si="5"/>
        <v>-9.728802771628871</v>
      </c>
      <c r="Q48">
        <f t="shared" si="6"/>
        <v>-16.274226329012908</v>
      </c>
    </row>
    <row r="49" spans="2:17" x14ac:dyDescent="0.25">
      <c r="B49">
        <v>4.7500000000000001E-2</v>
      </c>
      <c r="C49">
        <v>33.080428516886101</v>
      </c>
      <c r="I49" s="18">
        <v>400</v>
      </c>
      <c r="J49" s="16">
        <v>0.10007468108813668</v>
      </c>
      <c r="K49" s="14">
        <v>0.10001490272157484</v>
      </c>
      <c r="L49" s="27">
        <v>0.10004475622929244</v>
      </c>
      <c r="N49">
        <f t="shared" si="3"/>
        <v>5.2983173665480363</v>
      </c>
      <c r="O49">
        <f t="shared" si="4"/>
        <v>-10.416306274012644</v>
      </c>
      <c r="P49">
        <f t="shared" si="5"/>
        <v>-10.420125600815531</v>
      </c>
      <c r="Q49">
        <f t="shared" si="6"/>
        <v>-17.660621059078597</v>
      </c>
    </row>
    <row r="50" spans="2:17" x14ac:dyDescent="0.25">
      <c r="B50">
        <v>0.05</v>
      </c>
      <c r="C50">
        <v>33.080428516886101</v>
      </c>
      <c r="I50" s="18">
        <v>800</v>
      </c>
      <c r="J50" s="16">
        <v>0.1000596937390021</v>
      </c>
      <c r="K50" s="14">
        <v>0.10002980448046381</v>
      </c>
      <c r="L50" s="27">
        <v>0.10004474019066055</v>
      </c>
      <c r="N50">
        <f t="shared" si="3"/>
        <v>5.9914645471079817</v>
      </c>
      <c r="O50">
        <f t="shared" si="4"/>
        <v>-11.110604127928086</v>
      </c>
      <c r="P50">
        <f t="shared" si="5"/>
        <v>-11.112514831933478</v>
      </c>
      <c r="Q50">
        <f t="shared" si="6"/>
        <v>-19.047028228812742</v>
      </c>
    </row>
    <row r="51" spans="2:17" x14ac:dyDescent="0.25">
      <c r="B51">
        <v>5.2499999999999998E-2</v>
      </c>
      <c r="C51">
        <v>33.080428516886101</v>
      </c>
      <c r="I51" s="18">
        <v>1600</v>
      </c>
      <c r="J51" s="16">
        <v>0.10005221073021557</v>
      </c>
      <c r="K51" s="14">
        <v>0.1000372660915414</v>
      </c>
      <c r="L51" s="27">
        <v>0.10004473618109869</v>
      </c>
      <c r="N51">
        <f t="shared" si="3"/>
        <v>6.6846117276679271</v>
      </c>
      <c r="O51">
        <f t="shared" si="4"/>
        <v>-11.804627781840988</v>
      </c>
      <c r="P51">
        <f t="shared" si="5"/>
        <v>-11.80558482602363</v>
      </c>
      <c r="Q51">
        <f t="shared" si="6"/>
        <v>-20.433702001653128</v>
      </c>
    </row>
    <row r="52" spans="2:17" x14ac:dyDescent="0.25">
      <c r="B52">
        <v>5.5E-2</v>
      </c>
      <c r="C52">
        <v>33.080428516886101</v>
      </c>
      <c r="I52" s="18">
        <v>3200</v>
      </c>
      <c r="J52" s="16">
        <v>0.10004847189642224</v>
      </c>
      <c r="K52" s="14">
        <v>0.10004099957589813</v>
      </c>
      <c r="L52" s="27">
        <v>0.10004473517870277</v>
      </c>
      <c r="N52">
        <f t="shared" si="3"/>
        <v>7.3777589082278725</v>
      </c>
      <c r="O52">
        <f t="shared" si="4"/>
        <v>-12.4988141885425</v>
      </c>
      <c r="P52">
        <f t="shared" si="5"/>
        <v>-12.499295714299771</v>
      </c>
      <c r="Q52">
        <f t="shared" si="6"/>
        <v>-21.821531796536032</v>
      </c>
    </row>
    <row r="53" spans="2:17" x14ac:dyDescent="0.25">
      <c r="B53">
        <v>5.7500000000000002E-2</v>
      </c>
      <c r="C53">
        <v>33.080428516886101</v>
      </c>
      <c r="I53" s="18">
        <v>6400</v>
      </c>
      <c r="J53" s="16">
        <v>0.1000466031476812</v>
      </c>
      <c r="K53" s="14">
        <v>0.10004286698725588</v>
      </c>
      <c r="L53" s="27">
        <v>0.10004473492808841</v>
      </c>
      <c r="N53">
        <f t="shared" si="3"/>
        <v>8.0709060887878188</v>
      </c>
      <c r="O53">
        <f t="shared" si="4"/>
        <v>-13.193684227846054</v>
      </c>
      <c r="P53">
        <f t="shared" si="5"/>
        <v>-13.193930612944731</v>
      </c>
      <c r="Q53">
        <f t="shared" si="6"/>
        <v>-23.214177274359404</v>
      </c>
    </row>
    <row r="54" spans="2:17" x14ac:dyDescent="0.25">
      <c r="B54">
        <v>0.06</v>
      </c>
      <c r="C54">
        <v>33.080428516886101</v>
      </c>
      <c r="I54" s="18">
        <v>10000</v>
      </c>
      <c r="J54" s="16">
        <v>0.10004566894041671</v>
      </c>
      <c r="K54" s="14">
        <v>0.10004380086014315</v>
      </c>
      <c r="L54" s="27">
        <v>0.1000447348654106</v>
      </c>
      <c r="N54">
        <f t="shared" si="3"/>
        <v>8.7640532693477624</v>
      </c>
      <c r="O54">
        <f t="shared" si="4"/>
        <v>-13.890105991974835</v>
      </c>
      <c r="P54">
        <f t="shared" si="5"/>
        <v>-13.890240052398104</v>
      </c>
      <c r="Q54">
        <f t="shared" si="6"/>
        <v>-24.627488029585582</v>
      </c>
    </row>
    <row r="55" spans="2:17" x14ac:dyDescent="0.25">
      <c r="B55">
        <v>6.25E-2</v>
      </c>
      <c r="C55">
        <v>33.080428516886101</v>
      </c>
      <c r="I55" s="18">
        <v>100000</v>
      </c>
      <c r="J55" s="16">
        <v>0.10004533265313166</v>
      </c>
      <c r="K55" s="14">
        <v>0.10004413708161623</v>
      </c>
      <c r="L55" s="27">
        <v>0.10004473485325789</v>
      </c>
      <c r="N55">
        <f t="shared" si="3"/>
        <v>9.2103403719761836</v>
      </c>
      <c r="O55">
        <f t="shared" si="4"/>
        <v>-14.34004368394697</v>
      </c>
      <c r="P55">
        <f t="shared" si="5"/>
        <v>-14.340142709760821</v>
      </c>
      <c r="Q55">
        <f t="shared" si="6"/>
        <v>-25.551090072369018</v>
      </c>
    </row>
    <row r="56" spans="2:17" x14ac:dyDescent="0.25">
      <c r="B56">
        <v>6.5000000000000002E-2</v>
      </c>
      <c r="C56">
        <v>33.080428516886101</v>
      </c>
      <c r="I56" s="18">
        <v>1000000</v>
      </c>
      <c r="J56" s="16">
        <v>0.10004479462335589</v>
      </c>
      <c r="K56" s="14">
        <v>0.10004467506714805</v>
      </c>
      <c r="L56" s="27">
        <v>0.10004473484525397</v>
      </c>
      <c r="N56">
        <f t="shared" si="3"/>
        <v>11.512925464970229</v>
      </c>
      <c r="O56">
        <f>LN(ABS(J56-J$57))</f>
        <v>-16.73795826434004</v>
      </c>
      <c r="P56">
        <f>LN(ABS(K56-K$57))</f>
        <v>-16.738225200703479</v>
      </c>
      <c r="Q56" t="e">
        <f>IFERROR(LN(ABS(L56-L$57)),NA())</f>
        <v>#N/A</v>
      </c>
    </row>
    <row r="57" spans="2:17" x14ac:dyDescent="0.25">
      <c r="B57">
        <v>6.7500000000000004E-2</v>
      </c>
      <c r="C57">
        <v>33.080428516886101</v>
      </c>
      <c r="I57" s="18">
        <v>10000000</v>
      </c>
      <c r="J57" s="16">
        <v>0.10004474082152098</v>
      </c>
      <c r="K57" s="14">
        <v>0.1000447288546232</v>
      </c>
      <c r="L57" s="27">
        <v>0.10004473484525397</v>
      </c>
    </row>
    <row r="58" spans="2:17" x14ac:dyDescent="0.25">
      <c r="B58">
        <v>7.0000000000000007E-2</v>
      </c>
      <c r="C58">
        <v>33.080428516886101</v>
      </c>
      <c r="J58" s="14"/>
      <c r="N58" t="s">
        <v>50</v>
      </c>
      <c r="O58">
        <f>(O56-O49)/($N56-$N49)</f>
        <v>-1.0172245602956655</v>
      </c>
      <c r="P58">
        <f>(P56-P42)/($N56-$N42)</f>
        <v>-0.97170848092493167</v>
      </c>
      <c r="Q58">
        <f>(Q55-Q42)/(N55-N42)</f>
        <v>-2.2217564404291164</v>
      </c>
    </row>
    <row r="59" spans="2:17" x14ac:dyDescent="0.25">
      <c r="B59">
        <v>7.2499999999999995E-2</v>
      </c>
      <c r="C59">
        <v>33.080428516886101</v>
      </c>
    </row>
    <row r="60" spans="2:17" x14ac:dyDescent="0.25">
      <c r="B60">
        <v>7.4999999999999997E-2</v>
      </c>
      <c r="C60">
        <v>33.080428516886101</v>
      </c>
    </row>
    <row r="61" spans="2:17" x14ac:dyDescent="0.25">
      <c r="B61">
        <v>7.7499999999999999E-2</v>
      </c>
      <c r="C61">
        <v>33.080428516886101</v>
      </c>
    </row>
    <row r="62" spans="2:17" x14ac:dyDescent="0.25">
      <c r="B62">
        <v>0.08</v>
      </c>
      <c r="C62">
        <v>33.080428516886101</v>
      </c>
    </row>
    <row r="63" spans="2:17" x14ac:dyDescent="0.25">
      <c r="B63">
        <v>8.2500000000000004E-2</v>
      </c>
      <c r="C63">
        <v>33.080428516886101</v>
      </c>
    </row>
    <row r="64" spans="2:17" x14ac:dyDescent="0.25">
      <c r="B64">
        <v>8.5000000000000006E-2</v>
      </c>
      <c r="C64">
        <v>33.080428516886101</v>
      </c>
    </row>
    <row r="65" spans="2:3" x14ac:dyDescent="0.25">
      <c r="B65">
        <v>8.7500000000000008E-2</v>
      </c>
      <c r="C65">
        <v>33.080428516886101</v>
      </c>
    </row>
    <row r="66" spans="2:3" x14ac:dyDescent="0.25">
      <c r="B66">
        <v>0.09</v>
      </c>
      <c r="C66">
        <v>33.080428516886101</v>
      </c>
    </row>
    <row r="67" spans="2:3" x14ac:dyDescent="0.25">
      <c r="B67">
        <v>9.2499999999999999E-2</v>
      </c>
      <c r="C67">
        <v>33.080428516886101</v>
      </c>
    </row>
    <row r="68" spans="2:3" x14ac:dyDescent="0.25">
      <c r="B68">
        <v>9.5000000000000001E-2</v>
      </c>
      <c r="C68">
        <v>33.080428516886101</v>
      </c>
    </row>
    <row r="69" spans="2:3" x14ac:dyDescent="0.25">
      <c r="B69">
        <v>9.7500000000000003E-2</v>
      </c>
      <c r="C69">
        <v>33.24541784413487</v>
      </c>
    </row>
    <row r="70" spans="2:3" x14ac:dyDescent="0.25">
      <c r="B70">
        <v>0.1</v>
      </c>
      <c r="C70">
        <v>33.24541784413487</v>
      </c>
    </row>
    <row r="71" spans="2:3" x14ac:dyDescent="0.25">
      <c r="B71">
        <v>0.10250000000000001</v>
      </c>
      <c r="C71">
        <v>33.24541784413487</v>
      </c>
    </row>
    <row r="72" spans="2:3" x14ac:dyDescent="0.25">
      <c r="B72">
        <v>0.105</v>
      </c>
      <c r="C72">
        <v>33.24541784413487</v>
      </c>
    </row>
    <row r="73" spans="2:3" x14ac:dyDescent="0.25">
      <c r="B73">
        <v>0.1075</v>
      </c>
      <c r="C73">
        <v>33.24541784413487</v>
      </c>
    </row>
    <row r="74" spans="2:3" x14ac:dyDescent="0.25">
      <c r="B74">
        <v>0.11</v>
      </c>
      <c r="C74">
        <v>33.24541784413487</v>
      </c>
    </row>
    <row r="75" spans="2:3" x14ac:dyDescent="0.25">
      <c r="B75">
        <v>0.1125</v>
      </c>
      <c r="C75">
        <v>33.24541784413487</v>
      </c>
    </row>
    <row r="76" spans="2:3" x14ac:dyDescent="0.25">
      <c r="B76">
        <v>0.115</v>
      </c>
      <c r="C76">
        <v>33.24541784413487</v>
      </c>
    </row>
    <row r="77" spans="2:3" x14ac:dyDescent="0.25">
      <c r="B77">
        <v>0.11750000000000001</v>
      </c>
      <c r="C77">
        <v>33.24541784413487</v>
      </c>
    </row>
    <row r="78" spans="2:3" x14ac:dyDescent="0.25">
      <c r="B78">
        <v>0.12</v>
      </c>
      <c r="C78">
        <v>33.24541784413487</v>
      </c>
    </row>
    <row r="79" spans="2:3" x14ac:dyDescent="0.25">
      <c r="B79">
        <v>0.1225</v>
      </c>
      <c r="C79">
        <v>33.24541784413487</v>
      </c>
    </row>
    <row r="80" spans="2:3" x14ac:dyDescent="0.25">
      <c r="B80">
        <v>0.125</v>
      </c>
      <c r="C80">
        <v>33.24541784413487</v>
      </c>
    </row>
    <row r="81" spans="2:3" x14ac:dyDescent="0.25">
      <c r="B81">
        <v>0.1275</v>
      </c>
      <c r="C81">
        <v>33.24541784413487</v>
      </c>
    </row>
    <row r="82" spans="2:3" x14ac:dyDescent="0.25">
      <c r="B82">
        <v>0.13</v>
      </c>
      <c r="C82">
        <v>33.24541784413487</v>
      </c>
    </row>
    <row r="83" spans="2:3" x14ac:dyDescent="0.25">
      <c r="B83">
        <v>0.13250000000000001</v>
      </c>
      <c r="C83">
        <v>33.24541784413487</v>
      </c>
    </row>
    <row r="84" spans="2:3" x14ac:dyDescent="0.25">
      <c r="B84">
        <v>0.13500000000000001</v>
      </c>
      <c r="C84">
        <v>33.24541784413487</v>
      </c>
    </row>
    <row r="85" spans="2:3" x14ac:dyDescent="0.25">
      <c r="B85">
        <v>0.13750000000000001</v>
      </c>
      <c r="C85">
        <v>33.24541784413487</v>
      </c>
    </row>
    <row r="86" spans="2:3" x14ac:dyDescent="0.25">
      <c r="B86">
        <v>0.14000000000000001</v>
      </c>
      <c r="C86">
        <v>33.24541784413487</v>
      </c>
    </row>
    <row r="87" spans="2:3" x14ac:dyDescent="0.25">
      <c r="B87">
        <v>0.14250000000000002</v>
      </c>
      <c r="C87">
        <v>33.24541784413487</v>
      </c>
    </row>
    <row r="88" spans="2:3" x14ac:dyDescent="0.25">
      <c r="B88">
        <v>0.14499999999999999</v>
      </c>
      <c r="C88">
        <v>33.24541784413487</v>
      </c>
    </row>
    <row r="89" spans="2:3" x14ac:dyDescent="0.25">
      <c r="B89">
        <v>0.14749999999999999</v>
      </c>
      <c r="C89">
        <v>33.24541784413487</v>
      </c>
    </row>
    <row r="90" spans="2:3" x14ac:dyDescent="0.25">
      <c r="B90">
        <v>0.15</v>
      </c>
      <c r="C90">
        <v>33.24541784413487</v>
      </c>
    </row>
    <row r="91" spans="2:3" x14ac:dyDescent="0.25">
      <c r="B91">
        <v>0.1525</v>
      </c>
      <c r="C91">
        <v>33.24541784413487</v>
      </c>
    </row>
    <row r="92" spans="2:3" x14ac:dyDescent="0.25">
      <c r="B92">
        <v>0.155</v>
      </c>
      <c r="C92">
        <v>33.24541784413487</v>
      </c>
    </row>
    <row r="93" spans="2:3" x14ac:dyDescent="0.25">
      <c r="B93">
        <v>0.1575</v>
      </c>
      <c r="C93">
        <v>33.24541784413487</v>
      </c>
    </row>
    <row r="94" spans="2:3" x14ac:dyDescent="0.25">
      <c r="B94">
        <v>0.16</v>
      </c>
      <c r="C94">
        <v>33.24541784413487</v>
      </c>
    </row>
    <row r="95" spans="2:3" x14ac:dyDescent="0.25">
      <c r="B95">
        <v>0.16250000000000001</v>
      </c>
      <c r="C95">
        <v>33.24541784413487</v>
      </c>
    </row>
    <row r="96" spans="2:3" x14ac:dyDescent="0.25">
      <c r="B96">
        <v>0.16500000000000001</v>
      </c>
      <c r="C96">
        <v>33.24541784413487</v>
      </c>
    </row>
    <row r="97" spans="2:3" x14ac:dyDescent="0.25">
      <c r="B97">
        <v>0.16750000000000001</v>
      </c>
      <c r="C97">
        <v>33.24541784413487</v>
      </c>
    </row>
    <row r="98" spans="2:3" x14ac:dyDescent="0.25">
      <c r="B98">
        <v>0.17</v>
      </c>
      <c r="C98">
        <v>33.24541784413487</v>
      </c>
    </row>
    <row r="99" spans="2:3" x14ac:dyDescent="0.25">
      <c r="B99">
        <v>0.17250000000000001</v>
      </c>
      <c r="C99">
        <v>33.24541784413487</v>
      </c>
    </row>
    <row r="100" spans="2:3" x14ac:dyDescent="0.25">
      <c r="B100">
        <v>0.17500000000000002</v>
      </c>
      <c r="C100">
        <v>33.24541784413487</v>
      </c>
    </row>
    <row r="101" spans="2:3" x14ac:dyDescent="0.25">
      <c r="B101">
        <v>0.17749999999999999</v>
      </c>
      <c r="C101">
        <v>33.24541784413487</v>
      </c>
    </row>
    <row r="102" spans="2:3" x14ac:dyDescent="0.25">
      <c r="B102">
        <v>0.18</v>
      </c>
      <c r="C102">
        <v>33.24541784413487</v>
      </c>
    </row>
    <row r="103" spans="2:3" x14ac:dyDescent="0.25">
      <c r="B103">
        <v>0.1825</v>
      </c>
      <c r="C103">
        <v>33.24541784413487</v>
      </c>
    </row>
    <row r="104" spans="2:3" x14ac:dyDescent="0.25">
      <c r="B104">
        <v>0.185</v>
      </c>
      <c r="C104">
        <v>33.24541784413487</v>
      </c>
    </row>
    <row r="105" spans="2:3" x14ac:dyDescent="0.25">
      <c r="B105">
        <v>0.1875</v>
      </c>
      <c r="C105">
        <v>33.24541784413487</v>
      </c>
    </row>
    <row r="106" spans="2:3" x14ac:dyDescent="0.25">
      <c r="B106">
        <v>0.19</v>
      </c>
      <c r="C106">
        <v>33.411230059094791</v>
      </c>
    </row>
    <row r="107" spans="2:3" x14ac:dyDescent="0.25">
      <c r="B107">
        <v>0.1925</v>
      </c>
      <c r="C107">
        <v>33.411230059094791</v>
      </c>
    </row>
    <row r="108" spans="2:3" x14ac:dyDescent="0.25">
      <c r="B108">
        <v>0.19500000000000001</v>
      </c>
      <c r="C108">
        <v>33.411230059094791</v>
      </c>
    </row>
    <row r="109" spans="2:3" x14ac:dyDescent="0.25">
      <c r="B109">
        <v>0.19750000000000001</v>
      </c>
      <c r="C109">
        <v>33.411230059094791</v>
      </c>
    </row>
    <row r="110" spans="2:3" x14ac:dyDescent="0.25">
      <c r="B110">
        <v>0.2</v>
      </c>
      <c r="C110">
        <v>33.411230059094791</v>
      </c>
    </row>
    <row r="111" spans="2:3" x14ac:dyDescent="0.25">
      <c r="B111">
        <v>0.20250000000000001</v>
      </c>
      <c r="C111">
        <v>33.411230059094791</v>
      </c>
    </row>
    <row r="112" spans="2:3" x14ac:dyDescent="0.25">
      <c r="B112">
        <v>0.20500000000000002</v>
      </c>
      <c r="C112">
        <v>33.411230059094791</v>
      </c>
    </row>
    <row r="113" spans="2:3" x14ac:dyDescent="0.25">
      <c r="B113">
        <v>0.20750000000000002</v>
      </c>
      <c r="C113">
        <v>33.411230059094791</v>
      </c>
    </row>
    <row r="114" spans="2:3" x14ac:dyDescent="0.25">
      <c r="B114">
        <v>0.21</v>
      </c>
      <c r="C114">
        <v>33.411230059094791</v>
      </c>
    </row>
    <row r="115" spans="2:3" x14ac:dyDescent="0.25">
      <c r="B115">
        <v>0.21249999999999999</v>
      </c>
      <c r="C115">
        <v>33.411230059094791</v>
      </c>
    </row>
    <row r="116" spans="2:3" x14ac:dyDescent="0.25">
      <c r="B116">
        <v>0.215</v>
      </c>
      <c r="C116">
        <v>33.411230059094791</v>
      </c>
    </row>
    <row r="117" spans="2:3" x14ac:dyDescent="0.25">
      <c r="B117">
        <v>0.2175</v>
      </c>
      <c r="C117">
        <v>33.411230059094791</v>
      </c>
    </row>
    <row r="118" spans="2:3" x14ac:dyDescent="0.25">
      <c r="B118">
        <v>0.22</v>
      </c>
      <c r="C118">
        <v>33.411230059094791</v>
      </c>
    </row>
    <row r="119" spans="2:3" x14ac:dyDescent="0.25">
      <c r="B119">
        <v>0.2225</v>
      </c>
      <c r="C119">
        <v>33.411230059094791</v>
      </c>
    </row>
    <row r="120" spans="2:3" x14ac:dyDescent="0.25">
      <c r="B120">
        <v>0.22500000000000001</v>
      </c>
      <c r="C120">
        <v>33.411230059094791</v>
      </c>
    </row>
    <row r="121" spans="2:3" x14ac:dyDescent="0.25">
      <c r="B121">
        <v>0.22750000000000001</v>
      </c>
      <c r="C121">
        <v>33.411230059094791</v>
      </c>
    </row>
    <row r="122" spans="2:3" x14ac:dyDescent="0.25">
      <c r="B122">
        <v>0.23</v>
      </c>
      <c r="C122">
        <v>33.411230059094791</v>
      </c>
    </row>
    <row r="123" spans="2:3" x14ac:dyDescent="0.25">
      <c r="B123">
        <v>0.23250000000000001</v>
      </c>
      <c r="C123">
        <v>33.411230059094791</v>
      </c>
    </row>
    <row r="124" spans="2:3" x14ac:dyDescent="0.25">
      <c r="B124">
        <v>0.23500000000000001</v>
      </c>
      <c r="C124">
        <v>33.411230059094791</v>
      </c>
    </row>
    <row r="125" spans="2:3" x14ac:dyDescent="0.25">
      <c r="B125">
        <v>0.23750000000000002</v>
      </c>
      <c r="C125">
        <v>33.411230059094791</v>
      </c>
    </row>
    <row r="126" spans="2:3" x14ac:dyDescent="0.25">
      <c r="B126">
        <v>0.24</v>
      </c>
      <c r="C126">
        <v>33.411230059094791</v>
      </c>
    </row>
    <row r="127" spans="2:3" x14ac:dyDescent="0.25">
      <c r="B127">
        <v>0.24249999999999999</v>
      </c>
      <c r="C127">
        <v>33.411230059094791</v>
      </c>
    </row>
    <row r="128" spans="2:3" x14ac:dyDescent="0.25">
      <c r="B128">
        <v>0.245</v>
      </c>
      <c r="C128">
        <v>33.411230059094791</v>
      </c>
    </row>
    <row r="129" spans="2:3" x14ac:dyDescent="0.25">
      <c r="B129">
        <v>0.2475</v>
      </c>
      <c r="C129">
        <v>33.411230059094791</v>
      </c>
    </row>
    <row r="130" spans="2:3" x14ac:dyDescent="0.25">
      <c r="B130">
        <v>0.25</v>
      </c>
      <c r="C130">
        <v>33.411230059094791</v>
      </c>
    </row>
    <row r="131" spans="2:3" x14ac:dyDescent="0.25">
      <c r="B131">
        <v>0.2525</v>
      </c>
      <c r="C131">
        <v>33.411230059094791</v>
      </c>
    </row>
    <row r="132" spans="2:3" x14ac:dyDescent="0.25">
      <c r="B132">
        <v>0.255</v>
      </c>
      <c r="C132">
        <v>33.411230059094791</v>
      </c>
    </row>
    <row r="133" spans="2:3" x14ac:dyDescent="0.25">
      <c r="B133">
        <v>0.25750000000000001</v>
      </c>
      <c r="C133">
        <v>33.411230059094791</v>
      </c>
    </row>
    <row r="134" spans="2:3" x14ac:dyDescent="0.25">
      <c r="B134">
        <v>0.26</v>
      </c>
      <c r="C134">
        <v>33.411230059094791</v>
      </c>
    </row>
    <row r="135" spans="2:3" x14ac:dyDescent="0.25">
      <c r="B135">
        <v>0.26250000000000001</v>
      </c>
      <c r="C135">
        <v>33.411230059094791</v>
      </c>
    </row>
    <row r="136" spans="2:3" x14ac:dyDescent="0.25">
      <c r="B136">
        <v>0.26500000000000001</v>
      </c>
      <c r="C136">
        <v>33.411230059094791</v>
      </c>
    </row>
    <row r="137" spans="2:3" x14ac:dyDescent="0.25">
      <c r="B137">
        <v>0.26750000000000002</v>
      </c>
      <c r="C137">
        <v>33.411230059094791</v>
      </c>
    </row>
    <row r="138" spans="2:3" x14ac:dyDescent="0.25">
      <c r="B138">
        <v>0.27</v>
      </c>
      <c r="C138">
        <v>33.411230059094791</v>
      </c>
    </row>
    <row r="139" spans="2:3" x14ac:dyDescent="0.25">
      <c r="B139">
        <v>0.27250000000000002</v>
      </c>
      <c r="C139">
        <v>33.577869265935476</v>
      </c>
    </row>
    <row r="140" spans="2:3" x14ac:dyDescent="0.25">
      <c r="B140">
        <v>0.27500000000000002</v>
      </c>
      <c r="C140">
        <v>33.577869265935476</v>
      </c>
    </row>
    <row r="141" spans="2:3" x14ac:dyDescent="0.25">
      <c r="B141">
        <v>0.27750000000000002</v>
      </c>
      <c r="C141">
        <v>33.577869265935476</v>
      </c>
    </row>
    <row r="142" spans="2:3" x14ac:dyDescent="0.25">
      <c r="B142">
        <v>0.28000000000000003</v>
      </c>
      <c r="C142">
        <v>33.577869265935476</v>
      </c>
    </row>
    <row r="143" spans="2:3" x14ac:dyDescent="0.25">
      <c r="B143">
        <v>0.28250000000000003</v>
      </c>
      <c r="C143">
        <v>33.577869265935476</v>
      </c>
    </row>
    <row r="144" spans="2:3" x14ac:dyDescent="0.25">
      <c r="B144">
        <v>0.28500000000000003</v>
      </c>
      <c r="C144">
        <v>33.577869265935476</v>
      </c>
    </row>
    <row r="145" spans="2:3" x14ac:dyDescent="0.25">
      <c r="B145">
        <v>0.28750000000000003</v>
      </c>
      <c r="C145">
        <v>33.577869265935476</v>
      </c>
    </row>
    <row r="146" spans="2:3" x14ac:dyDescent="0.25">
      <c r="B146">
        <v>0.28999999999999998</v>
      </c>
      <c r="C146">
        <v>33.577869265935476</v>
      </c>
    </row>
    <row r="147" spans="2:3" x14ac:dyDescent="0.25">
      <c r="B147">
        <v>0.29249999999999998</v>
      </c>
      <c r="C147">
        <v>33.577869265935476</v>
      </c>
    </row>
    <row r="148" spans="2:3" x14ac:dyDescent="0.25">
      <c r="B148">
        <v>0.29499999999999998</v>
      </c>
      <c r="C148">
        <v>33.577869265935476</v>
      </c>
    </row>
    <row r="149" spans="2:3" x14ac:dyDescent="0.25">
      <c r="B149">
        <v>0.29749999999999999</v>
      </c>
      <c r="C149">
        <v>33.577869265935476</v>
      </c>
    </row>
    <row r="150" spans="2:3" x14ac:dyDescent="0.25">
      <c r="B150">
        <v>0.3</v>
      </c>
      <c r="C150">
        <v>33.577869265935476</v>
      </c>
    </row>
    <row r="151" spans="2:3" x14ac:dyDescent="0.25">
      <c r="B151">
        <v>0.30249999999999999</v>
      </c>
      <c r="C151">
        <v>33.577869265935476</v>
      </c>
    </row>
    <row r="152" spans="2:3" x14ac:dyDescent="0.25">
      <c r="B152">
        <v>0.30499999999999999</v>
      </c>
      <c r="C152">
        <v>33.577869265935476</v>
      </c>
    </row>
    <row r="153" spans="2:3" x14ac:dyDescent="0.25">
      <c r="B153">
        <v>0.3075</v>
      </c>
      <c r="C153">
        <v>33.577869265935476</v>
      </c>
    </row>
    <row r="154" spans="2:3" x14ac:dyDescent="0.25">
      <c r="B154">
        <v>0.31</v>
      </c>
      <c r="C154">
        <v>33.577869265935476</v>
      </c>
    </row>
    <row r="155" spans="2:3" x14ac:dyDescent="0.25">
      <c r="B155">
        <v>0.3125</v>
      </c>
      <c r="C155">
        <v>33.577869265935476</v>
      </c>
    </row>
    <row r="156" spans="2:3" x14ac:dyDescent="0.25">
      <c r="B156">
        <v>0.315</v>
      </c>
      <c r="C156">
        <v>33.577869265935476</v>
      </c>
    </row>
    <row r="157" spans="2:3" x14ac:dyDescent="0.25">
      <c r="B157">
        <v>0.3175</v>
      </c>
      <c r="C157">
        <v>33.577869265935476</v>
      </c>
    </row>
    <row r="158" spans="2:3" x14ac:dyDescent="0.25">
      <c r="B158">
        <v>0.32</v>
      </c>
      <c r="C158">
        <v>33.577869265935476</v>
      </c>
    </row>
    <row r="159" spans="2:3" x14ac:dyDescent="0.25">
      <c r="B159">
        <v>0.32250000000000001</v>
      </c>
      <c r="C159">
        <v>33.577869265935476</v>
      </c>
    </row>
    <row r="160" spans="2:3" x14ac:dyDescent="0.25">
      <c r="B160">
        <v>0.32500000000000001</v>
      </c>
      <c r="C160">
        <v>33.577869265935476</v>
      </c>
    </row>
    <row r="161" spans="2:3" x14ac:dyDescent="0.25">
      <c r="B161">
        <v>0.32750000000000001</v>
      </c>
      <c r="C161">
        <v>33.577869265935476</v>
      </c>
    </row>
    <row r="162" spans="2:3" x14ac:dyDescent="0.25">
      <c r="B162">
        <v>0.33</v>
      </c>
      <c r="C162">
        <v>33.577869265935476</v>
      </c>
    </row>
    <row r="163" spans="2:3" x14ac:dyDescent="0.25">
      <c r="B163">
        <v>0.33250000000000002</v>
      </c>
      <c r="C163">
        <v>33.577869265935476</v>
      </c>
    </row>
    <row r="164" spans="2:3" x14ac:dyDescent="0.25">
      <c r="B164">
        <v>0.33500000000000002</v>
      </c>
      <c r="C164">
        <v>33.577869265935476</v>
      </c>
    </row>
    <row r="165" spans="2:3" x14ac:dyDescent="0.25">
      <c r="B165">
        <v>0.33750000000000002</v>
      </c>
      <c r="C165">
        <v>33.577869265935476</v>
      </c>
    </row>
    <row r="166" spans="2:3" x14ac:dyDescent="0.25">
      <c r="B166">
        <v>0.34</v>
      </c>
      <c r="C166">
        <v>33.577869265935476</v>
      </c>
    </row>
    <row r="167" spans="2:3" x14ac:dyDescent="0.25">
      <c r="B167">
        <v>0.34250000000000003</v>
      </c>
      <c r="C167">
        <v>33.577869265935476</v>
      </c>
    </row>
    <row r="168" spans="2:3" x14ac:dyDescent="0.25">
      <c r="B168">
        <v>0.34500000000000003</v>
      </c>
      <c r="C168">
        <v>33.577869265935476</v>
      </c>
    </row>
    <row r="169" spans="2:3" x14ac:dyDescent="0.25">
      <c r="B169">
        <v>0.34750000000000003</v>
      </c>
      <c r="C169">
        <v>33.745339589296194</v>
      </c>
    </row>
    <row r="170" spans="2:3" x14ac:dyDescent="0.25">
      <c r="B170">
        <v>0.35000000000000003</v>
      </c>
      <c r="C170">
        <v>33.745339589296194</v>
      </c>
    </row>
    <row r="171" spans="2:3" x14ac:dyDescent="0.25">
      <c r="B171">
        <v>0.35249999999999998</v>
      </c>
      <c r="C171">
        <v>33.745339589296194</v>
      </c>
    </row>
    <row r="172" spans="2:3" x14ac:dyDescent="0.25">
      <c r="B172">
        <v>0.35499999999999998</v>
      </c>
      <c r="C172">
        <v>33.745339589296194</v>
      </c>
    </row>
    <row r="173" spans="2:3" x14ac:dyDescent="0.25">
      <c r="B173">
        <v>0.35749999999999998</v>
      </c>
      <c r="C173">
        <v>33.745339589296194</v>
      </c>
    </row>
    <row r="174" spans="2:3" x14ac:dyDescent="0.25">
      <c r="B174">
        <v>0.36</v>
      </c>
      <c r="C174">
        <v>33.745339589296194</v>
      </c>
    </row>
    <row r="175" spans="2:3" x14ac:dyDescent="0.25">
      <c r="B175">
        <v>0.36249999999999999</v>
      </c>
      <c r="C175">
        <v>33.745339589296194</v>
      </c>
    </row>
    <row r="176" spans="2:3" x14ac:dyDescent="0.25">
      <c r="B176">
        <v>0.36499999999999999</v>
      </c>
      <c r="C176">
        <v>33.745339589296194</v>
      </c>
    </row>
    <row r="177" spans="2:3" x14ac:dyDescent="0.25">
      <c r="B177">
        <v>0.36749999999999999</v>
      </c>
      <c r="C177">
        <v>33.745339589296194</v>
      </c>
    </row>
    <row r="178" spans="2:3" x14ac:dyDescent="0.25">
      <c r="B178">
        <v>0.37</v>
      </c>
      <c r="C178">
        <v>33.745339589296194</v>
      </c>
    </row>
    <row r="179" spans="2:3" x14ac:dyDescent="0.25">
      <c r="B179">
        <v>0.3725</v>
      </c>
      <c r="C179">
        <v>33.745339589296194</v>
      </c>
    </row>
    <row r="180" spans="2:3" x14ac:dyDescent="0.25">
      <c r="B180">
        <v>0.375</v>
      </c>
      <c r="C180">
        <v>33.745339589296194</v>
      </c>
    </row>
    <row r="181" spans="2:3" x14ac:dyDescent="0.25">
      <c r="B181">
        <v>0.3775</v>
      </c>
      <c r="C181">
        <v>33.745339589296194</v>
      </c>
    </row>
    <row r="182" spans="2:3" x14ac:dyDescent="0.25">
      <c r="B182">
        <v>0.38</v>
      </c>
      <c r="C182">
        <v>33.745339589296194</v>
      </c>
    </row>
    <row r="183" spans="2:3" x14ac:dyDescent="0.25">
      <c r="B183">
        <v>0.38250000000000001</v>
      </c>
      <c r="C183">
        <v>33.745339589296194</v>
      </c>
    </row>
    <row r="184" spans="2:3" x14ac:dyDescent="0.25">
      <c r="B184">
        <v>0.38500000000000001</v>
      </c>
      <c r="C184">
        <v>33.745339589296194</v>
      </c>
    </row>
    <row r="185" spans="2:3" x14ac:dyDescent="0.25">
      <c r="B185">
        <v>0.38750000000000001</v>
      </c>
      <c r="C185">
        <v>33.745339589296194</v>
      </c>
    </row>
    <row r="186" spans="2:3" x14ac:dyDescent="0.25">
      <c r="B186">
        <v>0.39</v>
      </c>
      <c r="C186">
        <v>33.745339589296194</v>
      </c>
    </row>
    <row r="187" spans="2:3" x14ac:dyDescent="0.25">
      <c r="B187">
        <v>0.39250000000000002</v>
      </c>
      <c r="C187">
        <v>33.745339589296194</v>
      </c>
    </row>
    <row r="188" spans="2:3" x14ac:dyDescent="0.25">
      <c r="B188">
        <v>0.39500000000000002</v>
      </c>
      <c r="C188">
        <v>33.745339589296194</v>
      </c>
    </row>
    <row r="189" spans="2:3" x14ac:dyDescent="0.25">
      <c r="B189">
        <v>0.39750000000000002</v>
      </c>
      <c r="C189">
        <v>33.745339589296194</v>
      </c>
    </row>
    <row r="190" spans="2:3" x14ac:dyDescent="0.25">
      <c r="B190">
        <v>0.4</v>
      </c>
      <c r="C190">
        <v>33.745339589296194</v>
      </c>
    </row>
    <row r="191" spans="2:3" x14ac:dyDescent="0.25">
      <c r="B191">
        <v>0.40250000000000002</v>
      </c>
      <c r="C191">
        <v>33.745339589296194</v>
      </c>
    </row>
    <row r="192" spans="2:3" x14ac:dyDescent="0.25">
      <c r="B192">
        <v>0.40500000000000003</v>
      </c>
      <c r="C192">
        <v>33.745339589296194</v>
      </c>
    </row>
    <row r="193" spans="2:3" x14ac:dyDescent="0.25">
      <c r="B193">
        <v>0.40750000000000003</v>
      </c>
      <c r="C193">
        <v>33.745339589296194</v>
      </c>
    </row>
    <row r="194" spans="2:3" x14ac:dyDescent="0.25">
      <c r="B194">
        <v>0.41000000000000003</v>
      </c>
      <c r="C194">
        <v>33.745339589296194</v>
      </c>
    </row>
    <row r="195" spans="2:3" x14ac:dyDescent="0.25">
      <c r="B195">
        <v>0.41250000000000003</v>
      </c>
      <c r="C195">
        <v>33.913645174387916</v>
      </c>
    </row>
    <row r="196" spans="2:3" x14ac:dyDescent="0.25">
      <c r="B196">
        <v>0.41500000000000004</v>
      </c>
      <c r="C196">
        <v>33.913645174387916</v>
      </c>
    </row>
    <row r="197" spans="2:3" x14ac:dyDescent="0.25">
      <c r="B197">
        <v>0.41749999999999998</v>
      </c>
      <c r="C197">
        <v>33.913645174387916</v>
      </c>
    </row>
    <row r="198" spans="2:3" x14ac:dyDescent="0.25">
      <c r="B198">
        <v>0.42</v>
      </c>
      <c r="C198">
        <v>33.913645174387916</v>
      </c>
    </row>
    <row r="199" spans="2:3" x14ac:dyDescent="0.25">
      <c r="B199">
        <v>0.42249999999999999</v>
      </c>
      <c r="C199">
        <v>33.913645174387916</v>
      </c>
    </row>
    <row r="200" spans="2:3" x14ac:dyDescent="0.25">
      <c r="B200">
        <v>0.42499999999999999</v>
      </c>
      <c r="C200">
        <v>33.913645174387916</v>
      </c>
    </row>
    <row r="201" spans="2:3" x14ac:dyDescent="0.25">
      <c r="B201">
        <v>0.42749999999999999</v>
      </c>
      <c r="C201">
        <v>33.913645174387916</v>
      </c>
    </row>
    <row r="202" spans="2:3" x14ac:dyDescent="0.25">
      <c r="B202">
        <v>0.43</v>
      </c>
      <c r="C202">
        <v>33.913645174387916</v>
      </c>
    </row>
    <row r="203" spans="2:3" x14ac:dyDescent="0.25">
      <c r="B203">
        <v>0.4325</v>
      </c>
      <c r="C203">
        <v>33.913645174387916</v>
      </c>
    </row>
    <row r="204" spans="2:3" x14ac:dyDescent="0.25">
      <c r="B204">
        <v>0.435</v>
      </c>
      <c r="C204">
        <v>33.913645174387916</v>
      </c>
    </row>
    <row r="205" spans="2:3" x14ac:dyDescent="0.25">
      <c r="B205">
        <v>0.4375</v>
      </c>
      <c r="C205">
        <v>33.913645174387916</v>
      </c>
    </row>
    <row r="206" spans="2:3" x14ac:dyDescent="0.25">
      <c r="B206">
        <v>0.44</v>
      </c>
      <c r="C206">
        <v>33.913645174387916</v>
      </c>
    </row>
    <row r="207" spans="2:3" x14ac:dyDescent="0.25">
      <c r="B207">
        <v>0.4425</v>
      </c>
      <c r="C207">
        <v>33.913645174387916</v>
      </c>
    </row>
    <row r="208" spans="2:3" x14ac:dyDescent="0.25">
      <c r="B208">
        <v>0.44500000000000001</v>
      </c>
      <c r="C208">
        <v>33.913645174387916</v>
      </c>
    </row>
    <row r="209" spans="2:3" x14ac:dyDescent="0.25">
      <c r="B209">
        <v>0.44750000000000001</v>
      </c>
      <c r="C209">
        <v>33.913645174387916</v>
      </c>
    </row>
    <row r="210" spans="2:3" x14ac:dyDescent="0.25">
      <c r="B210">
        <v>0.45</v>
      </c>
      <c r="C210">
        <v>33.913645174387916</v>
      </c>
    </row>
    <row r="211" spans="2:3" x14ac:dyDescent="0.25">
      <c r="B211">
        <v>0.45250000000000001</v>
      </c>
      <c r="C211">
        <v>33.913645174387916</v>
      </c>
    </row>
    <row r="212" spans="2:3" x14ac:dyDescent="0.25">
      <c r="B212">
        <v>0.45500000000000002</v>
      </c>
      <c r="C212">
        <v>33.913645174387916</v>
      </c>
    </row>
    <row r="213" spans="2:3" x14ac:dyDescent="0.25">
      <c r="B213">
        <v>0.45750000000000002</v>
      </c>
      <c r="C213">
        <v>33.913645174387916</v>
      </c>
    </row>
    <row r="214" spans="2:3" x14ac:dyDescent="0.25">
      <c r="B214">
        <v>0.46</v>
      </c>
      <c r="C214">
        <v>33.913645174387916</v>
      </c>
    </row>
    <row r="215" spans="2:3" x14ac:dyDescent="0.25">
      <c r="B215">
        <v>0.46250000000000002</v>
      </c>
      <c r="C215">
        <v>33.913645174387916</v>
      </c>
    </row>
    <row r="216" spans="2:3" x14ac:dyDescent="0.25">
      <c r="B216">
        <v>0.46500000000000002</v>
      </c>
      <c r="C216">
        <v>33.913645174387916</v>
      </c>
    </row>
    <row r="217" spans="2:3" x14ac:dyDescent="0.25">
      <c r="B217">
        <v>0.46750000000000003</v>
      </c>
      <c r="C217">
        <v>33.913645174387916</v>
      </c>
    </row>
    <row r="218" spans="2:3" x14ac:dyDescent="0.25">
      <c r="B218">
        <v>0.47000000000000003</v>
      </c>
      <c r="C218">
        <v>33.913645174387916</v>
      </c>
    </row>
    <row r="219" spans="2:3" x14ac:dyDescent="0.25">
      <c r="B219">
        <v>0.47250000000000003</v>
      </c>
      <c r="C219">
        <v>33.913645174387916</v>
      </c>
    </row>
    <row r="220" spans="2:3" x14ac:dyDescent="0.25">
      <c r="B220">
        <v>0.47500000000000003</v>
      </c>
      <c r="C220">
        <v>34.082790187095945</v>
      </c>
    </row>
    <row r="221" spans="2:3" x14ac:dyDescent="0.25">
      <c r="B221">
        <v>0.47750000000000004</v>
      </c>
      <c r="C221">
        <v>34.082790187095945</v>
      </c>
    </row>
    <row r="222" spans="2:3" x14ac:dyDescent="0.25">
      <c r="B222">
        <v>0.48</v>
      </c>
      <c r="C222">
        <v>34.082790187095945</v>
      </c>
    </row>
    <row r="223" spans="2:3" x14ac:dyDescent="0.25">
      <c r="B223">
        <v>0.48249999999999998</v>
      </c>
      <c r="C223">
        <v>34.082790187095945</v>
      </c>
    </row>
    <row r="224" spans="2:3" x14ac:dyDescent="0.25">
      <c r="B224">
        <v>0.48499999999999999</v>
      </c>
      <c r="C224">
        <v>34.082790187095945</v>
      </c>
    </row>
    <row r="225" spans="2:3" x14ac:dyDescent="0.25">
      <c r="B225">
        <v>0.48749999999999999</v>
      </c>
      <c r="C225">
        <v>34.082790187095945</v>
      </c>
    </row>
    <row r="226" spans="2:3" x14ac:dyDescent="0.25">
      <c r="B226">
        <v>0.49</v>
      </c>
      <c r="C226">
        <v>34.082790187095945</v>
      </c>
    </row>
    <row r="227" spans="2:3" x14ac:dyDescent="0.25">
      <c r="B227">
        <v>0.49249999999999999</v>
      </c>
      <c r="C227">
        <v>34.082790187095945</v>
      </c>
    </row>
    <row r="228" spans="2:3" x14ac:dyDescent="0.25">
      <c r="B228">
        <v>0.495</v>
      </c>
      <c r="C228">
        <v>34.082790187095945</v>
      </c>
    </row>
    <row r="229" spans="2:3" x14ac:dyDescent="0.25">
      <c r="B229">
        <v>0.4975</v>
      </c>
      <c r="C229">
        <v>34.082790187095945</v>
      </c>
    </row>
    <row r="230" spans="2:3" x14ac:dyDescent="0.25">
      <c r="B230">
        <v>0.5</v>
      </c>
      <c r="C230">
        <v>34.082790187095945</v>
      </c>
    </row>
    <row r="231" spans="2:3" x14ac:dyDescent="0.25">
      <c r="B231">
        <v>0.50250000000000006</v>
      </c>
      <c r="C231">
        <v>34.082790187095945</v>
      </c>
    </row>
    <row r="232" spans="2:3" x14ac:dyDescent="0.25">
      <c r="B232">
        <v>0.505</v>
      </c>
      <c r="C232">
        <v>34.082790187095945</v>
      </c>
    </row>
    <row r="233" spans="2:3" x14ac:dyDescent="0.25">
      <c r="B233">
        <v>0.50750000000000006</v>
      </c>
      <c r="C233">
        <v>34.082790187095945</v>
      </c>
    </row>
    <row r="234" spans="2:3" x14ac:dyDescent="0.25">
      <c r="B234">
        <v>0.51</v>
      </c>
      <c r="C234">
        <v>34.082790187095945</v>
      </c>
    </row>
    <row r="235" spans="2:3" x14ac:dyDescent="0.25">
      <c r="B235">
        <v>0.51249999999999996</v>
      </c>
      <c r="C235">
        <v>34.082790187095945</v>
      </c>
    </row>
    <row r="236" spans="2:3" x14ac:dyDescent="0.25">
      <c r="B236">
        <v>0.51500000000000001</v>
      </c>
      <c r="C236">
        <v>34.082790187095945</v>
      </c>
    </row>
    <row r="237" spans="2:3" x14ac:dyDescent="0.25">
      <c r="B237">
        <v>0.51749999999999996</v>
      </c>
      <c r="C237">
        <v>34.082790187095945</v>
      </c>
    </row>
    <row r="238" spans="2:3" x14ac:dyDescent="0.25">
      <c r="B238">
        <v>0.52</v>
      </c>
      <c r="C238">
        <v>34.082790187095945</v>
      </c>
    </row>
    <row r="239" spans="2:3" x14ac:dyDescent="0.25">
      <c r="B239">
        <v>0.52249999999999996</v>
      </c>
      <c r="C239">
        <v>34.082790187095945</v>
      </c>
    </row>
    <row r="240" spans="2:3" x14ac:dyDescent="0.25">
      <c r="B240">
        <v>0.52500000000000002</v>
      </c>
      <c r="C240">
        <v>34.082790187095945</v>
      </c>
    </row>
    <row r="241" spans="2:3" x14ac:dyDescent="0.25">
      <c r="B241">
        <v>0.52749999999999997</v>
      </c>
      <c r="C241">
        <v>34.082790187095945</v>
      </c>
    </row>
    <row r="242" spans="2:3" x14ac:dyDescent="0.25">
      <c r="B242">
        <v>0.53</v>
      </c>
      <c r="C242">
        <v>34.252778814083037</v>
      </c>
    </row>
    <row r="243" spans="2:3" x14ac:dyDescent="0.25">
      <c r="B243">
        <v>0.53249999999999997</v>
      </c>
      <c r="C243">
        <v>34.252778814083037</v>
      </c>
    </row>
    <row r="244" spans="2:3" x14ac:dyDescent="0.25">
      <c r="B244">
        <v>0.53500000000000003</v>
      </c>
      <c r="C244">
        <v>34.252778814083037</v>
      </c>
    </row>
    <row r="245" spans="2:3" x14ac:dyDescent="0.25">
      <c r="B245">
        <v>0.53749999999999998</v>
      </c>
      <c r="C245">
        <v>34.252778814083037</v>
      </c>
    </row>
    <row r="246" spans="2:3" x14ac:dyDescent="0.25">
      <c r="B246">
        <v>0.54</v>
      </c>
      <c r="C246">
        <v>34.252778814083037</v>
      </c>
    </row>
    <row r="247" spans="2:3" x14ac:dyDescent="0.25">
      <c r="B247">
        <v>0.54249999999999998</v>
      </c>
      <c r="C247">
        <v>34.252778814083037</v>
      </c>
    </row>
    <row r="248" spans="2:3" x14ac:dyDescent="0.25">
      <c r="B248">
        <v>0.54500000000000004</v>
      </c>
      <c r="C248">
        <v>34.252778814083037</v>
      </c>
    </row>
    <row r="249" spans="2:3" x14ac:dyDescent="0.25">
      <c r="B249">
        <v>0.54749999999999999</v>
      </c>
      <c r="C249">
        <v>34.252778814083037</v>
      </c>
    </row>
    <row r="250" spans="2:3" x14ac:dyDescent="0.25">
      <c r="B250">
        <v>0.55000000000000004</v>
      </c>
      <c r="C250">
        <v>34.252778814083037</v>
      </c>
    </row>
    <row r="251" spans="2:3" x14ac:dyDescent="0.25">
      <c r="B251">
        <v>0.55249999999999999</v>
      </c>
      <c r="C251">
        <v>34.252778814083037</v>
      </c>
    </row>
    <row r="252" spans="2:3" x14ac:dyDescent="0.25">
      <c r="B252">
        <v>0.55500000000000005</v>
      </c>
      <c r="C252">
        <v>34.252778814083037</v>
      </c>
    </row>
    <row r="253" spans="2:3" x14ac:dyDescent="0.25">
      <c r="B253">
        <v>0.5575</v>
      </c>
      <c r="C253">
        <v>34.252778814083037</v>
      </c>
    </row>
    <row r="254" spans="2:3" x14ac:dyDescent="0.25">
      <c r="B254">
        <v>0.56000000000000005</v>
      </c>
      <c r="C254">
        <v>34.252778814083037</v>
      </c>
    </row>
    <row r="255" spans="2:3" x14ac:dyDescent="0.25">
      <c r="B255">
        <v>0.5625</v>
      </c>
      <c r="C255">
        <v>34.252778814083037</v>
      </c>
    </row>
    <row r="256" spans="2:3" x14ac:dyDescent="0.25">
      <c r="B256">
        <v>0.56500000000000006</v>
      </c>
      <c r="C256">
        <v>34.252778814083037</v>
      </c>
    </row>
    <row r="257" spans="2:3" x14ac:dyDescent="0.25">
      <c r="B257">
        <v>0.5675</v>
      </c>
      <c r="C257">
        <v>34.252778814083037</v>
      </c>
    </row>
    <row r="258" spans="2:3" x14ac:dyDescent="0.25">
      <c r="B258">
        <v>0.57000000000000006</v>
      </c>
      <c r="C258">
        <v>34.252778814083037</v>
      </c>
    </row>
    <row r="259" spans="2:3" x14ac:dyDescent="0.25">
      <c r="B259">
        <v>0.57250000000000001</v>
      </c>
      <c r="C259">
        <v>34.252778814083037</v>
      </c>
    </row>
    <row r="260" spans="2:3" x14ac:dyDescent="0.25">
      <c r="B260">
        <v>0.57500000000000007</v>
      </c>
      <c r="C260">
        <v>34.252778814083037</v>
      </c>
    </row>
    <row r="261" spans="2:3" x14ac:dyDescent="0.25">
      <c r="B261">
        <v>0.57750000000000001</v>
      </c>
      <c r="C261">
        <v>34.252778814083037</v>
      </c>
    </row>
    <row r="262" spans="2:3" x14ac:dyDescent="0.25">
      <c r="B262">
        <v>0.57999999999999996</v>
      </c>
      <c r="C262">
        <v>34.423615262892994</v>
      </c>
    </row>
    <row r="263" spans="2:3" x14ac:dyDescent="0.25">
      <c r="B263">
        <v>0.58250000000000002</v>
      </c>
      <c r="C263">
        <v>34.423615262892994</v>
      </c>
    </row>
    <row r="264" spans="2:3" x14ac:dyDescent="0.25">
      <c r="B264">
        <v>0.58499999999999996</v>
      </c>
      <c r="C264">
        <v>34.423615262892994</v>
      </c>
    </row>
    <row r="265" spans="2:3" x14ac:dyDescent="0.25">
      <c r="B265">
        <v>0.58750000000000002</v>
      </c>
      <c r="C265">
        <v>34.423615262892994</v>
      </c>
    </row>
    <row r="266" spans="2:3" x14ac:dyDescent="0.25">
      <c r="B266">
        <v>0.59</v>
      </c>
      <c r="C266">
        <v>34.423615262892994</v>
      </c>
    </row>
    <row r="267" spans="2:3" x14ac:dyDescent="0.25">
      <c r="B267">
        <v>0.59250000000000003</v>
      </c>
      <c r="C267">
        <v>34.423615262892994</v>
      </c>
    </row>
    <row r="268" spans="2:3" x14ac:dyDescent="0.25">
      <c r="B268">
        <v>0.59499999999999997</v>
      </c>
      <c r="C268">
        <v>34.423615262892994</v>
      </c>
    </row>
    <row r="269" spans="2:3" x14ac:dyDescent="0.25">
      <c r="B269">
        <v>0.59750000000000003</v>
      </c>
      <c r="C269">
        <v>34.423615262892994</v>
      </c>
    </row>
    <row r="270" spans="2:3" x14ac:dyDescent="0.25">
      <c r="B270">
        <v>0.6</v>
      </c>
      <c r="C270">
        <v>34.423615262892994</v>
      </c>
    </row>
    <row r="271" spans="2:3" x14ac:dyDescent="0.25">
      <c r="B271">
        <v>0.60250000000000004</v>
      </c>
      <c r="C271">
        <v>34.423615262892994</v>
      </c>
    </row>
    <row r="272" spans="2:3" x14ac:dyDescent="0.25">
      <c r="B272">
        <v>0.60499999999999998</v>
      </c>
      <c r="C272">
        <v>34.423615262892994</v>
      </c>
    </row>
    <row r="273" spans="2:3" x14ac:dyDescent="0.25">
      <c r="B273">
        <v>0.60750000000000004</v>
      </c>
      <c r="C273">
        <v>34.423615262892994</v>
      </c>
    </row>
    <row r="274" spans="2:3" x14ac:dyDescent="0.25">
      <c r="B274">
        <v>0.61</v>
      </c>
      <c r="C274">
        <v>34.423615262892994</v>
      </c>
    </row>
    <row r="275" spans="2:3" x14ac:dyDescent="0.25">
      <c r="B275">
        <v>0.61250000000000004</v>
      </c>
      <c r="C275">
        <v>34.423615262892994</v>
      </c>
    </row>
    <row r="276" spans="2:3" x14ac:dyDescent="0.25">
      <c r="B276">
        <v>0.61499999999999999</v>
      </c>
      <c r="C276">
        <v>34.423615262892994</v>
      </c>
    </row>
    <row r="277" spans="2:3" x14ac:dyDescent="0.25">
      <c r="B277">
        <v>0.61750000000000005</v>
      </c>
      <c r="C277">
        <v>34.423615262892994</v>
      </c>
    </row>
    <row r="278" spans="2:3" x14ac:dyDescent="0.25">
      <c r="B278">
        <v>0.62</v>
      </c>
      <c r="C278">
        <v>34.423615262892994</v>
      </c>
    </row>
    <row r="279" spans="2:3" x14ac:dyDescent="0.25">
      <c r="B279">
        <v>0.62250000000000005</v>
      </c>
      <c r="C279">
        <v>34.423615262892994</v>
      </c>
    </row>
    <row r="280" spans="2:3" x14ac:dyDescent="0.25">
      <c r="B280">
        <v>0.625</v>
      </c>
      <c r="C280">
        <v>34.595303762054854</v>
      </c>
    </row>
    <row r="281" spans="2:3" x14ac:dyDescent="0.25">
      <c r="B281">
        <v>0.62750000000000006</v>
      </c>
      <c r="C281">
        <v>34.595303762054854</v>
      </c>
    </row>
    <row r="282" spans="2:3" x14ac:dyDescent="0.25">
      <c r="B282">
        <v>0.63</v>
      </c>
      <c r="C282">
        <v>34.595303762054854</v>
      </c>
    </row>
    <row r="283" spans="2:3" x14ac:dyDescent="0.25">
      <c r="B283">
        <v>0.63250000000000006</v>
      </c>
      <c r="C283">
        <v>34.595303762054854</v>
      </c>
    </row>
    <row r="284" spans="2:3" x14ac:dyDescent="0.25">
      <c r="B284">
        <v>0.63500000000000001</v>
      </c>
      <c r="C284">
        <v>34.595303762054854</v>
      </c>
    </row>
    <row r="285" spans="2:3" x14ac:dyDescent="0.25">
      <c r="B285">
        <v>0.63750000000000007</v>
      </c>
      <c r="C285">
        <v>34.595303762054854</v>
      </c>
    </row>
    <row r="286" spans="2:3" x14ac:dyDescent="0.25">
      <c r="B286">
        <v>0.64</v>
      </c>
      <c r="C286">
        <v>34.595303762054854</v>
      </c>
    </row>
    <row r="287" spans="2:3" x14ac:dyDescent="0.25">
      <c r="B287">
        <v>0.64249999999999996</v>
      </c>
      <c r="C287">
        <v>34.595303762054854</v>
      </c>
    </row>
    <row r="288" spans="2:3" x14ac:dyDescent="0.25">
      <c r="B288">
        <v>0.64500000000000002</v>
      </c>
      <c r="C288">
        <v>34.595303762054854</v>
      </c>
    </row>
    <row r="289" spans="2:3" x14ac:dyDescent="0.25">
      <c r="B289">
        <v>0.64749999999999996</v>
      </c>
      <c r="C289">
        <v>34.595303762054854</v>
      </c>
    </row>
    <row r="290" spans="2:3" x14ac:dyDescent="0.25">
      <c r="B290">
        <v>0.65</v>
      </c>
      <c r="C290">
        <v>34.595303762054854</v>
      </c>
    </row>
    <row r="291" spans="2:3" x14ac:dyDescent="0.25">
      <c r="B291">
        <v>0.65249999999999997</v>
      </c>
      <c r="C291">
        <v>34.595303762054854</v>
      </c>
    </row>
    <row r="292" spans="2:3" x14ac:dyDescent="0.25">
      <c r="B292">
        <v>0.65500000000000003</v>
      </c>
      <c r="C292">
        <v>34.595303762054854</v>
      </c>
    </row>
    <row r="293" spans="2:3" x14ac:dyDescent="0.25">
      <c r="B293">
        <v>0.65749999999999997</v>
      </c>
      <c r="C293">
        <v>34.595303762054854</v>
      </c>
    </row>
    <row r="294" spans="2:3" x14ac:dyDescent="0.25">
      <c r="B294">
        <v>0.66</v>
      </c>
      <c r="C294">
        <v>34.595303762054854</v>
      </c>
    </row>
    <row r="295" spans="2:3" x14ac:dyDescent="0.25">
      <c r="B295">
        <v>0.66249999999999998</v>
      </c>
      <c r="C295">
        <v>34.595303762054854</v>
      </c>
    </row>
    <row r="296" spans="2:3" x14ac:dyDescent="0.25">
      <c r="B296">
        <v>0.66500000000000004</v>
      </c>
      <c r="C296">
        <v>34.767848561187513</v>
      </c>
    </row>
    <row r="297" spans="2:3" x14ac:dyDescent="0.25">
      <c r="B297">
        <v>0.66749999999999998</v>
      </c>
      <c r="C297">
        <v>34.767848561187513</v>
      </c>
    </row>
    <row r="298" spans="2:3" x14ac:dyDescent="0.25">
      <c r="B298">
        <v>0.67</v>
      </c>
      <c r="C298">
        <v>34.767848561187513</v>
      </c>
    </row>
    <row r="299" spans="2:3" x14ac:dyDescent="0.25">
      <c r="B299">
        <v>0.67249999999999999</v>
      </c>
      <c r="C299">
        <v>34.767848561187513</v>
      </c>
    </row>
    <row r="300" spans="2:3" x14ac:dyDescent="0.25">
      <c r="B300">
        <v>0.67500000000000004</v>
      </c>
      <c r="C300">
        <v>34.767848561187513</v>
      </c>
    </row>
    <row r="301" spans="2:3" x14ac:dyDescent="0.25">
      <c r="B301">
        <v>0.67749999999999999</v>
      </c>
      <c r="C301">
        <v>34.767848561187513</v>
      </c>
    </row>
    <row r="302" spans="2:3" x14ac:dyDescent="0.25">
      <c r="B302">
        <v>0.68</v>
      </c>
      <c r="C302">
        <v>34.767848561187513</v>
      </c>
    </row>
    <row r="303" spans="2:3" x14ac:dyDescent="0.25">
      <c r="B303">
        <v>0.6825</v>
      </c>
      <c r="C303">
        <v>34.767848561187513</v>
      </c>
    </row>
    <row r="304" spans="2:3" x14ac:dyDescent="0.25">
      <c r="B304">
        <v>0.68500000000000005</v>
      </c>
      <c r="C304">
        <v>34.767848561187513</v>
      </c>
    </row>
    <row r="305" spans="2:3" x14ac:dyDescent="0.25">
      <c r="B305">
        <v>0.6875</v>
      </c>
      <c r="C305">
        <v>34.767848561187513</v>
      </c>
    </row>
    <row r="306" spans="2:3" x14ac:dyDescent="0.25">
      <c r="B306">
        <v>0.69000000000000006</v>
      </c>
      <c r="C306">
        <v>34.767848561187513</v>
      </c>
    </row>
    <row r="307" spans="2:3" x14ac:dyDescent="0.25">
      <c r="B307">
        <v>0.6925</v>
      </c>
      <c r="C307">
        <v>34.767848561187513</v>
      </c>
    </row>
    <row r="308" spans="2:3" x14ac:dyDescent="0.25">
      <c r="B308">
        <v>0.69500000000000006</v>
      </c>
      <c r="C308">
        <v>34.767848561187513</v>
      </c>
    </row>
    <row r="309" spans="2:3" x14ac:dyDescent="0.25">
      <c r="B309">
        <v>0.69750000000000001</v>
      </c>
      <c r="C309">
        <v>34.767848561187513</v>
      </c>
    </row>
    <row r="310" spans="2:3" x14ac:dyDescent="0.25">
      <c r="B310">
        <v>0.70000000000000007</v>
      </c>
      <c r="C310">
        <v>34.767848561187513</v>
      </c>
    </row>
    <row r="311" spans="2:3" x14ac:dyDescent="0.25">
      <c r="B311">
        <v>0.70250000000000001</v>
      </c>
      <c r="C311">
        <v>34.941253931104939</v>
      </c>
    </row>
    <row r="312" spans="2:3" x14ac:dyDescent="0.25">
      <c r="B312">
        <v>0.70499999999999996</v>
      </c>
      <c r="C312">
        <v>34.941253931104939</v>
      </c>
    </row>
    <row r="313" spans="2:3" x14ac:dyDescent="0.25">
      <c r="B313">
        <v>0.70750000000000002</v>
      </c>
      <c r="C313">
        <v>34.941253931104939</v>
      </c>
    </row>
    <row r="314" spans="2:3" x14ac:dyDescent="0.25">
      <c r="B314">
        <v>0.71</v>
      </c>
      <c r="C314">
        <v>34.941253931104939</v>
      </c>
    </row>
    <row r="315" spans="2:3" x14ac:dyDescent="0.25">
      <c r="B315">
        <v>0.71250000000000002</v>
      </c>
      <c r="C315">
        <v>34.941253931104939</v>
      </c>
    </row>
    <row r="316" spans="2:3" x14ac:dyDescent="0.25">
      <c r="B316">
        <v>0.71499999999999997</v>
      </c>
      <c r="C316">
        <v>34.941253931104939</v>
      </c>
    </row>
    <row r="317" spans="2:3" x14ac:dyDescent="0.25">
      <c r="B317">
        <v>0.71750000000000003</v>
      </c>
      <c r="C317">
        <v>34.941253931104939</v>
      </c>
    </row>
    <row r="318" spans="2:3" x14ac:dyDescent="0.25">
      <c r="B318">
        <v>0.72</v>
      </c>
      <c r="C318">
        <v>34.941253931104939</v>
      </c>
    </row>
    <row r="319" spans="2:3" x14ac:dyDescent="0.25">
      <c r="B319">
        <v>0.72250000000000003</v>
      </c>
      <c r="C319">
        <v>34.941253931104939</v>
      </c>
    </row>
    <row r="320" spans="2:3" x14ac:dyDescent="0.25">
      <c r="B320">
        <v>0.72499999999999998</v>
      </c>
      <c r="C320">
        <v>34.941253931104939</v>
      </c>
    </row>
    <row r="321" spans="2:3" x14ac:dyDescent="0.25">
      <c r="B321">
        <v>0.72750000000000004</v>
      </c>
      <c r="C321">
        <v>34.941253931104939</v>
      </c>
    </row>
    <row r="322" spans="2:3" x14ac:dyDescent="0.25">
      <c r="B322">
        <v>0.73</v>
      </c>
      <c r="C322">
        <v>34.941253931104939</v>
      </c>
    </row>
    <row r="323" spans="2:3" x14ac:dyDescent="0.25">
      <c r="B323">
        <v>0.73250000000000004</v>
      </c>
      <c r="C323">
        <v>34.941253931104939</v>
      </c>
    </row>
    <row r="324" spans="2:3" x14ac:dyDescent="0.25">
      <c r="B324">
        <v>0.73499999999999999</v>
      </c>
      <c r="C324">
        <v>35.115524163921869</v>
      </c>
    </row>
    <row r="325" spans="2:3" x14ac:dyDescent="0.25">
      <c r="B325">
        <v>0.73750000000000004</v>
      </c>
      <c r="C325">
        <v>35.115524163921869</v>
      </c>
    </row>
    <row r="326" spans="2:3" x14ac:dyDescent="0.25">
      <c r="B326">
        <v>0.74</v>
      </c>
      <c r="C326">
        <v>35.115524163921869</v>
      </c>
    </row>
    <row r="327" spans="2:3" x14ac:dyDescent="0.25">
      <c r="B327">
        <v>0.74250000000000005</v>
      </c>
      <c r="C327">
        <v>35.115524163921869</v>
      </c>
    </row>
    <row r="328" spans="2:3" x14ac:dyDescent="0.25">
      <c r="B328">
        <v>0.745</v>
      </c>
      <c r="C328">
        <v>35.115524163921869</v>
      </c>
    </row>
    <row r="329" spans="2:3" x14ac:dyDescent="0.25">
      <c r="B329">
        <v>0.74750000000000005</v>
      </c>
      <c r="C329">
        <v>35.115524163921869</v>
      </c>
    </row>
    <row r="330" spans="2:3" x14ac:dyDescent="0.25">
      <c r="B330">
        <v>0.75</v>
      </c>
      <c r="C330">
        <v>35.115524163921869</v>
      </c>
    </row>
    <row r="331" spans="2:3" x14ac:dyDescent="0.25">
      <c r="B331">
        <v>0.75250000000000006</v>
      </c>
      <c r="C331">
        <v>35.115524163921869</v>
      </c>
    </row>
    <row r="332" spans="2:3" x14ac:dyDescent="0.25">
      <c r="B332">
        <v>0.755</v>
      </c>
      <c r="C332">
        <v>35.115524163921869</v>
      </c>
    </row>
    <row r="333" spans="2:3" x14ac:dyDescent="0.25">
      <c r="B333">
        <v>0.75750000000000006</v>
      </c>
      <c r="C333">
        <v>35.115524163921869</v>
      </c>
    </row>
    <row r="334" spans="2:3" x14ac:dyDescent="0.25">
      <c r="B334">
        <v>0.76</v>
      </c>
      <c r="C334">
        <v>35.115524163921869</v>
      </c>
    </row>
    <row r="335" spans="2:3" x14ac:dyDescent="0.25">
      <c r="B335">
        <v>0.76250000000000007</v>
      </c>
      <c r="C335">
        <v>35.115524163921869</v>
      </c>
    </row>
    <row r="336" spans="2:3" x14ac:dyDescent="0.25">
      <c r="B336">
        <v>0.76500000000000001</v>
      </c>
      <c r="C336">
        <v>35.115524163921869</v>
      </c>
    </row>
    <row r="337" spans="2:3" x14ac:dyDescent="0.25">
      <c r="B337">
        <v>0.76750000000000007</v>
      </c>
      <c r="C337">
        <v>35.290663573160053</v>
      </c>
    </row>
    <row r="338" spans="2:3" x14ac:dyDescent="0.25">
      <c r="B338">
        <v>0.77</v>
      </c>
      <c r="C338">
        <v>35.290663573160053</v>
      </c>
    </row>
    <row r="339" spans="2:3" x14ac:dyDescent="0.25">
      <c r="B339">
        <v>0.77249999999999996</v>
      </c>
      <c r="C339">
        <v>35.290663573160053</v>
      </c>
    </row>
    <row r="340" spans="2:3" x14ac:dyDescent="0.25">
      <c r="B340">
        <v>0.77500000000000002</v>
      </c>
      <c r="C340">
        <v>35.290663573160053</v>
      </c>
    </row>
    <row r="341" spans="2:3" x14ac:dyDescent="0.25">
      <c r="B341">
        <v>0.77749999999999997</v>
      </c>
      <c r="C341">
        <v>35.290663573160053</v>
      </c>
    </row>
    <row r="342" spans="2:3" x14ac:dyDescent="0.25">
      <c r="B342">
        <v>0.78</v>
      </c>
      <c r="C342">
        <v>35.290663573160053</v>
      </c>
    </row>
    <row r="343" spans="2:3" x14ac:dyDescent="0.25">
      <c r="B343">
        <v>0.78249999999999997</v>
      </c>
      <c r="C343">
        <v>35.290663573160053</v>
      </c>
    </row>
    <row r="344" spans="2:3" x14ac:dyDescent="0.25">
      <c r="B344">
        <v>0.78500000000000003</v>
      </c>
      <c r="C344">
        <v>35.290663573160053</v>
      </c>
    </row>
    <row r="345" spans="2:3" x14ac:dyDescent="0.25">
      <c r="B345">
        <v>0.78749999999999998</v>
      </c>
      <c r="C345">
        <v>35.290663573160053</v>
      </c>
    </row>
    <row r="346" spans="2:3" x14ac:dyDescent="0.25">
      <c r="B346">
        <v>0.79</v>
      </c>
      <c r="C346">
        <v>35.290663573160053</v>
      </c>
    </row>
    <row r="347" spans="2:3" x14ac:dyDescent="0.25">
      <c r="B347">
        <v>0.79249999999999998</v>
      </c>
      <c r="C347">
        <v>35.290663573160053</v>
      </c>
    </row>
    <row r="348" spans="2:3" x14ac:dyDescent="0.25">
      <c r="B348">
        <v>0.79500000000000004</v>
      </c>
      <c r="C348">
        <v>35.466676493855026</v>
      </c>
    </row>
    <row r="349" spans="2:3" x14ac:dyDescent="0.25">
      <c r="B349">
        <v>0.79749999999999999</v>
      </c>
      <c r="C349">
        <v>35.466676493855026</v>
      </c>
    </row>
    <row r="350" spans="2:3" x14ac:dyDescent="0.25">
      <c r="B350">
        <v>0.8</v>
      </c>
      <c r="C350">
        <v>35.466676493855026</v>
      </c>
    </row>
    <row r="351" spans="2:3" x14ac:dyDescent="0.25">
      <c r="B351">
        <v>0.80249999999999999</v>
      </c>
      <c r="C351">
        <v>35.466676493855026</v>
      </c>
    </row>
    <row r="352" spans="2:3" x14ac:dyDescent="0.25">
      <c r="B352">
        <v>0.80500000000000005</v>
      </c>
      <c r="C352">
        <v>35.466676493855026</v>
      </c>
    </row>
    <row r="353" spans="2:3" x14ac:dyDescent="0.25">
      <c r="B353">
        <v>0.8075</v>
      </c>
      <c r="C353">
        <v>35.466676493855026</v>
      </c>
    </row>
    <row r="354" spans="2:3" x14ac:dyDescent="0.25">
      <c r="B354">
        <v>0.81</v>
      </c>
      <c r="C354">
        <v>35.466676493855026</v>
      </c>
    </row>
    <row r="355" spans="2:3" x14ac:dyDescent="0.25">
      <c r="B355">
        <v>0.8125</v>
      </c>
      <c r="C355">
        <v>35.466676493855026</v>
      </c>
    </row>
    <row r="356" spans="2:3" x14ac:dyDescent="0.25">
      <c r="B356">
        <v>0.81500000000000006</v>
      </c>
      <c r="C356">
        <v>35.466676493855026</v>
      </c>
    </row>
    <row r="357" spans="2:3" x14ac:dyDescent="0.25">
      <c r="B357">
        <v>0.8175</v>
      </c>
      <c r="C357">
        <v>35.466676493855026</v>
      </c>
    </row>
    <row r="358" spans="2:3" x14ac:dyDescent="0.25">
      <c r="B358">
        <v>0.82000000000000006</v>
      </c>
      <c r="C358">
        <v>35.643567282663398</v>
      </c>
    </row>
    <row r="359" spans="2:3" x14ac:dyDescent="0.25">
      <c r="B359">
        <v>0.82250000000000001</v>
      </c>
      <c r="C359">
        <v>35.643567282663398</v>
      </c>
    </row>
    <row r="360" spans="2:3" x14ac:dyDescent="0.25">
      <c r="B360">
        <v>0.82500000000000007</v>
      </c>
      <c r="C360">
        <v>35.643567282663398</v>
      </c>
    </row>
    <row r="361" spans="2:3" x14ac:dyDescent="0.25">
      <c r="B361">
        <v>0.82750000000000001</v>
      </c>
      <c r="C361">
        <v>35.643567282663398</v>
      </c>
    </row>
    <row r="362" spans="2:3" x14ac:dyDescent="0.25">
      <c r="B362">
        <v>0.83000000000000007</v>
      </c>
      <c r="C362">
        <v>35.643567282663398</v>
      </c>
    </row>
    <row r="363" spans="2:3" x14ac:dyDescent="0.25">
      <c r="B363">
        <v>0.83250000000000002</v>
      </c>
      <c r="C363">
        <v>35.643567282663398</v>
      </c>
    </row>
    <row r="364" spans="2:3" x14ac:dyDescent="0.25">
      <c r="B364">
        <v>0.83499999999999996</v>
      </c>
      <c r="C364">
        <v>35.643567282663398</v>
      </c>
    </row>
    <row r="365" spans="2:3" x14ac:dyDescent="0.25">
      <c r="B365">
        <v>0.83750000000000002</v>
      </c>
      <c r="C365">
        <v>35.643567282663398</v>
      </c>
    </row>
    <row r="366" spans="2:3" x14ac:dyDescent="0.25">
      <c r="B366">
        <v>0.84</v>
      </c>
      <c r="C366">
        <v>35.643567282663398</v>
      </c>
    </row>
    <row r="367" spans="2:3" x14ac:dyDescent="0.25">
      <c r="B367">
        <v>0.84250000000000003</v>
      </c>
      <c r="C367">
        <v>35.821340317970694</v>
      </c>
    </row>
    <row r="368" spans="2:3" x14ac:dyDescent="0.25">
      <c r="B368">
        <v>0.84499999999999997</v>
      </c>
      <c r="C368">
        <v>35.821340317970694</v>
      </c>
    </row>
    <row r="369" spans="2:3" x14ac:dyDescent="0.25">
      <c r="B369">
        <v>0.84750000000000003</v>
      </c>
      <c r="C369">
        <v>35.821340317970694</v>
      </c>
    </row>
    <row r="370" spans="2:3" x14ac:dyDescent="0.25">
      <c r="B370">
        <v>0.85</v>
      </c>
      <c r="C370">
        <v>35.821340317970694</v>
      </c>
    </row>
    <row r="371" spans="2:3" x14ac:dyDescent="0.25">
      <c r="B371">
        <v>0.85250000000000004</v>
      </c>
      <c r="C371">
        <v>35.821340317970694</v>
      </c>
    </row>
    <row r="372" spans="2:3" x14ac:dyDescent="0.25">
      <c r="B372">
        <v>0.85499999999999998</v>
      </c>
      <c r="C372">
        <v>35.821340317970694</v>
      </c>
    </row>
    <row r="373" spans="2:3" x14ac:dyDescent="0.25">
      <c r="B373">
        <v>0.85750000000000004</v>
      </c>
      <c r="C373">
        <v>35.821340317970694</v>
      </c>
    </row>
    <row r="374" spans="2:3" x14ac:dyDescent="0.25">
      <c r="B374">
        <v>0.86</v>
      </c>
      <c r="C374">
        <v>35.821340317970694</v>
      </c>
    </row>
    <row r="375" spans="2:3" x14ac:dyDescent="0.25">
      <c r="B375">
        <v>0.86250000000000004</v>
      </c>
      <c r="C375">
        <v>35.999999999999737</v>
      </c>
    </row>
    <row r="376" spans="2:3" x14ac:dyDescent="0.25">
      <c r="B376">
        <v>0.86499999999999999</v>
      </c>
      <c r="C376">
        <v>35.999999999999737</v>
      </c>
    </row>
    <row r="377" spans="2:3" x14ac:dyDescent="0.25">
      <c r="B377">
        <v>0.86750000000000005</v>
      </c>
      <c r="C377">
        <v>35.999999999999737</v>
      </c>
    </row>
    <row r="378" spans="2:3" x14ac:dyDescent="0.25">
      <c r="B378">
        <v>0.87</v>
      </c>
      <c r="C378">
        <v>35.999999999999737</v>
      </c>
    </row>
    <row r="379" spans="2:3" x14ac:dyDescent="0.25">
      <c r="B379">
        <v>0.87250000000000005</v>
      </c>
      <c r="C379">
        <v>35.999999999999737</v>
      </c>
    </row>
    <row r="380" spans="2:3" x14ac:dyDescent="0.25">
      <c r="B380">
        <v>0.875</v>
      </c>
      <c r="C380">
        <v>35.999999999999737</v>
      </c>
    </row>
    <row r="381" spans="2:3" x14ac:dyDescent="0.25">
      <c r="B381">
        <v>0.87750000000000006</v>
      </c>
      <c r="C381">
        <v>35.999999999999737</v>
      </c>
    </row>
    <row r="382" spans="2:3" x14ac:dyDescent="0.25">
      <c r="B382">
        <v>0.88</v>
      </c>
      <c r="C382">
        <v>36.179550750919539</v>
      </c>
    </row>
    <row r="383" spans="2:3" x14ac:dyDescent="0.25">
      <c r="B383">
        <v>0.88250000000000006</v>
      </c>
      <c r="C383">
        <v>36.179550750919539</v>
      </c>
    </row>
    <row r="384" spans="2:3" x14ac:dyDescent="0.25">
      <c r="B384">
        <v>0.88500000000000001</v>
      </c>
      <c r="C384">
        <v>36.179550750919539</v>
      </c>
    </row>
    <row r="385" spans="2:3" x14ac:dyDescent="0.25">
      <c r="B385">
        <v>0.88750000000000007</v>
      </c>
      <c r="C385">
        <v>36.179550750919539</v>
      </c>
    </row>
    <row r="386" spans="2:3" x14ac:dyDescent="0.25">
      <c r="B386">
        <v>0.89</v>
      </c>
      <c r="C386">
        <v>36.179550750919539</v>
      </c>
    </row>
    <row r="387" spans="2:3" x14ac:dyDescent="0.25">
      <c r="B387">
        <v>0.89250000000000007</v>
      </c>
      <c r="C387">
        <v>36.179550750919539</v>
      </c>
    </row>
    <row r="388" spans="2:3" x14ac:dyDescent="0.25">
      <c r="B388">
        <v>0.89500000000000002</v>
      </c>
      <c r="C388">
        <v>36.359997014954779</v>
      </c>
    </row>
    <row r="389" spans="2:3" x14ac:dyDescent="0.25">
      <c r="B389">
        <v>0.89749999999999996</v>
      </c>
      <c r="C389">
        <v>36.359997014954779</v>
      </c>
    </row>
    <row r="390" spans="2:3" x14ac:dyDescent="0.25">
      <c r="B390">
        <v>0.9</v>
      </c>
      <c r="C390">
        <v>36.359997014954779</v>
      </c>
    </row>
    <row r="391" spans="2:3" x14ac:dyDescent="0.25">
      <c r="B391">
        <v>0.90249999999999997</v>
      </c>
      <c r="C391">
        <v>36.359997014954779</v>
      </c>
    </row>
    <row r="392" spans="2:3" x14ac:dyDescent="0.25">
      <c r="B392">
        <v>0.90500000000000003</v>
      </c>
      <c r="C392">
        <v>36.359997014954779</v>
      </c>
    </row>
    <row r="393" spans="2:3" x14ac:dyDescent="0.25">
      <c r="B393">
        <v>0.90749999999999997</v>
      </c>
      <c r="C393">
        <v>36.359997014954779</v>
      </c>
    </row>
    <row r="394" spans="2:3" x14ac:dyDescent="0.25">
      <c r="B394">
        <v>0.91</v>
      </c>
      <c r="C394">
        <v>36.541343258495807</v>
      </c>
    </row>
    <row r="395" spans="2:3" x14ac:dyDescent="0.25">
      <c r="B395">
        <v>0.91249999999999998</v>
      </c>
      <c r="C395">
        <v>36.541343258495807</v>
      </c>
    </row>
    <row r="396" spans="2:3" x14ac:dyDescent="0.25">
      <c r="B396">
        <v>0.91500000000000004</v>
      </c>
      <c r="C396">
        <v>36.541343258495807</v>
      </c>
    </row>
    <row r="397" spans="2:3" x14ac:dyDescent="0.25">
      <c r="B397">
        <v>0.91749999999999998</v>
      </c>
      <c r="C397">
        <v>36.541343258495807</v>
      </c>
    </row>
    <row r="398" spans="2:3" x14ac:dyDescent="0.25">
      <c r="B398">
        <v>0.92</v>
      </c>
      <c r="C398">
        <v>36.541343258495807</v>
      </c>
    </row>
    <row r="399" spans="2:3" x14ac:dyDescent="0.25">
      <c r="B399">
        <v>0.92249999999999999</v>
      </c>
      <c r="C399">
        <v>36.541343258495807</v>
      </c>
    </row>
    <row r="400" spans="2:3" x14ac:dyDescent="0.25">
      <c r="B400">
        <v>0.92500000000000004</v>
      </c>
      <c r="C400">
        <v>36.723593970209173</v>
      </c>
    </row>
    <row r="401" spans="2:3" x14ac:dyDescent="0.25">
      <c r="B401">
        <v>0.92749999999999999</v>
      </c>
      <c r="C401">
        <v>36.723593970209173</v>
      </c>
    </row>
    <row r="402" spans="2:3" x14ac:dyDescent="0.25">
      <c r="B402">
        <v>0.93</v>
      </c>
      <c r="C402">
        <v>36.723593970209173</v>
      </c>
    </row>
    <row r="403" spans="2:3" x14ac:dyDescent="0.25">
      <c r="B403">
        <v>0.9325</v>
      </c>
      <c r="C403">
        <v>36.723593970209173</v>
      </c>
    </row>
    <row r="404" spans="2:3" x14ac:dyDescent="0.25">
      <c r="B404">
        <v>0.93500000000000005</v>
      </c>
      <c r="C404">
        <v>36.906753661148755</v>
      </c>
    </row>
    <row r="405" spans="2:3" x14ac:dyDescent="0.25">
      <c r="B405">
        <v>0.9375</v>
      </c>
      <c r="C405">
        <v>36.906753661148755</v>
      </c>
    </row>
    <row r="406" spans="2:3" x14ac:dyDescent="0.25">
      <c r="B406">
        <v>0.94000000000000006</v>
      </c>
      <c r="C406">
        <v>36.906753661148755</v>
      </c>
    </row>
    <row r="407" spans="2:3" x14ac:dyDescent="0.25">
      <c r="B407">
        <v>0.9425</v>
      </c>
      <c r="C407">
        <v>36.906753661148755</v>
      </c>
    </row>
    <row r="408" spans="2:3" x14ac:dyDescent="0.25">
      <c r="B408">
        <v>0.94500000000000006</v>
      </c>
      <c r="C408">
        <v>37.09082686486741</v>
      </c>
    </row>
    <row r="409" spans="2:3" x14ac:dyDescent="0.25">
      <c r="B409">
        <v>0.94750000000000001</v>
      </c>
      <c r="C409">
        <v>37.09082686486741</v>
      </c>
    </row>
    <row r="410" spans="2:3" x14ac:dyDescent="0.25">
      <c r="B410">
        <v>0.95000000000000007</v>
      </c>
      <c r="C410">
        <v>37.09082686486741</v>
      </c>
    </row>
    <row r="411" spans="2:3" x14ac:dyDescent="0.25">
      <c r="B411">
        <v>0.95250000000000001</v>
      </c>
      <c r="C411">
        <v>37.09082686486741</v>
      </c>
    </row>
    <row r="412" spans="2:3" x14ac:dyDescent="0.25">
      <c r="B412">
        <v>0.95500000000000007</v>
      </c>
      <c r="C412">
        <v>37.275818137529171</v>
      </c>
    </row>
    <row r="413" spans="2:3" x14ac:dyDescent="0.25">
      <c r="B413">
        <v>0.95750000000000002</v>
      </c>
      <c r="C413">
        <v>37.275818137529171</v>
      </c>
    </row>
    <row r="414" spans="2:3" x14ac:dyDescent="0.25">
      <c r="B414">
        <v>0.96</v>
      </c>
      <c r="C414">
        <v>37.275818137529171</v>
      </c>
    </row>
    <row r="415" spans="2:3" x14ac:dyDescent="0.25">
      <c r="B415">
        <v>0.96250000000000002</v>
      </c>
      <c r="C415">
        <v>37.461732058022044</v>
      </c>
    </row>
    <row r="416" spans="2:3" x14ac:dyDescent="0.25">
      <c r="B416">
        <v>0.96499999999999997</v>
      </c>
      <c r="C416">
        <v>37.461732058022044</v>
      </c>
    </row>
    <row r="417" spans="2:3" x14ac:dyDescent="0.25">
      <c r="B417">
        <v>0.96750000000000003</v>
      </c>
      <c r="C417">
        <v>37.461732058022044</v>
      </c>
    </row>
    <row r="418" spans="2:3" x14ac:dyDescent="0.25">
      <c r="B418">
        <v>0.97</v>
      </c>
      <c r="C418">
        <v>37.648573228071328</v>
      </c>
    </row>
    <row r="419" spans="2:3" x14ac:dyDescent="0.25">
      <c r="B419">
        <v>0.97250000000000003</v>
      </c>
      <c r="C419">
        <v>37.648573228071328</v>
      </c>
    </row>
    <row r="420" spans="2:3" x14ac:dyDescent="0.25">
      <c r="B420">
        <v>0.97499999999999998</v>
      </c>
      <c r="C420">
        <v>37.648573228071328</v>
      </c>
    </row>
    <row r="421" spans="2:3" x14ac:dyDescent="0.25">
      <c r="B421">
        <v>0.97750000000000004</v>
      </c>
      <c r="C421">
        <v>37.836346272353531</v>
      </c>
    </row>
    <row r="422" spans="2:3" x14ac:dyDescent="0.25">
      <c r="B422">
        <v>0.98</v>
      </c>
      <c r="C422">
        <v>37.836346272353531</v>
      </c>
    </row>
    <row r="423" spans="2:3" x14ac:dyDescent="0.25">
      <c r="B423">
        <v>0.98250000000000004</v>
      </c>
      <c r="C423">
        <v>38.025055838610832</v>
      </c>
    </row>
    <row r="424" spans="2:3" x14ac:dyDescent="0.25">
      <c r="B424">
        <v>0.98499999999999999</v>
      </c>
      <c r="C424">
        <v>38.025055838610832</v>
      </c>
    </row>
    <row r="425" spans="2:3" x14ac:dyDescent="0.25">
      <c r="B425">
        <v>0.98750000000000004</v>
      </c>
      <c r="C425">
        <v>38.21470659776611</v>
      </c>
    </row>
    <row r="426" spans="2:3" x14ac:dyDescent="0.25">
      <c r="B426">
        <v>0.99</v>
      </c>
      <c r="C426">
        <v>38.405303244038578</v>
      </c>
    </row>
    <row r="427" spans="2:3" x14ac:dyDescent="0.25">
      <c r="B427">
        <v>0.99250000000000005</v>
      </c>
      <c r="C427">
        <v>38.596850495059961</v>
      </c>
    </row>
    <row r="428" spans="2:3" x14ac:dyDescent="0.25">
      <c r="B428">
        <v>0.995</v>
      </c>
      <c r="C428">
        <v>38.789353091991281</v>
      </c>
    </row>
    <row r="429" spans="2:3" x14ac:dyDescent="0.25">
      <c r="B429">
        <v>0.99750000000000005</v>
      </c>
      <c r="C429">
        <v>38.982815799640179</v>
      </c>
    </row>
    <row r="430" spans="2:3" x14ac:dyDescent="0.25">
      <c r="B430">
        <v>1</v>
      </c>
      <c r="C430">
        <v>39.177243406578896</v>
      </c>
    </row>
    <row r="431" spans="2:3" x14ac:dyDescent="0.25">
      <c r="B431" t="str">
        <v/>
      </c>
      <c r="C431" t="str">
        <v/>
      </c>
    </row>
    <row r="432" spans="2:3" x14ac:dyDescent="0.25">
      <c r="B432" t="str">
        <v/>
      </c>
      <c r="C432" t="str"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LogNormal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Patrik Rauff</cp:lastModifiedBy>
  <dcterms:created xsi:type="dcterms:W3CDTF">2022-12-06T09:00:54Z</dcterms:created>
  <dcterms:modified xsi:type="dcterms:W3CDTF">2023-01-12T12:02:18Z</dcterms:modified>
</cp:coreProperties>
</file>