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esktop\UMSL\Fall 2017\3Info Sys Concept &amp; Appl(blackboard)\Case 3\"/>
    </mc:Choice>
  </mc:AlternateContent>
  <xr:revisionPtr revIDLastSave="0" documentId="13_ncr:1_{8CDCAD5D-4E31-413E-9C4E-0BDCD265D7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come Stmt" sheetId="1" r:id="rId1"/>
    <sheet name="Scenario Summary" sheetId="6" r:id="rId2"/>
    <sheet name="15% Net Margin Ratio" sheetId="18" r:id="rId3"/>
    <sheet name="$30000 Net Income" sheetId="20" r:id="rId4"/>
    <sheet name="$55000 Net Income" sheetId="21" r:id="rId5"/>
    <sheet name="Fixed Costs Pie Chart" sheetId="22" r:id="rId6"/>
    <sheet name="Max Net Income" sheetId="34" r:id="rId7"/>
    <sheet name="$50000 Net Income" sheetId="29" r:id="rId8"/>
    <sheet name="$60000 Operating Income" sheetId="30" r:id="rId9"/>
  </sheets>
  <definedNames>
    <definedName name="solver_adj" localSheetId="0" hidden="1">'Income Stmt'!$B$18,'Income Stmt'!$B$19,'Income Stmt'!$B$20,'Income Stmt'!$B$11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'Income Stmt'!$B$11</definedName>
    <definedName name="solver_lhs2" localSheetId="0" hidden="1">'Income Stmt'!$B$18</definedName>
    <definedName name="solver_lhs3" localSheetId="0" hidden="1">'Income Stmt'!$B$19</definedName>
    <definedName name="solver_lhs4" localSheetId="0" hidden="1">'Income Stmt'!$B$20</definedName>
    <definedName name="solver_lhs5" localSheetId="0" hidden="1">'Income Stmt'!$B$3</definedName>
    <definedName name="solver_lhs6" localSheetId="0" hidden="1">'Income Stmt'!$E$21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'Income Stmt'!$E$21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4</definedName>
    <definedName name="solver_rel6" localSheetId="0" hidden="1">2</definedName>
    <definedName name="solver_rhs1" localSheetId="0" hidden="1">250</definedName>
    <definedName name="solver_rhs2" localSheetId="0" hidden="1">5000</definedName>
    <definedName name="solver_rhs3" localSheetId="0" hidden="1">4500</definedName>
    <definedName name="solver_rhs4" localSheetId="0" hidden="1">3000</definedName>
    <definedName name="solver_rhs5" localSheetId="0" hidden="1">integer</definedName>
    <definedName name="solver_rhs6" localSheetId="0" hidden="1">30000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34" l="1"/>
  <c r="E16" i="1" l="1"/>
  <c r="E15" i="1"/>
  <c r="E14" i="1"/>
  <c r="E17" i="1"/>
  <c r="E18" i="1" l="1"/>
  <c r="E6" i="30"/>
  <c r="D6" i="29"/>
  <c r="D6" i="21" l="1"/>
  <c r="D5" i="20"/>
  <c r="D6" i="18"/>
  <c r="E7" i="6" l="1"/>
  <c r="G4" i="1" l="1"/>
  <c r="D32" i="1"/>
  <c r="E10" i="1" l="1"/>
  <c r="E9" i="1"/>
  <c r="E8" i="1"/>
  <c r="E7" i="1"/>
  <c r="E6" i="1" l="1"/>
  <c r="E11" i="1" s="1"/>
  <c r="E4" i="1"/>
  <c r="B15" i="1"/>
  <c r="B7" i="1" l="1"/>
  <c r="E26" i="1"/>
  <c r="E12" i="1"/>
  <c r="B22" i="1"/>
  <c r="E19" i="1" l="1"/>
  <c r="E27" i="1" s="1"/>
  <c r="B6" i="1"/>
  <c r="E24" i="1" l="1"/>
  <c r="H4" i="1" s="1"/>
  <c r="E25" i="1"/>
  <c r="E32" i="1" s="1"/>
  <c r="E20" i="1"/>
  <c r="E21" i="1" s="1"/>
  <c r="E28" i="1" s="1"/>
  <c r="I4" i="1" l="1"/>
</calcChain>
</file>

<file path=xl/sharedStrings.xml><?xml version="1.0" encoding="utf-8"?>
<sst xmlns="http://schemas.openxmlformats.org/spreadsheetml/2006/main" count="428" uniqueCount="153">
  <si>
    <t>Analysis</t>
  </si>
  <si>
    <t>Number of Units Sold</t>
  </si>
  <si>
    <t>Revenues per Unit</t>
  </si>
  <si>
    <t>Desired Target Income</t>
  </si>
  <si>
    <t>Total Fixed Costs</t>
  </si>
  <si>
    <t>Total Variable Cost per Unit</t>
  </si>
  <si>
    <t>Variable Costs</t>
  </si>
  <si>
    <t>Marketing and Sales</t>
  </si>
  <si>
    <t>Labor</t>
  </si>
  <si>
    <t>Variable Overhead</t>
  </si>
  <si>
    <t>Variable Selling</t>
  </si>
  <si>
    <t>Variable Administration</t>
  </si>
  <si>
    <t>Fixed Costs</t>
  </si>
  <si>
    <t>Fixed Overhead</t>
  </si>
  <si>
    <t>Selling Expenses</t>
  </si>
  <si>
    <t>Administrative Expenses</t>
  </si>
  <si>
    <t>Depreciation</t>
  </si>
  <si>
    <t>Baylee Byrd Playsets, Inc</t>
  </si>
  <si>
    <t xml:space="preserve">Income Statement </t>
  </si>
  <si>
    <t>For the Year Ended December 31, 2008</t>
  </si>
  <si>
    <t>Sales</t>
  </si>
  <si>
    <t>Total Variable Expenses</t>
  </si>
  <si>
    <t>Contribution Margin</t>
  </si>
  <si>
    <t>Fixed Expenses</t>
  </si>
  <si>
    <t xml:space="preserve">   Fixed Overhead</t>
  </si>
  <si>
    <t xml:space="preserve">   Variable Expenses</t>
  </si>
  <si>
    <t xml:space="preserve">   Labor</t>
  </si>
  <si>
    <t xml:space="preserve">   Variable Overhead</t>
  </si>
  <si>
    <t xml:space="preserve">   Variable Selling</t>
  </si>
  <si>
    <t xml:space="preserve">   Selling Expenses</t>
  </si>
  <si>
    <t xml:space="preserve">   Administrative Expenses</t>
  </si>
  <si>
    <t xml:space="preserve">   Depreciation</t>
  </si>
  <si>
    <t>Total Fixed Expenses</t>
  </si>
  <si>
    <t>Operating Income</t>
  </si>
  <si>
    <t>Income Taxes</t>
  </si>
  <si>
    <t>Net Income</t>
  </si>
  <si>
    <t>Ratios</t>
  </si>
  <si>
    <t>BEP</t>
  </si>
  <si>
    <t>BEP with Target Income</t>
  </si>
  <si>
    <t>Contribution Margin Ratio</t>
  </si>
  <si>
    <t>Operating Margin Ratio</t>
  </si>
  <si>
    <t>Net Margin Ratio</t>
  </si>
  <si>
    <t>Target Income Analysis</t>
  </si>
  <si>
    <t xml:space="preserve">Revenue and Breakeven </t>
  </si>
  <si>
    <t>Comparison</t>
  </si>
  <si>
    <t>Revenue per Unit</t>
  </si>
  <si>
    <t>Target Income BEP</t>
  </si>
  <si>
    <t>Input Section</t>
  </si>
  <si>
    <t xml:space="preserve">   Marketing and Sales</t>
  </si>
  <si>
    <t xml:space="preserve">   Variable Administrative</t>
  </si>
  <si>
    <t>Formula</t>
  </si>
  <si>
    <t>Function</t>
  </si>
  <si>
    <t>Cell Reference</t>
  </si>
  <si>
    <t>Data Table</t>
  </si>
  <si>
    <t>$B$3</t>
  </si>
  <si>
    <t>$B$4</t>
  </si>
  <si>
    <t>$B$5</t>
  </si>
  <si>
    <t>$B$10</t>
  </si>
  <si>
    <t>$B$11</t>
  </si>
  <si>
    <t>$B$12</t>
  </si>
  <si>
    <t>$B$13</t>
  </si>
  <si>
    <t>$B$14</t>
  </si>
  <si>
    <t>$B$18</t>
  </si>
  <si>
    <t>$B$19</t>
  </si>
  <si>
    <t>$B$20</t>
  </si>
  <si>
    <t>$B$21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</si>
  <si>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</si>
  <si>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</si>
  <si>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</si>
  <si>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</si>
  <si>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</si>
  <si>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</si>
  <si>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</si>
  <si>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Original </t>
  </si>
  <si>
    <t>New Scenario 1</t>
  </si>
  <si>
    <t>New Scenario 2</t>
  </si>
  <si>
    <t>$E$21</t>
  </si>
  <si>
    <t>Numbers of units sold</t>
  </si>
  <si>
    <t>Variable Administrative</t>
  </si>
  <si>
    <t xml:space="preserve">                     Scenario Manager</t>
  </si>
  <si>
    <t xml:space="preserve">           Baylee Byre Playsets, Inc.</t>
  </si>
  <si>
    <t>Microsoft Excel 15.0 Answer Report</t>
  </si>
  <si>
    <t>Worksheet: [Baylee Template.xlsx]Income Stmt</t>
  </si>
  <si>
    <t>Result: Solver found a solution.  All Constraints and optimality conditions are satisfied.</t>
  </si>
  <si>
    <t>Solver Engine</t>
  </si>
  <si>
    <t>Engine: GRG Nonlinear</t>
  </si>
  <si>
    <t>Solver Options</t>
  </si>
  <si>
    <t xml:space="preserve"> Convergence 0.0001, Population Size 100, Random Seed 0, Derivatives Forward, Require Bounds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</si>
  <si>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</si>
  <si>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</si>
  <si>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</si>
  <si>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</si>
  <si>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</si>
  <si>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</si>
  <si>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</si>
  <si>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</si>
  <si>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</si>
  <si>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Status</t>
  </si>
  <si>
    <t>Slack</t>
  </si>
  <si>
    <t>$E$28</t>
  </si>
  <si>
    <t>Contin</t>
  </si>
  <si>
    <t>$E$11</t>
  </si>
  <si>
    <t>$E$11&lt;=110000</t>
  </si>
  <si>
    <t>Not Binding</t>
  </si>
  <si>
    <t>$E$28=0.15</t>
  </si>
  <si>
    <t>Binding</t>
  </si>
  <si>
    <t>$B$3&lt;=250</t>
  </si>
  <si>
    <t>$B$4&lt;=1100</t>
  </si>
  <si>
    <t>$B$3=Integer</t>
  </si>
  <si>
    <t>Max Subproblems Unlimited, Max Integer Sols Unlimited, Integer Tolerance 5%, Solve Without Integer Constraints</t>
  </si>
  <si>
    <t>Report Created: 10/10/2017 5:10:40 PM</t>
  </si>
  <si>
    <t>Solution Time: 0.031 Seconds.</t>
  </si>
  <si>
    <t>Iterations: 3 Subproblems: 0</t>
  </si>
  <si>
    <t>Max Time 100 sec,  Iterations 100, Precision 0.000001</t>
  </si>
  <si>
    <t>$E$21=30000</t>
  </si>
  <si>
    <t>$B$11=200</t>
  </si>
  <si>
    <t>$B$12=375</t>
  </si>
  <si>
    <t>$B$18=7500</t>
  </si>
  <si>
    <t>$B$21=8500</t>
  </si>
  <si>
    <t>Report Created: 10/10/2017 5:45:35 PM</t>
  </si>
  <si>
    <t>Solution Time: 0.078 Seconds.</t>
  </si>
  <si>
    <t>Iterations: 1 Subproblems: 2</t>
  </si>
  <si>
    <t>Max Subproblems Unlimited, Max Integer Sols Unlimited, Integer Tolerance 5%</t>
  </si>
  <si>
    <t>15% Net Margin Ratio</t>
  </si>
  <si>
    <r>
      <t xml:space="preserve">                      </t>
    </r>
    <r>
      <rPr>
        <b/>
        <sz val="16"/>
        <color theme="1"/>
        <rFont val="Calibri"/>
        <family val="2"/>
        <scheme val="minor"/>
      </rPr>
      <t>Baylee Byrd Playsets, Inc.</t>
    </r>
  </si>
  <si>
    <t>$30,000 Net Income</t>
  </si>
  <si>
    <t xml:space="preserve">                   Baylee Byrd Playsets, Inc.</t>
  </si>
  <si>
    <t>Report Created: 10/10/2017 8:58:00 PM</t>
  </si>
  <si>
    <t>$E$21=55000</t>
  </si>
  <si>
    <t>$55,000 Net Income</t>
  </si>
  <si>
    <t xml:space="preserve">                    Baylee Byrd Playsets, Inc.</t>
  </si>
  <si>
    <t>$B$11=250</t>
  </si>
  <si>
    <t>Iterations: 0 Subproblems: 0</t>
  </si>
  <si>
    <t>Objective Cell (Max)</t>
  </si>
  <si>
    <t>Report Created: 10/11/2017 8:15:35 AM</t>
  </si>
  <si>
    <t>Solution Time: 0.219 Seconds.</t>
  </si>
  <si>
    <t>Iterations: 4 Subproblems: 0</t>
  </si>
  <si>
    <t>$E$21=50000</t>
  </si>
  <si>
    <t>$50000 Net Income</t>
  </si>
  <si>
    <t>Report Created: 10/11/2017 8:21:02 AM</t>
  </si>
  <si>
    <t>Solution Time: 0.141 Seconds.</t>
  </si>
  <si>
    <t>$E$19</t>
  </si>
  <si>
    <t>$E$19=60000</t>
  </si>
  <si>
    <t>$B$3&lt;=120</t>
  </si>
  <si>
    <t>$60000 Operating Income</t>
  </si>
  <si>
    <t xml:space="preserve">           Baylee Byrd Playsets, Inc.</t>
  </si>
  <si>
    <t>$B$18=5000</t>
  </si>
  <si>
    <t>$B$19=4500</t>
  </si>
  <si>
    <t>$B$20=3000</t>
  </si>
  <si>
    <t>Report Created: 10/11/2017 2:14:49 PM</t>
  </si>
  <si>
    <t>Solution Time: 0.047 Seconds.</t>
  </si>
  <si>
    <t>Max Net Income</t>
  </si>
  <si>
    <t xml:space="preserve">         Baylee Byrd Playset,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</si>
</sst>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name val="Arial"/>
      <family val="2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3" xfId="0" applyBorder="1"/>
    <xf numFmtId="0" fontId="0" fillId="0" borderId="6" xfId="0" applyBorder="1"/>
    <xf numFmtId="0" fontId="3" fillId="2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3" xfId="0" applyFill="1" applyBorder="1"/>
    <xf numFmtId="0" fontId="0" fillId="6" borderId="0" xfId="0" applyFill="1"/>
    <xf numFmtId="0" fontId="0" fillId="5" borderId="3" xfId="0" applyFill="1" applyBorder="1" applyAlignment="1">
      <alignment horizontal="center"/>
    </xf>
    <xf numFmtId="44" fontId="0" fillId="0" borderId="3" xfId="1" applyFont="1" applyBorder="1"/>
    <xf numFmtId="44" fontId="0" fillId="0" borderId="6" xfId="1" applyFont="1" applyBorder="1"/>
    <xf numFmtId="44" fontId="0" fillId="0" borderId="3" xfId="0" applyNumberFormat="1" applyBorder="1"/>
    <xf numFmtId="44" fontId="0" fillId="2" borderId="3" xfId="0" applyNumberFormat="1" applyFill="1" applyBorder="1"/>
    <xf numFmtId="0" fontId="0" fillId="0" borderId="3" xfId="1" applyNumberFormat="1" applyFont="1" applyFill="1" applyBorder="1"/>
    <xf numFmtId="1" fontId="0" fillId="2" borderId="3" xfId="0" applyNumberFormat="1" applyFill="1" applyBorder="1"/>
    <xf numFmtId="10" fontId="0" fillId="2" borderId="3" xfId="0" applyNumberFormat="1" applyFill="1" applyBorder="1"/>
    <xf numFmtId="10" fontId="0" fillId="2" borderId="3" xfId="2" applyNumberFormat="1" applyFont="1" applyFill="1" applyBorder="1"/>
    <xf numFmtId="37" fontId="0" fillId="2" borderId="3" xfId="0" applyNumberFormat="1" applyFill="1" applyBorder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0" fontId="0" fillId="0" borderId="12" xfId="0" applyFill="1" applyBorder="1" applyAlignment="1"/>
    <xf numFmtId="0" fontId="4" fillId="7" borderId="9" xfId="0" applyFont="1" applyFill="1" applyBorder="1" applyAlignment="1">
      <alignment horizontal="right"/>
    </xf>
    <xf numFmtId="0" fontId="4" fillId="7" borderId="11" xfId="0" applyFont="1" applyFill="1" applyBorder="1" applyAlignment="1">
      <alignment horizontal="right"/>
    </xf>
    <xf numFmtId="0" fontId="0" fillId="9" borderId="0" xfId="0" applyFill="1" applyBorder="1" applyAlignment="1"/>
    <xf numFmtId="44" fontId="0" fillId="9" borderId="0" xfId="0" applyNumberFormat="1" applyFill="1" applyBorder="1" applyAlignment="1"/>
    <xf numFmtId="44" fontId="0" fillId="0" borderId="10" xfId="0" applyNumberFormat="1" applyFill="1" applyBorder="1" applyAlignment="1"/>
    <xf numFmtId="0" fontId="5" fillId="7" borderId="11" xfId="0" applyFont="1" applyFill="1" applyBorder="1" applyAlignment="1">
      <alignment horizontal="left"/>
    </xf>
    <xf numFmtId="0" fontId="5" fillId="7" borderId="9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/>
    </xf>
    <xf numFmtId="0" fontId="7" fillId="8" borderId="12" xfId="0" applyFont="1" applyFill="1" applyBorder="1" applyAlignment="1">
      <alignment horizontal="left"/>
    </xf>
    <xf numFmtId="0" fontId="6" fillId="8" borderId="10" xfId="0" applyFont="1" applyFill="1" applyBorder="1" applyAlignment="1">
      <alignment horizontal="left"/>
    </xf>
    <xf numFmtId="7" fontId="0" fillId="0" borderId="3" xfId="0" applyNumberFormat="1" applyBorder="1"/>
    <xf numFmtId="37" fontId="0" fillId="0" borderId="3" xfId="0" applyNumberFormat="1" applyBorder="1"/>
    <xf numFmtId="164" fontId="0" fillId="0" borderId="3" xfId="0" applyNumberFormat="1" applyBorder="1"/>
    <xf numFmtId="1" fontId="0" fillId="6" borderId="3" xfId="0" applyNumberFormat="1" applyFill="1" applyBorder="1"/>
    <xf numFmtId="1" fontId="0" fillId="0" borderId="3" xfId="0" applyNumberFormat="1" applyBorder="1"/>
    <xf numFmtId="37" fontId="0" fillId="6" borderId="3" xfId="0" applyNumberFormat="1" applyFill="1" applyBorder="1"/>
    <xf numFmtId="44" fontId="0" fillId="2" borderId="3" xfId="1" applyFont="1" applyFill="1" applyBorder="1"/>
    <xf numFmtId="44" fontId="0" fillId="3" borderId="3" xfId="0" applyNumberFormat="1" applyFill="1" applyBorder="1"/>
    <xf numFmtId="44" fontId="0" fillId="5" borderId="3" xfId="0" applyNumberFormat="1" applyFill="1" applyBorder="1"/>
    <xf numFmtId="0" fontId="0" fillId="10" borderId="0" xfId="0" applyFill="1"/>
    <xf numFmtId="0" fontId="0" fillId="10" borderId="0" xfId="0" applyFill="1" applyAlignment="1">
      <alignment horizontal="center"/>
    </xf>
    <xf numFmtId="22" fontId="0" fillId="10" borderId="0" xfId="0" applyNumberFormat="1" applyFill="1" applyAlignment="1">
      <alignment horizontal="left"/>
    </xf>
    <xf numFmtId="22" fontId="8" fillId="10" borderId="0" xfId="0" applyNumberFormat="1" applyFont="1" applyFill="1" applyAlignment="1">
      <alignment horizontal="center"/>
    </xf>
    <xf numFmtId="0" fontId="9" fillId="10" borderId="0" xfId="0" applyFont="1" applyFill="1"/>
    <xf numFmtId="0" fontId="10" fillId="10" borderId="0" xfId="0" applyFont="1" applyFill="1"/>
    <xf numFmtId="0" fontId="11" fillId="0" borderId="0" xfId="0" applyFont="1"/>
    <xf numFmtId="0" fontId="0" fillId="0" borderId="14" xfId="0" applyFill="1" applyBorder="1" applyAlignment="1"/>
    <xf numFmtId="0" fontId="0" fillId="0" borderId="15" xfId="0" applyFill="1" applyBorder="1" applyAlignment="1"/>
    <xf numFmtId="10" fontId="0" fillId="0" borderId="14" xfId="0" applyNumberFormat="1" applyFill="1" applyBorder="1" applyAlignment="1"/>
    <xf numFmtId="0" fontId="0" fillId="0" borderId="15" xfId="0" applyNumberFormat="1" applyFill="1" applyBorder="1" applyAlignment="1"/>
    <xf numFmtId="44" fontId="0" fillId="0" borderId="14" xfId="0" applyNumberFormat="1" applyFill="1" applyBorder="1" applyAlignment="1"/>
    <xf numFmtId="44" fontId="0" fillId="0" borderId="15" xfId="0" applyNumberFormat="1" applyFill="1" applyBorder="1" applyAlignment="1"/>
    <xf numFmtId="10" fontId="0" fillId="0" borderId="15" xfId="0" applyNumberFormat="1" applyFill="1" applyBorder="1" applyAlignment="1"/>
    <xf numFmtId="0" fontId="12" fillId="0" borderId="13" xfId="0" applyFont="1" applyFill="1" applyBorder="1" applyAlignment="1">
      <alignment horizontal="center"/>
    </xf>
    <xf numFmtId="1" fontId="0" fillId="0" borderId="15" xfId="0" applyNumberFormat="1" applyFill="1" applyBorder="1" applyAlignment="1"/>
    <xf numFmtId="0" fontId="13" fillId="0" borderId="13" xfId="0" applyFont="1" applyFill="1" applyBorder="1" applyAlignment="1">
      <alignment horizontal="center"/>
    </xf>
    <xf numFmtId="0" fontId="0" fillId="11" borderId="0" xfId="0" applyFill="1"/>
    <xf numFmtId="22" fontId="0" fillId="11" borderId="0" xfId="0" applyNumberFormat="1" applyFill="1"/>
    <xf numFmtId="22" fontId="11" fillId="11" borderId="0" xfId="0" applyNumberFormat="1" applyFont="1" applyFill="1"/>
    <xf numFmtId="0" fontId="9" fillId="11" borderId="0" xfId="0" applyFont="1" applyFill="1"/>
    <xf numFmtId="0" fontId="14" fillId="11" borderId="0" xfId="0" applyFont="1" applyFill="1"/>
    <xf numFmtId="0" fontId="15" fillId="11" borderId="0" xfId="0" applyFont="1" applyFill="1"/>
    <xf numFmtId="0" fontId="16" fillId="0" borderId="13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9E4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Baylee Byrd Playsets,</a:t>
            </a:r>
            <a:r>
              <a:rPr lang="en-US" sz="1800" baseline="0"/>
              <a:t> Inc.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Fixed Costs</a:t>
            </a:r>
            <a:endParaRPr lang="en-US" sz="1800"/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F23-4303-BF6C-A91AB65876B4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6DF-4127-B400-B8C4A57D026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6DF-4127-B400-B8C4A57D026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6DF-4127-B400-B8C4A57D026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F23-4303-BF6C-A91AB65876B4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Fixed Overhead</a:t>
                    </a:r>
                    <a:fld id="{7A3E562B-BE82-4E64-9585-146011653DC6}" type="VALUE">
                      <a:rPr lang="en-US"/>
                      <a:pPr/>
                      <a:t>[VALUE]</a:t>
                    </a:fld>
                    <a:r>
                      <a:rPr lang="en-US"/>
                      <a:t>,</a:t>
                    </a:r>
                  </a:p>
                  <a:p>
                    <a:r>
                      <a:rPr lang="en-US"/>
                      <a:t>28%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6DF-4127-B400-B8C4A57D02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Selling Expenses, </a:t>
                    </a:r>
                    <a:fld id="{1E70FDC0-EC43-4998-B7A2-A86062DC8AE4}" type="VALUE">
                      <a:rPr lang="en-US"/>
                      <a:pPr/>
                      <a:t>[VALUE]</a:t>
                    </a:fld>
                    <a:r>
                      <a:rPr lang="en-US"/>
                      <a:t>, </a:t>
                    </a:r>
                  </a:p>
                  <a:p>
                    <a:r>
                      <a:rPr lang="en-US"/>
                      <a:t>15%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6DF-4127-B400-B8C4A57D02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Administrative Expenses</a:t>
                    </a:r>
                    <a:fld id="{FE557825-0F8A-42BE-B4F1-E52882B94807}" type="VALUE">
                      <a:rPr lang="en-US"/>
                      <a:pPr/>
                      <a:t>[VALUE]</a:t>
                    </a:fld>
                    <a:r>
                      <a:rPr lang="en-US"/>
                      <a:t>, 15%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36DF-4127-B400-B8C4A57D0266}"/>
                </c:ext>
              </c:extLst>
            </c:dLbl>
            <c:dLbl>
              <c:idx val="4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/>
                      <a:t>Depreciation,</a:t>
                    </a:r>
                    <a:r>
                      <a:rPr lang="en-US" sz="900" baseline="0"/>
                      <a:t> </a:t>
                    </a:r>
                    <a:fld id="{A12A4B5C-90EB-42CD-A0D8-6FD28F585174}" type="VALUE">
                      <a:rPr lang="en-US" sz="900"/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r>
                      <a:rPr lang="en-US" sz="900"/>
                      <a:t>,</a:t>
                    </a:r>
                  </a:p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/>
                      <a:t>42%</a:t>
                    </a:r>
                  </a:p>
                </c:rich>
              </c:tx>
              <c:spPr>
                <a:noFill/>
                <a:ln>
                  <a:noFill/>
                </a:ln>
                <a:effectLst>
                  <a:glow rad="165100">
                    <a:schemeClr val="accent4">
                      <a:satMod val="175000"/>
                      <a:alpha val="40000"/>
                    </a:schemeClr>
                  </a:glow>
                </a:effectLst>
              </c:sp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17885882761012831"/>
                      <c:h val="8.208709942481512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1F23-4303-BF6C-A91AB65876B4}"/>
                </c:ext>
              </c:extLst>
            </c:dLbl>
            <c:spPr>
              <a:noFill/>
              <a:ln>
                <a:noFill/>
              </a:ln>
              <a:effectLst>
                <a:glow rad="165100">
                  <a:schemeClr val="accent4">
                    <a:satMod val="175000"/>
                    <a:alpha val="40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'Income Stmt'!$A$9:$A$22</c15:sqref>
                  </c15:fullRef>
                </c:ext>
              </c:extLst>
              <c:f>'Income Stmt'!$A$17:$A$21</c:f>
              <c:strCache>
                <c:ptCount val="5"/>
                <c:pt idx="0">
                  <c:v>Fixed Costs</c:v>
                </c:pt>
                <c:pt idx="1">
                  <c:v>Fixed Overhead</c:v>
                </c:pt>
                <c:pt idx="2">
                  <c:v>Selling Expenses</c:v>
                </c:pt>
                <c:pt idx="3">
                  <c:v>Administrative Expenses</c:v>
                </c:pt>
                <c:pt idx="4">
                  <c:v>Depreciation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'Income Stmt'!$B$9:$B$22</c15:sqref>
                  </c15:fullRef>
                </c:ext>
              </c:extLst>
              <c:f>'Income Stmt'!$B$17:$B$21</c:f>
              <c:numCache>
                <c:formatCode>_("$"* #,##0.00_);_("$"* \(#,##0.00\);_("$"* "-"??_);_(@_)</c:formatCode>
                <c:ptCount val="5"/>
                <c:pt idx="1">
                  <c:v>4652.1099999999997</c:v>
                </c:pt>
                <c:pt idx="2">
                  <c:v>2500</c:v>
                </c:pt>
                <c:pt idx="3">
                  <c:v>2399.9899999999998</c:v>
                </c:pt>
                <c:pt idx="4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6DF-4127-B400-B8C4A57D026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F23-4303-BF6C-A91AB65876B4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F23-4303-BF6C-A91AB65876B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F23-4303-BF6C-A91AB65876B4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F23-4303-BF6C-A91AB65876B4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F23-4303-BF6C-A91AB65876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'Income Stmt'!$A$9:$A$22</c15:sqref>
                  </c15:fullRef>
                </c:ext>
              </c:extLst>
              <c:f>'Income Stmt'!$A$17:$A$21</c:f>
              <c:strCache>
                <c:ptCount val="5"/>
                <c:pt idx="0">
                  <c:v>Fixed Costs</c:v>
                </c:pt>
                <c:pt idx="1">
                  <c:v>Fixed Overhead</c:v>
                </c:pt>
                <c:pt idx="2">
                  <c:v>Selling Expenses</c:v>
                </c:pt>
                <c:pt idx="3">
                  <c:v>Administrative Expenses</c:v>
                </c:pt>
                <c:pt idx="4">
                  <c:v>Depreciation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'Income Stmt'!$C$9:$C$22</c15:sqref>
                  </c15:fullRef>
                </c:ext>
              </c:extLst>
              <c:f>'Income Stmt'!$C$17:$C$21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5-36DF-4127-B400-B8C4A57D026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F23-4303-BF6C-A91AB65876B4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F23-4303-BF6C-A91AB65876B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F23-4303-BF6C-A91AB65876B4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1F23-4303-BF6C-A91AB65876B4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1F23-4303-BF6C-A91AB65876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'Income Stmt'!$A$9:$A$22</c15:sqref>
                  </c15:fullRef>
                </c:ext>
              </c:extLst>
              <c:f>'Income Stmt'!$A$17:$A$21</c:f>
              <c:strCache>
                <c:ptCount val="5"/>
                <c:pt idx="0">
                  <c:v>Fixed Costs</c:v>
                </c:pt>
                <c:pt idx="1">
                  <c:v>Fixed Overhead</c:v>
                </c:pt>
                <c:pt idx="2">
                  <c:v>Selling Expenses</c:v>
                </c:pt>
                <c:pt idx="3">
                  <c:v>Administrative Expenses</c:v>
                </c:pt>
                <c:pt idx="4">
                  <c:v>Depreciation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'Income Stmt'!$D$9:$D$22</c15:sqref>
                  </c15:fullRef>
                </c:ext>
              </c:extLst>
              <c:f>'Income Stmt'!$D$17:$D$21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6DF-4127-B400-B8C4A57D0266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1F23-4303-BF6C-A91AB65876B4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1F23-4303-BF6C-A91AB65876B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1F23-4303-BF6C-A91AB65876B4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1F23-4303-BF6C-A91AB65876B4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1F23-4303-BF6C-A91AB65876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'Income Stmt'!$A$9:$A$22</c15:sqref>
                  </c15:fullRef>
                </c:ext>
              </c:extLst>
              <c:f>'Income Stmt'!$A$17:$A$21</c:f>
              <c:strCache>
                <c:ptCount val="5"/>
                <c:pt idx="0">
                  <c:v>Fixed Costs</c:v>
                </c:pt>
                <c:pt idx="1">
                  <c:v>Fixed Overhead</c:v>
                </c:pt>
                <c:pt idx="2">
                  <c:v>Selling Expenses</c:v>
                </c:pt>
                <c:pt idx="3">
                  <c:v>Administrative Expenses</c:v>
                </c:pt>
                <c:pt idx="4">
                  <c:v>Depreciation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'Income Stmt'!$E$9:$E$22</c15:sqref>
                  </c15:fullRef>
                </c:ext>
              </c:extLst>
              <c:f>'Income Stmt'!$E$17:$E$21</c:f>
              <c:numCache>
                <c:formatCode>_("$"* #,##0.00_);_("$"* \(#,##0.00\);_("$"* "-"??_);_(@_)</c:formatCode>
                <c:ptCount val="5"/>
                <c:pt idx="0">
                  <c:v>7000</c:v>
                </c:pt>
                <c:pt idx="1">
                  <c:v>16552.099999999999</c:v>
                </c:pt>
                <c:pt idx="2">
                  <c:v>6436.1499999999869</c:v>
                </c:pt>
                <c:pt idx="3">
                  <c:v>2252.6524999999951</c:v>
                </c:pt>
                <c:pt idx="4">
                  <c:v>4183.4974999999922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6DF-4127-B400-B8C4A57D026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12</xdr:col>
      <xdr:colOff>7620</xdr:colOff>
      <xdr:row>26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8"/>
  <sheetViews>
    <sheetView tabSelected="1" zoomScaleNormal="100" workbookViewId="0">
      <selection activeCell="C1" sqref="C1"/>
    </sheetView>
  </sheetViews>
  <sheetFormatPr defaultRowHeight="14.4" x14ac:dyDescent="0.3"/>
  <cols>
    <col min="1" max="1" width="25.6640625" bestFit="1" customWidth="1"/>
    <col min="2" max="2" width="12.33203125" customWidth="1"/>
    <col min="3" max="3" width="5.88671875" customWidth="1"/>
    <col min="4" max="4" width="25.109375" customWidth="1"/>
    <col min="5" max="5" width="12.109375" customWidth="1"/>
    <col min="6" max="6" width="6.33203125" customWidth="1"/>
    <col min="7" max="7" width="17" customWidth="1"/>
    <col min="8" max="8" width="12.33203125" customWidth="1"/>
    <col min="9" max="9" width="18.44140625" customWidth="1"/>
  </cols>
  <sheetData>
    <row r="1" spans="1:9" x14ac:dyDescent="0.3">
      <c r="A1" s="67" t="s">
        <v>0</v>
      </c>
      <c r="B1" s="68"/>
      <c r="D1" s="67" t="s">
        <v>17</v>
      </c>
      <c r="E1" s="68"/>
      <c r="G1" s="66" t="s">
        <v>43</v>
      </c>
      <c r="H1" s="66"/>
      <c r="I1" s="66"/>
    </row>
    <row r="2" spans="1:9" x14ac:dyDescent="0.3">
      <c r="A2" s="66" t="s">
        <v>47</v>
      </c>
      <c r="B2" s="66"/>
      <c r="D2" s="69" t="s">
        <v>18</v>
      </c>
      <c r="E2" s="70"/>
      <c r="G2" s="66" t="s">
        <v>44</v>
      </c>
      <c r="H2" s="66"/>
      <c r="I2" s="66"/>
    </row>
    <row r="3" spans="1:9" x14ac:dyDescent="0.3">
      <c r="A3" s="1" t="s">
        <v>1</v>
      </c>
      <c r="B3" s="13">
        <v>85</v>
      </c>
      <c r="D3" s="71" t="s">
        <v>19</v>
      </c>
      <c r="E3" s="71"/>
      <c r="G3" s="6" t="s">
        <v>45</v>
      </c>
      <c r="H3" s="8" t="s">
        <v>37</v>
      </c>
      <c r="I3" s="6" t="s">
        <v>46</v>
      </c>
    </row>
    <row r="4" spans="1:9" x14ac:dyDescent="0.3">
      <c r="A4" s="1" t="s">
        <v>2</v>
      </c>
      <c r="B4" s="9">
        <v>999.99</v>
      </c>
      <c r="D4" s="1" t="s">
        <v>20</v>
      </c>
      <c r="E4" s="12">
        <f>B3*B4</f>
        <v>84999.15</v>
      </c>
      <c r="G4" s="11">
        <f>B4</f>
        <v>999.99</v>
      </c>
      <c r="H4" s="35">
        <f>E24</f>
        <v>61.202070623035688</v>
      </c>
      <c r="I4" s="32">
        <f>E25</f>
        <v>172.12830467738956</v>
      </c>
    </row>
    <row r="5" spans="1:9" x14ac:dyDescent="0.3">
      <c r="A5" s="1" t="s">
        <v>3</v>
      </c>
      <c r="B5" s="9">
        <v>30000</v>
      </c>
      <c r="D5" s="1" t="s">
        <v>25</v>
      </c>
      <c r="E5" s="1"/>
      <c r="G5" s="9">
        <v>1000</v>
      </c>
      <c r="H5" s="36">
        <f t="dataTable" ref="H5:I35" dt2D="0" dtr="0" r1="B4"/>
        <v>61.199807734970065</v>
      </c>
      <c r="I5" s="36">
        <v>172.12194039784075</v>
      </c>
    </row>
    <row r="6" spans="1:9" x14ac:dyDescent="0.3">
      <c r="A6" s="1" t="s">
        <v>4</v>
      </c>
      <c r="B6" s="11">
        <f>B22</f>
        <v>16552.099999999999</v>
      </c>
      <c r="D6" s="1" t="s">
        <v>48</v>
      </c>
      <c r="E6" s="37">
        <f>B10*B3</f>
        <v>1295.4000000000001</v>
      </c>
      <c r="G6" s="9">
        <v>1050</v>
      </c>
      <c r="H6" s="36">
        <v>51.651064095362926</v>
      </c>
      <c r="I6" s="36">
        <v>145.26649191786811</v>
      </c>
    </row>
    <row r="7" spans="1:9" x14ac:dyDescent="0.3">
      <c r="A7" s="1" t="s">
        <v>5</v>
      </c>
      <c r="B7" s="12">
        <f>B15</f>
        <v>729.54000000000008</v>
      </c>
      <c r="D7" s="1" t="s">
        <v>26</v>
      </c>
      <c r="E7" s="12">
        <f>B11*B3</f>
        <v>12750</v>
      </c>
      <c r="G7" s="9">
        <v>1100</v>
      </c>
      <c r="H7" s="36">
        <v>44.679857474491179</v>
      </c>
      <c r="I7" s="36">
        <v>125.6602602170275</v>
      </c>
    </row>
    <row r="8" spans="1:9" ht="15" thickBot="1" x14ac:dyDescent="0.35">
      <c r="D8" s="1" t="s">
        <v>27</v>
      </c>
      <c r="E8" s="12">
        <f>B12*B3</f>
        <v>43751.200000000004</v>
      </c>
      <c r="G8" s="9">
        <v>1150</v>
      </c>
      <c r="H8" s="36">
        <v>39.366646054321464</v>
      </c>
      <c r="I8" s="36">
        <v>110.71707177852829</v>
      </c>
    </row>
    <row r="9" spans="1:9" ht="15" thickBot="1" x14ac:dyDescent="0.35">
      <c r="A9" s="72" t="s">
        <v>6</v>
      </c>
      <c r="B9" s="73"/>
      <c r="D9" s="1" t="s">
        <v>28</v>
      </c>
      <c r="E9" s="12">
        <f>B13*B3</f>
        <v>2195.5499999999997</v>
      </c>
      <c r="G9" s="9">
        <v>1200</v>
      </c>
      <c r="H9" s="36">
        <v>35.182799812949028</v>
      </c>
      <c r="I9" s="36">
        <v>98.950176423075305</v>
      </c>
    </row>
    <row r="10" spans="1:9" x14ac:dyDescent="0.3">
      <c r="A10" s="2" t="s">
        <v>7</v>
      </c>
      <c r="B10" s="10">
        <v>15.24</v>
      </c>
      <c r="D10" s="1" t="s">
        <v>49</v>
      </c>
      <c r="E10" s="12">
        <f>B14*B3</f>
        <v>2018.75</v>
      </c>
      <c r="G10" s="9">
        <v>1250</v>
      </c>
      <c r="H10" s="36">
        <v>31.802828267302004</v>
      </c>
      <c r="I10" s="36">
        <v>89.444145563539962</v>
      </c>
    </row>
    <row r="11" spans="1:9" x14ac:dyDescent="0.3">
      <c r="A11" s="1" t="s">
        <v>8</v>
      </c>
      <c r="B11" s="9">
        <v>150</v>
      </c>
      <c r="D11" s="1" t="s">
        <v>21</v>
      </c>
      <c r="E11" s="38">
        <f>SUM(E6:E10)</f>
        <v>62010.900000000009</v>
      </c>
      <c r="G11" s="9">
        <v>1300</v>
      </c>
      <c r="H11" s="36">
        <v>29.015356028468254</v>
      </c>
      <c r="I11" s="36">
        <v>81.604494618378155</v>
      </c>
    </row>
    <row r="12" spans="1:9" x14ac:dyDescent="0.3">
      <c r="A12" s="1" t="s">
        <v>9</v>
      </c>
      <c r="B12" s="9">
        <v>514.72</v>
      </c>
      <c r="D12" s="1" t="s">
        <v>22</v>
      </c>
      <c r="E12" s="12">
        <f>E4-E11</f>
        <v>22988.249999999985</v>
      </c>
      <c r="G12" s="9">
        <v>1350</v>
      </c>
      <c r="H12" s="36">
        <v>26.677142765045289</v>
      </c>
      <c r="I12" s="36">
        <v>75.028366050994435</v>
      </c>
    </row>
    <row r="13" spans="1:9" x14ac:dyDescent="0.3">
      <c r="A13" s="1" t="s">
        <v>10</v>
      </c>
      <c r="B13" s="9">
        <v>25.83</v>
      </c>
      <c r="D13" s="1" t="s">
        <v>23</v>
      </c>
      <c r="E13" s="1"/>
      <c r="G13" s="9">
        <v>1400</v>
      </c>
      <c r="H13" s="36">
        <v>24.687677117203116</v>
      </c>
      <c r="I13" s="36">
        <v>69.433075798705374</v>
      </c>
    </row>
    <row r="14" spans="1:9" x14ac:dyDescent="0.3">
      <c r="A14" s="1" t="s">
        <v>11</v>
      </c>
      <c r="B14" s="9">
        <v>23.75</v>
      </c>
      <c r="D14" s="1" t="s">
        <v>24</v>
      </c>
      <c r="E14" s="39">
        <f>B18</f>
        <v>4652.1099999999997</v>
      </c>
      <c r="G14" s="9">
        <v>1450</v>
      </c>
      <c r="H14" s="36">
        <v>22.974349721011578</v>
      </c>
      <c r="I14" s="36">
        <v>64.614413013907793</v>
      </c>
    </row>
    <row r="15" spans="1:9" x14ac:dyDescent="0.3">
      <c r="A15" s="1" t="s">
        <v>5</v>
      </c>
      <c r="B15" s="11">
        <f>SUM(B10:B14)</f>
        <v>729.54000000000008</v>
      </c>
      <c r="D15" s="1" t="s">
        <v>29</v>
      </c>
      <c r="E15" s="39">
        <f>B19</f>
        <v>2500</v>
      </c>
      <c r="G15" s="9">
        <v>1500</v>
      </c>
      <c r="H15" s="36">
        <v>21.483399527554969</v>
      </c>
      <c r="I15" s="36">
        <v>60.421176959219174</v>
      </c>
    </row>
    <row r="16" spans="1:9" ht="15" thickBot="1" x14ac:dyDescent="0.35">
      <c r="D16" s="1" t="s">
        <v>30</v>
      </c>
      <c r="E16" s="39">
        <f>B20</f>
        <v>2399.9899999999998</v>
      </c>
      <c r="G16" s="9">
        <v>1550</v>
      </c>
      <c r="H16" s="36">
        <v>20.174170587231554</v>
      </c>
      <c r="I16" s="36">
        <v>56.739024449698952</v>
      </c>
    </row>
    <row r="17" spans="1:9" ht="15" thickBot="1" x14ac:dyDescent="0.35">
      <c r="A17" s="72" t="s">
        <v>12</v>
      </c>
      <c r="B17" s="73"/>
      <c r="D17" s="1" t="s">
        <v>31</v>
      </c>
      <c r="E17" s="39">
        <f>B21</f>
        <v>7000</v>
      </c>
      <c r="G17" s="9">
        <v>1600</v>
      </c>
      <c r="H17" s="36">
        <v>19.015348206695311</v>
      </c>
      <c r="I17" s="36">
        <v>53.479884199159066</v>
      </c>
    </row>
    <row r="18" spans="1:9" x14ac:dyDescent="0.3">
      <c r="A18" s="2" t="s">
        <v>13</v>
      </c>
      <c r="B18" s="10">
        <v>4652.1099999999997</v>
      </c>
      <c r="D18" s="1" t="s">
        <v>32</v>
      </c>
      <c r="E18" s="38">
        <f>SUM(E14:E17)</f>
        <v>16552.099999999999</v>
      </c>
      <c r="G18" s="9">
        <v>1650</v>
      </c>
      <c r="H18" s="36">
        <v>17.982421832561979</v>
      </c>
      <c r="I18" s="36">
        <v>50.574821285009669</v>
      </c>
    </row>
    <row r="19" spans="1:9" x14ac:dyDescent="0.3">
      <c r="A19" s="1" t="s">
        <v>14</v>
      </c>
      <c r="B19" s="9">
        <v>2500</v>
      </c>
      <c r="D19" s="1" t="s">
        <v>33</v>
      </c>
      <c r="E19" s="12">
        <f>E12-E18</f>
        <v>6436.1499999999869</v>
      </c>
      <c r="G19" s="9">
        <v>1700</v>
      </c>
      <c r="H19" s="36">
        <v>17.055932238319972</v>
      </c>
      <c r="I19" s="36">
        <v>47.969107433588199</v>
      </c>
    </row>
    <row r="20" spans="1:9" x14ac:dyDescent="0.3">
      <c r="A20" s="1" t="s">
        <v>15</v>
      </c>
      <c r="B20" s="9">
        <v>2399.9899999999998</v>
      </c>
      <c r="D20" s="1" t="s">
        <v>34</v>
      </c>
      <c r="E20" s="12">
        <f>0.35*E19</f>
        <v>2252.6524999999951</v>
      </c>
      <c r="G20" s="9">
        <v>1750</v>
      </c>
      <c r="H20" s="36">
        <v>16.220234012112183</v>
      </c>
      <c r="I20" s="36">
        <v>45.618740567979145</v>
      </c>
    </row>
    <row r="21" spans="1:9" x14ac:dyDescent="0.3">
      <c r="A21" s="1" t="s">
        <v>16</v>
      </c>
      <c r="B21" s="9">
        <v>7000</v>
      </c>
      <c r="D21" s="1" t="s">
        <v>35</v>
      </c>
      <c r="E21" s="12">
        <f>E19-E20</f>
        <v>4183.4974999999922</v>
      </c>
      <c r="G21" s="9">
        <v>1800</v>
      </c>
      <c r="H21" s="36">
        <v>15.462604861461426</v>
      </c>
      <c r="I21" s="36">
        <v>43.487939764213515</v>
      </c>
    </row>
    <row r="22" spans="1:9" x14ac:dyDescent="0.3">
      <c r="A22" s="1" t="s">
        <v>4</v>
      </c>
      <c r="B22" s="11">
        <f>SUM(B18:B21)</f>
        <v>16552.099999999999</v>
      </c>
      <c r="G22" s="9">
        <v>1850</v>
      </c>
      <c r="H22" s="36">
        <v>14.772593399139637</v>
      </c>
      <c r="I22" s="36">
        <v>41.547310925869731</v>
      </c>
    </row>
    <row r="23" spans="1:9" x14ac:dyDescent="0.3">
      <c r="D23" s="66" t="s">
        <v>36</v>
      </c>
      <c r="E23" s="66"/>
      <c r="G23" s="9">
        <v>1900</v>
      </c>
      <c r="H23" s="36">
        <v>14.141534097705174</v>
      </c>
      <c r="I23" s="36">
        <v>39.772482613673255</v>
      </c>
    </row>
    <row r="24" spans="1:9" ht="17.399999999999999" x14ac:dyDescent="0.3">
      <c r="A24" s="3"/>
      <c r="B24" t="s">
        <v>50</v>
      </c>
      <c r="D24" s="1" t="s">
        <v>37</v>
      </c>
      <c r="E24" s="14">
        <f>E18/(B4-B7)</f>
        <v>61.202070623035688</v>
      </c>
      <c r="G24" s="9">
        <v>1950</v>
      </c>
      <c r="H24" s="36">
        <v>13.562181472559525</v>
      </c>
      <c r="I24" s="36">
        <v>38.143077200399844</v>
      </c>
    </row>
    <row r="25" spans="1:9" x14ac:dyDescent="0.3">
      <c r="A25" s="4"/>
      <c r="B25" t="s">
        <v>51</v>
      </c>
      <c r="D25" s="1" t="s">
        <v>38</v>
      </c>
      <c r="E25" s="17">
        <f>(B6+B5)/(B4-B7)</f>
        <v>172.12830467738956</v>
      </c>
      <c r="G25" s="9">
        <v>2000</v>
      </c>
      <c r="H25" s="36">
        <v>13.028430647167166</v>
      </c>
      <c r="I25" s="36">
        <v>36.64192497205736</v>
      </c>
    </row>
    <row r="26" spans="1:9" x14ac:dyDescent="0.3">
      <c r="A26" s="5"/>
      <c r="B26" t="s">
        <v>52</v>
      </c>
      <c r="D26" s="1" t="s">
        <v>39</v>
      </c>
      <c r="E26" s="15">
        <f>(E4-E11)/E4</f>
        <v>0.27045270452704512</v>
      </c>
      <c r="G26" s="9">
        <v>2050</v>
      </c>
      <c r="H26" s="36">
        <v>12.53510140405616</v>
      </c>
      <c r="I26" s="36">
        <v>35.254456780212955</v>
      </c>
    </row>
    <row r="27" spans="1:9" x14ac:dyDescent="0.3">
      <c r="A27" s="7"/>
      <c r="B27" t="s">
        <v>53</v>
      </c>
      <c r="D27" s="1" t="s">
        <v>40</v>
      </c>
      <c r="E27" s="16">
        <f>E19/E4</f>
        <v>7.5720168966395399E-2</v>
      </c>
      <c r="G27" s="9">
        <v>2100</v>
      </c>
      <c r="H27" s="36">
        <v>12.077769508048391</v>
      </c>
      <c r="I27" s="36">
        <v>33.968229645520481</v>
      </c>
    </row>
    <row r="28" spans="1:9" x14ac:dyDescent="0.3">
      <c r="D28" s="1" t="s">
        <v>41</v>
      </c>
      <c r="E28" s="16">
        <f>E21/E4</f>
        <v>4.9218109828157018E-2</v>
      </c>
      <c r="G28" s="9">
        <v>2150</v>
      </c>
      <c r="H28" s="36">
        <v>11.652633653886769</v>
      </c>
      <c r="I28" s="36">
        <v>32.772552553398192</v>
      </c>
    </row>
    <row r="29" spans="1:9" x14ac:dyDescent="0.3">
      <c r="G29" s="9">
        <v>2200</v>
      </c>
      <c r="H29" s="36">
        <v>11.256409558913536</v>
      </c>
      <c r="I29" s="36">
        <v>31.658188594045399</v>
      </c>
    </row>
    <row r="30" spans="1:9" x14ac:dyDescent="0.3">
      <c r="D30" s="66" t="s">
        <v>42</v>
      </c>
      <c r="E30" s="66"/>
      <c r="G30" s="9">
        <v>2250</v>
      </c>
      <c r="H30" s="36">
        <v>10.886244952185521</v>
      </c>
      <c r="I30" s="36">
        <v>30.617115872827959</v>
      </c>
    </row>
    <row r="31" spans="1:9" x14ac:dyDescent="0.3">
      <c r="D31" s="1" t="s">
        <v>3</v>
      </c>
      <c r="E31" s="6" t="s">
        <v>37</v>
      </c>
      <c r="G31" s="9">
        <v>2300</v>
      </c>
      <c r="H31" s="36">
        <v>10.539650802949453</v>
      </c>
      <c r="I31" s="36">
        <v>29.642334093195622</v>
      </c>
    </row>
    <row r="32" spans="1:9" x14ac:dyDescent="0.3">
      <c r="D32" s="31">
        <f>B5</f>
        <v>30000</v>
      </c>
      <c r="E32" s="32">
        <f>E25</f>
        <v>172.12830467738956</v>
      </c>
      <c r="G32" s="9">
        <v>2350</v>
      </c>
      <c r="H32" s="36">
        <v>10.214445280969601</v>
      </c>
      <c r="I32" s="36">
        <v>28.727706947409992</v>
      </c>
    </row>
    <row r="33" spans="4:9" x14ac:dyDescent="0.3">
      <c r="D33" s="33">
        <v>15000</v>
      </c>
      <c r="E33" s="34">
        <f t="dataTable" ref="E33:E38" dt2D="0" dtr="0" r1="B5" ca="1"/>
        <v>116.66518765021263</v>
      </c>
      <c r="G33" s="9">
        <v>2400</v>
      </c>
      <c r="H33" s="36">
        <v>9.9087077810902375</v>
      </c>
      <c r="I33" s="36">
        <v>27.867832812518706</v>
      </c>
    </row>
    <row r="34" spans="4:9" x14ac:dyDescent="0.3">
      <c r="D34" s="33">
        <v>20000</v>
      </c>
      <c r="E34" s="34">
        <v>135.15289332593829</v>
      </c>
      <c r="G34" s="9">
        <v>2450</v>
      </c>
      <c r="H34" s="36">
        <v>9.6207409646257389</v>
      </c>
      <c r="I34" s="36">
        <v>27.057937993327364</v>
      </c>
    </row>
    <row r="35" spans="4:9" x14ac:dyDescent="0.3">
      <c r="D35" s="33">
        <v>25000</v>
      </c>
      <c r="E35" s="34">
        <v>153.64059900166393</v>
      </c>
      <c r="G35" s="9">
        <v>2500</v>
      </c>
      <c r="H35" s="36">
        <v>9.349039232741772</v>
      </c>
      <c r="I35" s="36">
        <v>26.29378805508173</v>
      </c>
    </row>
    <row r="36" spans="4:9" x14ac:dyDescent="0.3">
      <c r="D36" s="33">
        <v>30000</v>
      </c>
      <c r="E36" s="34">
        <v>172.12830467738956</v>
      </c>
    </row>
    <row r="37" spans="4:9" x14ac:dyDescent="0.3">
      <c r="D37" s="33">
        <v>35000</v>
      </c>
      <c r="E37" s="34">
        <v>190.61601035311523</v>
      </c>
    </row>
    <row r="38" spans="4:9" x14ac:dyDescent="0.3">
      <c r="D38" s="33">
        <v>40000</v>
      </c>
      <c r="E38" s="34">
        <v>209.10371602884086</v>
      </c>
    </row>
  </sheetData>
  <scenarios current="0" show="0" sqref="E21">
    <scenario name="Original " locked="1" count="12" user="patrick ha" comment="Created by patrick ha on 10/8/2017_x000a_Modified by patrick ha on 10/9/2017">
      <inputCells r="B3" val="85"/>
      <inputCells r="B4" val="999.99" numFmtId="44"/>
      <inputCells r="B5" val="30000" numFmtId="44"/>
      <inputCells r="B10" val="15.24" numFmtId="44"/>
      <inputCells r="B11" val="150" numFmtId="44"/>
      <inputCells r="B12" val="514.72" numFmtId="44"/>
      <inputCells r="B13" val="25.83" numFmtId="44"/>
      <inputCells r="B14" val="23.75" numFmtId="44"/>
      <inputCells r="B18" val="4652.11" numFmtId="44"/>
      <inputCells r="B19" val="2500" numFmtId="44"/>
      <inputCells r="B20" val="2399.99" numFmtId="44"/>
      <inputCells r="B21" val="7000" numFmtId="44"/>
    </scenario>
    <scenario name="New Scenario 1" locked="1" count="12" user="patrick ha" comment="Created by patrick ha on 10/8/2017_x000a_Modified by patrick ha on 10/9/2017">
      <inputCells r="B3" val="150"/>
      <inputCells r="B4" val="950" numFmtId="44"/>
      <inputCells r="B5" val="30000" numFmtId="44"/>
      <inputCells r="B10" val="15.24" numFmtId="44"/>
      <inputCells r="B11" val="130" numFmtId="44"/>
      <inputCells r="B12" val="514.72" numFmtId="44"/>
      <inputCells r="B13" val="25.83" numFmtId="44"/>
      <inputCells r="B14" val="23.75" numFmtId="44"/>
      <inputCells r="B18" val="4652.11" numFmtId="44"/>
      <inputCells r="B19" val="2500" numFmtId="44"/>
      <inputCells r="B20" val="2399.99" numFmtId="44"/>
      <inputCells r="B21" val="7000" numFmtId="44"/>
    </scenario>
    <scenario name="New Scenario 2" locked="1" count="12" user="patrick ha" comment="Created by patrick ha on 10/8/2017_x000a_Modified by patrick ha on 10/9/2017">
      <inputCells r="B3" val="100"/>
      <inputCells r="B4" val="1650" numFmtId="44"/>
      <inputCells r="B5" val="30000" numFmtId="44"/>
      <inputCells r="B10" val="15.24" numFmtId="44"/>
      <inputCells r="B11" val="200" numFmtId="44"/>
      <inputCells r="B12" val="514.72" numFmtId="44"/>
      <inputCells r="B13" val="25.83" numFmtId="44"/>
      <inputCells r="B14" val="23.75" numFmtId="44"/>
      <inputCells r="B18" val="4652.11" numFmtId="44"/>
      <inputCells r="B19" val="2500" numFmtId="44"/>
      <inputCells r="B20" val="2399.99" numFmtId="44"/>
      <inputCells r="B21" val="7000" numFmtId="44"/>
    </scenario>
  </scenarios>
  <mergeCells count="11">
    <mergeCell ref="D23:E23"/>
    <mergeCell ref="D30:E30"/>
    <mergeCell ref="G1:I1"/>
    <mergeCell ref="G2:I2"/>
    <mergeCell ref="A1:B1"/>
    <mergeCell ref="A2:B2"/>
    <mergeCell ref="D1:E1"/>
    <mergeCell ref="D2:E2"/>
    <mergeCell ref="D3:E3"/>
    <mergeCell ref="A9:B9"/>
    <mergeCell ref="A17:B17"/>
  </mergeCells>
  <pageMargins left="0.7" right="0.7" top="0.75" bottom="0.75" header="0.3" footer="0.3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3:G27"/>
  <sheetViews>
    <sheetView showGridLines="0" workbookViewId="0">
      <selection activeCell="B27" sqref="B27"/>
    </sheetView>
  </sheetViews>
  <sheetFormatPr defaultRowHeight="14.4" outlineLevelRow="1" outlineLevelCol="1" x14ac:dyDescent="0.3"/>
  <cols>
    <col min="2" max="2" width="24.6640625" customWidth="1"/>
    <col min="3" max="3" width="6.109375" customWidth="1"/>
    <col min="4" max="4" width="13.109375" bestFit="1" customWidth="1" outlineLevel="1"/>
    <col min="5" max="5" width="17.44140625" bestFit="1" customWidth="1" outlineLevel="1"/>
    <col min="6" max="7" width="13.109375" bestFit="1" customWidth="1" outlineLevel="1"/>
  </cols>
  <sheetData>
    <row r="3" spans="2:7" collapsed="1" x14ac:dyDescent="0.3">
      <c r="B3" s="40"/>
      <c r="C3" s="40"/>
      <c r="D3" s="40"/>
      <c r="E3" s="40"/>
      <c r="F3" s="40"/>
      <c r="G3" s="40"/>
    </row>
    <row r="4" spans="2:7" hidden="1" outlineLevel="1" x14ac:dyDescent="0.3">
      <c r="B4" s="40"/>
      <c r="C4" s="40"/>
      <c r="D4" s="40"/>
      <c r="E4" s="40"/>
      <c r="F4" s="40"/>
      <c r="G4" s="40"/>
    </row>
    <row r="5" spans="2:7" ht="18" x14ac:dyDescent="0.35">
      <c r="B5" s="40"/>
      <c r="C5" s="40"/>
      <c r="D5" s="45" t="s">
        <v>80</v>
      </c>
      <c r="E5" s="40"/>
      <c r="F5" s="40"/>
      <c r="G5" s="40"/>
    </row>
    <row r="6" spans="2:7" ht="18" outlineLevel="1" x14ac:dyDescent="0.35">
      <c r="B6" s="40"/>
      <c r="C6" s="40"/>
      <c r="D6" s="44" t="s">
        <v>79</v>
      </c>
      <c r="E6" s="44"/>
      <c r="F6" s="40"/>
      <c r="G6" s="40"/>
    </row>
    <row r="7" spans="2:7" ht="16.2" outlineLevel="1" thickBot="1" x14ac:dyDescent="0.35">
      <c r="B7" s="42"/>
      <c r="C7" s="41"/>
      <c r="D7" s="41"/>
      <c r="E7" s="43">
        <f ca="1">NOW()</f>
        <v>43760.761864351851</v>
      </c>
      <c r="F7" s="41"/>
      <c r="G7" s="41"/>
    </row>
    <row r="8" spans="2:7" ht="15.6" outlineLevel="1" x14ac:dyDescent="0.3">
      <c r="B8" s="27" t="s">
        <v>66</v>
      </c>
      <c r="C8" s="27"/>
      <c r="D8" s="21"/>
      <c r="E8" s="21"/>
      <c r="F8" s="21"/>
      <c r="G8" s="21"/>
    </row>
    <row r="9" spans="2:7" ht="15.6" outlineLevel="1" x14ac:dyDescent="0.3">
      <c r="B9" s="26"/>
      <c r="C9" s="26"/>
      <c r="D9" s="22" t="s">
        <v>68</v>
      </c>
      <c r="E9" s="22" t="s">
        <v>73</v>
      </c>
      <c r="F9" s="22" t="s">
        <v>74</v>
      </c>
      <c r="G9" s="22" t="s">
        <v>75</v>
      </c>
    </row>
    <row r="10" spans="2:7" outlineLevel="1" x14ac:dyDescent="0.3">
      <c r="B10" s="29" t="s">
        <v>67</v>
      </c>
      <c r="C10" s="29"/>
      <c r="D10" s="20"/>
      <c r="E10" s="20"/>
      <c r="F10" s="20"/>
      <c r="G10" s="20"/>
    </row>
    <row r="11" spans="2:7" outlineLevel="1" x14ac:dyDescent="0.3">
      <c r="B11" s="28" t="s">
        <v>77</v>
      </c>
      <c r="C11" s="28" t="s">
        <v>54</v>
      </c>
      <c r="D11" s="18">
        <v>85</v>
      </c>
      <c r="E11" s="23">
        <v>85</v>
      </c>
      <c r="F11" s="23">
        <v>150</v>
      </c>
      <c r="G11" s="23">
        <v>100</v>
      </c>
    </row>
    <row r="12" spans="2:7" outlineLevel="1" x14ac:dyDescent="0.3">
      <c r="B12" s="28" t="s">
        <v>45</v>
      </c>
      <c r="C12" s="28" t="s">
        <v>55</v>
      </c>
      <c r="D12" s="19">
        <v>999.99</v>
      </c>
      <c r="E12" s="24">
        <v>999.99</v>
      </c>
      <c r="F12" s="24">
        <v>950</v>
      </c>
      <c r="G12" s="24">
        <v>1650</v>
      </c>
    </row>
    <row r="13" spans="2:7" outlineLevel="1" x14ac:dyDescent="0.3">
      <c r="B13" s="28" t="s">
        <v>3</v>
      </c>
      <c r="C13" s="28" t="s">
        <v>56</v>
      </c>
      <c r="D13" s="19">
        <v>30000</v>
      </c>
      <c r="E13" s="24">
        <v>30000</v>
      </c>
      <c r="F13" s="24">
        <v>30000</v>
      </c>
      <c r="G13" s="24">
        <v>30000</v>
      </c>
    </row>
    <row r="14" spans="2:7" outlineLevel="1" x14ac:dyDescent="0.3">
      <c r="B14" s="28" t="s">
        <v>7</v>
      </c>
      <c r="C14" s="28" t="s">
        <v>57</v>
      </c>
      <c r="D14" s="19">
        <v>15.24</v>
      </c>
      <c r="E14" s="24">
        <v>15.24</v>
      </c>
      <c r="F14" s="24">
        <v>15.24</v>
      </c>
      <c r="G14" s="24">
        <v>15.24</v>
      </c>
    </row>
    <row r="15" spans="2:7" outlineLevel="1" x14ac:dyDescent="0.3">
      <c r="B15" s="28" t="s">
        <v>8</v>
      </c>
      <c r="C15" s="28" t="s">
        <v>58</v>
      </c>
      <c r="D15" s="19">
        <v>150</v>
      </c>
      <c r="E15" s="24">
        <v>150</v>
      </c>
      <c r="F15" s="24">
        <v>130</v>
      </c>
      <c r="G15" s="24">
        <v>200</v>
      </c>
    </row>
    <row r="16" spans="2:7" outlineLevel="1" x14ac:dyDescent="0.3">
      <c r="B16" s="28" t="s">
        <v>9</v>
      </c>
      <c r="C16" s="28" t="s">
        <v>59</v>
      </c>
      <c r="D16" s="19">
        <v>514.72</v>
      </c>
      <c r="E16" s="24">
        <v>514.72</v>
      </c>
      <c r="F16" s="24">
        <v>514.72</v>
      </c>
      <c r="G16" s="24">
        <v>514.72</v>
      </c>
    </row>
    <row r="17" spans="2:7" outlineLevel="1" x14ac:dyDescent="0.3">
      <c r="B17" s="28" t="s">
        <v>10</v>
      </c>
      <c r="C17" s="28" t="s">
        <v>60</v>
      </c>
      <c r="D17" s="19">
        <v>25.83</v>
      </c>
      <c r="E17" s="24">
        <v>25.83</v>
      </c>
      <c r="F17" s="24">
        <v>25.83</v>
      </c>
      <c r="G17" s="24">
        <v>25.83</v>
      </c>
    </row>
    <row r="18" spans="2:7" x14ac:dyDescent="0.3">
      <c r="B18" s="28" t="s">
        <v>78</v>
      </c>
      <c r="C18" s="28" t="s">
        <v>61</v>
      </c>
      <c r="D18" s="19">
        <v>23.75</v>
      </c>
      <c r="E18" s="24">
        <v>23.75</v>
      </c>
      <c r="F18" s="24">
        <v>23.75</v>
      </c>
      <c r="G18" s="24">
        <v>23.75</v>
      </c>
    </row>
    <row r="19" spans="2:7" outlineLevel="1" x14ac:dyDescent="0.3">
      <c r="B19" s="28" t="s">
        <v>13</v>
      </c>
      <c r="C19" s="28" t="s">
        <v>62</v>
      </c>
      <c r="D19" s="19">
        <v>4652.1099999999997</v>
      </c>
      <c r="E19" s="24">
        <v>4652.1099999999997</v>
      </c>
      <c r="F19" s="24">
        <v>4652.1099999999997</v>
      </c>
      <c r="G19" s="24">
        <v>4652.1099999999997</v>
      </c>
    </row>
    <row r="20" spans="2:7" x14ac:dyDescent="0.3">
      <c r="B20" s="28" t="s">
        <v>14</v>
      </c>
      <c r="C20" s="28" t="s">
        <v>63</v>
      </c>
      <c r="D20" s="19">
        <v>2500</v>
      </c>
      <c r="E20" s="24">
        <v>2500</v>
      </c>
      <c r="F20" s="24">
        <v>2500</v>
      </c>
      <c r="G20" s="24">
        <v>2500</v>
      </c>
    </row>
    <row r="21" spans="2:7" x14ac:dyDescent="0.3">
      <c r="B21" s="28" t="s">
        <v>15</v>
      </c>
      <c r="C21" s="28" t="s">
        <v>64</v>
      </c>
      <c r="D21" s="19">
        <v>2399.9899999999998</v>
      </c>
      <c r="E21" s="24">
        <v>2399.9899999999998</v>
      </c>
      <c r="F21" s="24">
        <v>2399.9899999999998</v>
      </c>
      <c r="G21" s="24">
        <v>2399.9899999999998</v>
      </c>
    </row>
    <row r="22" spans="2:7" x14ac:dyDescent="0.3">
      <c r="B22" s="28" t="s">
        <v>16</v>
      </c>
      <c r="C22" s="28" t="s">
        <v>65</v>
      </c>
      <c r="D22" s="19">
        <v>7000</v>
      </c>
      <c r="E22" s="24">
        <v>7000</v>
      </c>
      <c r="F22" s="24">
        <v>7000</v>
      </c>
      <c r="G22" s="24">
        <v>7000</v>
      </c>
    </row>
    <row r="23" spans="2:7" x14ac:dyDescent="0.3">
      <c r="B23" s="29" t="s">
        <v>69</v>
      </c>
      <c r="C23" s="29"/>
      <c r="D23" s="20"/>
      <c r="E23" s="20"/>
      <c r="F23" s="20"/>
      <c r="G23" s="20"/>
    </row>
    <row r="24" spans="2:7" ht="15" thickBot="1" x14ac:dyDescent="0.35">
      <c r="B24" s="30" t="s">
        <v>35</v>
      </c>
      <c r="C24" s="30" t="s">
        <v>76</v>
      </c>
      <c r="D24" s="25">
        <v>4183.4974999999904</v>
      </c>
      <c r="E24" s="25">
        <v>4183.4974999999904</v>
      </c>
      <c r="F24" s="25">
        <v>12685.985000000001</v>
      </c>
      <c r="G24" s="25">
        <v>45821.035000000003</v>
      </c>
    </row>
    <row r="25" spans="2:7" x14ac:dyDescent="0.3">
      <c r="B25" t="s">
        <v>70</v>
      </c>
    </row>
    <row r="26" spans="2:7" x14ac:dyDescent="0.3">
      <c r="B26" t="s">
        <v>71</v>
      </c>
    </row>
    <row r="27" spans="2:7" x14ac:dyDescent="0.3">
      <c r="B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37"/>
  <sheetViews>
    <sheetView showGridLines="0" topLeftCell="A4" workbookViewId="0">
      <selection activeCell="B30" sqref="B30"/>
    </sheetView>
  </sheetViews>
  <sheetFormatPr defaultRowHeight="14.4" x14ac:dyDescent="0.3"/>
  <cols>
    <col min="1" max="1" width="2.33203125" customWidth="1"/>
    <col min="2" max="2" width="11.88671875" customWidth="1"/>
    <col min="3" max="3" width="20.44140625" customWidth="1"/>
    <col min="4" max="4" width="17.44140625" bestFit="1" customWidth="1"/>
    <col min="5" max="5" width="14.109375" bestFit="1" customWidth="1"/>
    <col min="6" max="6" width="10.44140625" customWidth="1"/>
    <col min="7" max="7" width="12" bestFit="1" customWidth="1"/>
  </cols>
  <sheetData>
    <row r="4" spans="1:8" ht="21" x14ac:dyDescent="0.4">
      <c r="A4" s="57"/>
      <c r="B4" s="57"/>
      <c r="C4" s="61" t="s">
        <v>124</v>
      </c>
      <c r="D4" s="61"/>
      <c r="E4" s="57"/>
      <c r="F4" s="57"/>
      <c r="G4" s="57"/>
      <c r="H4" s="57"/>
    </row>
    <row r="5" spans="1:8" ht="18" x14ac:dyDescent="0.35">
      <c r="A5" s="57"/>
      <c r="B5" s="57"/>
      <c r="C5" s="57"/>
      <c r="D5" s="60" t="s">
        <v>123</v>
      </c>
      <c r="E5" s="57"/>
      <c r="F5" s="57"/>
      <c r="G5" s="57"/>
      <c r="H5" s="57"/>
    </row>
    <row r="6" spans="1:8" x14ac:dyDescent="0.3">
      <c r="A6" s="57"/>
      <c r="B6" s="57"/>
      <c r="C6" s="57"/>
      <c r="D6" s="59">
        <f ca="1">NOW()</f>
        <v>43760.761864351851</v>
      </c>
      <c r="E6" s="57"/>
      <c r="F6" s="57"/>
      <c r="G6" s="57"/>
      <c r="H6" s="57"/>
    </row>
    <row r="7" spans="1:8" x14ac:dyDescent="0.3">
      <c r="A7" s="46" t="s">
        <v>81</v>
      </c>
    </row>
    <row r="8" spans="1:8" x14ac:dyDescent="0.3">
      <c r="A8" s="46" t="s">
        <v>82</v>
      </c>
    </row>
    <row r="9" spans="1:8" x14ac:dyDescent="0.3">
      <c r="A9" s="46" t="s">
        <v>110</v>
      </c>
    </row>
    <row r="10" spans="1:8" x14ac:dyDescent="0.3">
      <c r="A10" s="46" t="s">
        <v>83</v>
      </c>
    </row>
    <row r="11" spans="1:8" x14ac:dyDescent="0.3">
      <c r="A11" s="46" t="s">
        <v>84</v>
      </c>
    </row>
    <row r="12" spans="1:8" x14ac:dyDescent="0.3">
      <c r="A12" s="46"/>
      <c r="B12" t="s">
        <v>85</v>
      </c>
    </row>
    <row r="13" spans="1:8" x14ac:dyDescent="0.3">
      <c r="A13" s="46"/>
      <c r="B13" t="s">
        <v>111</v>
      </c>
    </row>
    <row r="14" spans="1:8" x14ac:dyDescent="0.3">
      <c r="A14" s="46"/>
      <c r="B14" t="s">
        <v>112</v>
      </c>
    </row>
    <row r="15" spans="1:8" x14ac:dyDescent="0.3">
      <c r="A15" s="46" t="s">
        <v>86</v>
      </c>
    </row>
    <row r="16" spans="1:8" x14ac:dyDescent="0.3">
      <c r="B16" t="s">
        <v>113</v>
      </c>
    </row>
    <row r="17" spans="1:7" x14ac:dyDescent="0.3">
      <c r="B17" t="s">
        <v>87</v>
      </c>
    </row>
    <row r="18" spans="1:7" x14ac:dyDescent="0.3">
      <c r="B18" t="s">
        <v>109</v>
      </c>
    </row>
    <row r="20" spans="1:7" ht="15" thickBot="1" x14ac:dyDescent="0.35">
      <c r="A20" t="s">
        <v>88</v>
      </c>
    </row>
    <row r="21" spans="1:7" ht="15" thickBot="1" x14ac:dyDescent="0.35">
      <c r="B21" s="54" t="s">
        <v>89</v>
      </c>
      <c r="C21" s="54" t="s">
        <v>90</v>
      </c>
      <c r="D21" s="54" t="s">
        <v>91</v>
      </c>
      <c r="E21" s="54" t="s">
        <v>92</v>
      </c>
    </row>
    <row r="22" spans="1:7" ht="15" thickBot="1" x14ac:dyDescent="0.35">
      <c r="B22" s="47" t="s">
        <v>99</v>
      </c>
      <c r="C22" s="47" t="s">
        <v>41</v>
      </c>
      <c r="D22" s="49">
        <v>4.9218109828157018E-2</v>
      </c>
      <c r="E22" s="49">
        <v>0.15000066674992354</v>
      </c>
    </row>
    <row r="25" spans="1:7" ht="15" thickBot="1" x14ac:dyDescent="0.35">
      <c r="A25" t="s">
        <v>93</v>
      </c>
    </row>
    <row r="26" spans="1:7" ht="15" thickBot="1" x14ac:dyDescent="0.35">
      <c r="B26" s="54" t="s">
        <v>89</v>
      </c>
      <c r="C26" s="54" t="s">
        <v>90</v>
      </c>
      <c r="D26" s="54" t="s">
        <v>91</v>
      </c>
      <c r="E26" s="54" t="s">
        <v>92</v>
      </c>
      <c r="F26" s="54" t="s">
        <v>94</v>
      </c>
    </row>
    <row r="27" spans="1:7" x14ac:dyDescent="0.3">
      <c r="B27" s="48" t="s">
        <v>54</v>
      </c>
      <c r="C27" s="48" t="s">
        <v>1</v>
      </c>
      <c r="D27" s="50">
        <v>85</v>
      </c>
      <c r="E27" s="55">
        <v>150.77994352605751</v>
      </c>
      <c r="F27" s="48" t="s">
        <v>94</v>
      </c>
    </row>
    <row r="28" spans="1:7" ht="15" thickBot="1" x14ac:dyDescent="0.35">
      <c r="B28" s="47" t="s">
        <v>55</v>
      </c>
      <c r="C28" s="47" t="s">
        <v>2</v>
      </c>
      <c r="D28" s="51">
        <v>999.99</v>
      </c>
      <c r="E28" s="51">
        <v>1091.1130000000001</v>
      </c>
      <c r="F28" s="47" t="s">
        <v>100</v>
      </c>
    </row>
    <row r="31" spans="1:7" ht="15" thickBot="1" x14ac:dyDescent="0.35">
      <c r="A31" t="s">
        <v>95</v>
      </c>
    </row>
    <row r="32" spans="1:7" ht="15" thickBot="1" x14ac:dyDescent="0.35">
      <c r="B32" s="54" t="s">
        <v>89</v>
      </c>
      <c r="C32" s="54" t="s">
        <v>90</v>
      </c>
      <c r="D32" s="54" t="s">
        <v>96</v>
      </c>
      <c r="E32" s="54" t="s">
        <v>50</v>
      </c>
      <c r="F32" s="54" t="s">
        <v>97</v>
      </c>
      <c r="G32" s="54" t="s">
        <v>98</v>
      </c>
    </row>
    <row r="33" spans="2:7" x14ac:dyDescent="0.3">
      <c r="B33" s="48" t="s">
        <v>101</v>
      </c>
      <c r="C33" s="48" t="s">
        <v>21</v>
      </c>
      <c r="D33" s="52">
        <v>110000</v>
      </c>
      <c r="E33" s="48" t="s">
        <v>102</v>
      </c>
      <c r="F33" s="48" t="s">
        <v>105</v>
      </c>
      <c r="G33" s="48">
        <v>0</v>
      </c>
    </row>
    <row r="34" spans="2:7" x14ac:dyDescent="0.3">
      <c r="B34" s="48" t="s">
        <v>99</v>
      </c>
      <c r="C34" s="48" t="s">
        <v>41</v>
      </c>
      <c r="D34" s="53">
        <v>0.15000066674992354</v>
      </c>
      <c r="E34" s="48" t="s">
        <v>104</v>
      </c>
      <c r="F34" s="48" t="s">
        <v>105</v>
      </c>
      <c r="G34" s="48">
        <v>0</v>
      </c>
    </row>
    <row r="35" spans="2:7" x14ac:dyDescent="0.3">
      <c r="B35" s="48" t="s">
        <v>54</v>
      </c>
      <c r="C35" s="48" t="s">
        <v>1</v>
      </c>
      <c r="D35" s="50">
        <v>150.77994352605751</v>
      </c>
      <c r="E35" s="48" t="s">
        <v>106</v>
      </c>
      <c r="F35" s="48" t="s">
        <v>103</v>
      </c>
      <c r="G35" s="48">
        <v>99.220056473942492</v>
      </c>
    </row>
    <row r="36" spans="2:7" x14ac:dyDescent="0.3">
      <c r="B36" s="48" t="s">
        <v>55</v>
      </c>
      <c r="C36" s="48" t="s">
        <v>2</v>
      </c>
      <c r="D36" s="52">
        <v>1091.1099999999999</v>
      </c>
      <c r="E36" s="48" t="s">
        <v>107</v>
      </c>
      <c r="F36" s="48" t="s">
        <v>103</v>
      </c>
      <c r="G36" s="48">
        <v>8.8870473264989869</v>
      </c>
    </row>
    <row r="37" spans="2:7" ht="15" thickBot="1" x14ac:dyDescent="0.35">
      <c r="B37" s="47" t="s">
        <v>108</v>
      </c>
      <c r="C37" s="47"/>
      <c r="D37" s="47"/>
      <c r="E37" s="47"/>
      <c r="F37" s="47"/>
      <c r="G37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I41"/>
  <sheetViews>
    <sheetView showGridLines="0" topLeftCell="A15" workbookViewId="0">
      <selection activeCell="F15" sqref="F15"/>
    </sheetView>
  </sheetViews>
  <sheetFormatPr defaultRowHeight="14.4" x14ac:dyDescent="0.3"/>
  <cols>
    <col min="1" max="1" width="2.33203125" customWidth="1"/>
    <col min="2" max="2" width="11.88671875" customWidth="1"/>
    <col min="3" max="3" width="18.5546875" bestFit="1" customWidth="1"/>
    <col min="4" max="4" width="15.6640625" bestFit="1" customWidth="1"/>
    <col min="5" max="5" width="12" bestFit="1" customWidth="1"/>
    <col min="6" max="6" width="7" bestFit="1" customWidth="1"/>
    <col min="7" max="7" width="5.33203125" customWidth="1"/>
  </cols>
  <sheetData>
    <row r="3" spans="1:9" ht="21" x14ac:dyDescent="0.4">
      <c r="A3" s="57"/>
      <c r="B3" s="57"/>
      <c r="C3" s="62" t="s">
        <v>126</v>
      </c>
      <c r="D3" s="57"/>
      <c r="E3" s="57"/>
      <c r="F3" s="57"/>
      <c r="G3" s="57"/>
      <c r="H3" s="57"/>
      <c r="I3" s="57"/>
    </row>
    <row r="4" spans="1:9" ht="18" x14ac:dyDescent="0.35">
      <c r="A4" s="57"/>
      <c r="B4" s="57"/>
      <c r="C4" s="57"/>
      <c r="D4" s="60" t="s">
        <v>125</v>
      </c>
      <c r="E4" s="57"/>
      <c r="F4" s="57"/>
      <c r="G4" s="57"/>
      <c r="H4" s="57"/>
      <c r="I4" s="57"/>
    </row>
    <row r="5" spans="1:9" x14ac:dyDescent="0.3">
      <c r="A5" s="57"/>
      <c r="B5" s="57"/>
      <c r="C5" s="57"/>
      <c r="D5" s="58">
        <f ca="1">NOW()</f>
        <v>43760.761864351851</v>
      </c>
      <c r="E5" s="57"/>
      <c r="F5" s="57"/>
      <c r="G5" s="57"/>
      <c r="H5" s="57"/>
      <c r="I5" s="57"/>
    </row>
    <row r="6" spans="1:9" x14ac:dyDescent="0.3">
      <c r="A6" s="46" t="s">
        <v>81</v>
      </c>
    </row>
    <row r="7" spans="1:9" x14ac:dyDescent="0.3">
      <c r="A7" s="46" t="s">
        <v>82</v>
      </c>
    </row>
    <row r="8" spans="1:9" x14ac:dyDescent="0.3">
      <c r="A8" s="46" t="s">
        <v>119</v>
      </c>
    </row>
    <row r="9" spans="1:9" x14ac:dyDescent="0.3">
      <c r="A9" s="46" t="s">
        <v>83</v>
      </c>
    </row>
    <row r="10" spans="1:9" x14ac:dyDescent="0.3">
      <c r="A10" s="46" t="s">
        <v>84</v>
      </c>
    </row>
    <row r="11" spans="1:9" x14ac:dyDescent="0.3">
      <c r="A11" s="46"/>
      <c r="B11" t="s">
        <v>85</v>
      </c>
    </row>
    <row r="12" spans="1:9" x14ac:dyDescent="0.3">
      <c r="A12" s="46"/>
      <c r="B12" t="s">
        <v>120</v>
      </c>
    </row>
    <row r="13" spans="1:9" x14ac:dyDescent="0.3">
      <c r="A13" s="46"/>
      <c r="B13" t="s">
        <v>121</v>
      </c>
    </row>
    <row r="14" spans="1:9" x14ac:dyDescent="0.3">
      <c r="A14" s="46" t="s">
        <v>86</v>
      </c>
    </row>
    <row r="15" spans="1:9" x14ac:dyDescent="0.3">
      <c r="B15" t="s">
        <v>113</v>
      </c>
    </row>
    <row r="16" spans="1:9" x14ac:dyDescent="0.3">
      <c r="B16" t="s">
        <v>87</v>
      </c>
    </row>
    <row r="17" spans="1:6" x14ac:dyDescent="0.3">
      <c r="B17" t="s">
        <v>122</v>
      </c>
    </row>
    <row r="19" spans="1:6" ht="15" thickBot="1" x14ac:dyDescent="0.35">
      <c r="A19" t="s">
        <v>88</v>
      </c>
    </row>
    <row r="20" spans="1:6" ht="15" thickBot="1" x14ac:dyDescent="0.35">
      <c r="B20" s="56" t="s">
        <v>89</v>
      </c>
      <c r="C20" s="56" t="s">
        <v>90</v>
      </c>
      <c r="D20" s="56" t="s">
        <v>91</v>
      </c>
      <c r="E20" s="56" t="s">
        <v>92</v>
      </c>
    </row>
    <row r="21" spans="1:6" ht="15" thickBot="1" x14ac:dyDescent="0.35">
      <c r="B21" s="47" t="s">
        <v>76</v>
      </c>
      <c r="C21" s="47" t="s">
        <v>35</v>
      </c>
      <c r="D21" s="51">
        <v>4183.4975000000004</v>
      </c>
      <c r="E21" s="51">
        <v>30000</v>
      </c>
    </row>
    <row r="24" spans="1:6" ht="15" thickBot="1" x14ac:dyDescent="0.35">
      <c r="A24" t="s">
        <v>93</v>
      </c>
    </row>
    <row r="25" spans="1:6" ht="15" thickBot="1" x14ac:dyDescent="0.35">
      <c r="B25" s="56" t="s">
        <v>89</v>
      </c>
      <c r="C25" s="56" t="s">
        <v>90</v>
      </c>
      <c r="D25" s="56" t="s">
        <v>91</v>
      </c>
      <c r="E25" s="56" t="s">
        <v>92</v>
      </c>
      <c r="F25" s="56" t="s">
        <v>94</v>
      </c>
    </row>
    <row r="26" spans="1:6" x14ac:dyDescent="0.3">
      <c r="B26" s="48" t="s">
        <v>54</v>
      </c>
      <c r="C26" s="48" t="s">
        <v>1</v>
      </c>
      <c r="D26" s="50">
        <v>85</v>
      </c>
      <c r="E26" s="50">
        <v>176</v>
      </c>
      <c r="F26" s="48" t="s">
        <v>94</v>
      </c>
    </row>
    <row r="27" spans="1:6" x14ac:dyDescent="0.3">
      <c r="B27" s="48" t="s">
        <v>55</v>
      </c>
      <c r="C27" s="48" t="s">
        <v>2</v>
      </c>
      <c r="D27" s="52">
        <v>999.99</v>
      </c>
      <c r="E27" s="52">
        <v>1020.8077</v>
      </c>
      <c r="F27" s="48" t="s">
        <v>100</v>
      </c>
    </row>
    <row r="28" spans="1:6" x14ac:dyDescent="0.3">
      <c r="B28" s="48" t="s">
        <v>58</v>
      </c>
      <c r="C28" s="48" t="s">
        <v>8</v>
      </c>
      <c r="D28" s="52">
        <v>150</v>
      </c>
      <c r="E28" s="52">
        <v>200</v>
      </c>
      <c r="F28" s="48" t="s">
        <v>100</v>
      </c>
    </row>
    <row r="29" spans="1:6" x14ac:dyDescent="0.3">
      <c r="B29" s="48" t="s">
        <v>59</v>
      </c>
      <c r="C29" s="48" t="s">
        <v>9</v>
      </c>
      <c r="D29" s="52">
        <v>514.72</v>
      </c>
      <c r="E29" s="52">
        <v>375</v>
      </c>
      <c r="F29" s="48" t="s">
        <v>100</v>
      </c>
    </row>
    <row r="30" spans="1:6" x14ac:dyDescent="0.3">
      <c r="B30" s="48" t="s">
        <v>62</v>
      </c>
      <c r="C30" s="48" t="s">
        <v>13</v>
      </c>
      <c r="D30" s="52">
        <v>4652.1099999999997</v>
      </c>
      <c r="E30" s="52">
        <v>7500</v>
      </c>
      <c r="F30" s="48" t="s">
        <v>100</v>
      </c>
    </row>
    <row r="31" spans="1:6" ht="15" thickBot="1" x14ac:dyDescent="0.35">
      <c r="B31" s="47" t="s">
        <v>65</v>
      </c>
      <c r="C31" s="47" t="s">
        <v>16</v>
      </c>
      <c r="D31" s="51">
        <v>7000</v>
      </c>
      <c r="E31" s="51">
        <v>8500</v>
      </c>
      <c r="F31" s="47" t="s">
        <v>100</v>
      </c>
    </row>
    <row r="34" spans="1:7" ht="15" thickBot="1" x14ac:dyDescent="0.35">
      <c r="A34" t="s">
        <v>95</v>
      </c>
    </row>
    <row r="35" spans="1:7" ht="15" thickBot="1" x14ac:dyDescent="0.35">
      <c r="B35" s="56" t="s">
        <v>89</v>
      </c>
      <c r="C35" s="56" t="s">
        <v>90</v>
      </c>
      <c r="D35" s="56" t="s">
        <v>96</v>
      </c>
      <c r="E35" s="56" t="s">
        <v>50</v>
      </c>
      <c r="F35" s="56" t="s">
        <v>97</v>
      </c>
      <c r="G35" s="56" t="s">
        <v>98</v>
      </c>
    </row>
    <row r="36" spans="1:7" x14ac:dyDescent="0.3">
      <c r="B36" s="48" t="s">
        <v>76</v>
      </c>
      <c r="C36" s="48" t="s">
        <v>35</v>
      </c>
      <c r="D36" s="52">
        <v>30000</v>
      </c>
      <c r="E36" s="48" t="s">
        <v>114</v>
      </c>
      <c r="F36" s="48" t="s">
        <v>105</v>
      </c>
      <c r="G36" s="48">
        <v>0</v>
      </c>
    </row>
    <row r="37" spans="1:7" x14ac:dyDescent="0.3">
      <c r="B37" s="48" t="s">
        <v>58</v>
      </c>
      <c r="C37" s="48" t="s">
        <v>8</v>
      </c>
      <c r="D37" s="52">
        <v>200</v>
      </c>
      <c r="E37" s="48" t="s">
        <v>115</v>
      </c>
      <c r="F37" s="48" t="s">
        <v>105</v>
      </c>
      <c r="G37" s="48">
        <v>0</v>
      </c>
    </row>
    <row r="38" spans="1:7" x14ac:dyDescent="0.3">
      <c r="B38" s="48" t="s">
        <v>59</v>
      </c>
      <c r="C38" s="48" t="s">
        <v>9</v>
      </c>
      <c r="D38" s="52">
        <v>375</v>
      </c>
      <c r="E38" s="48" t="s">
        <v>116</v>
      </c>
      <c r="F38" s="48" t="s">
        <v>105</v>
      </c>
      <c r="G38" s="48">
        <v>0</v>
      </c>
    </row>
    <row r="39" spans="1:7" x14ac:dyDescent="0.3">
      <c r="B39" s="48" t="s">
        <v>62</v>
      </c>
      <c r="C39" s="48" t="s">
        <v>13</v>
      </c>
      <c r="D39" s="52">
        <v>7500</v>
      </c>
      <c r="E39" s="48" t="s">
        <v>117</v>
      </c>
      <c r="F39" s="48" t="s">
        <v>105</v>
      </c>
      <c r="G39" s="48">
        <v>0</v>
      </c>
    </row>
    <row r="40" spans="1:7" x14ac:dyDescent="0.3">
      <c r="B40" s="48" t="s">
        <v>65</v>
      </c>
      <c r="C40" s="48" t="s">
        <v>16</v>
      </c>
      <c r="D40" s="52">
        <v>8500</v>
      </c>
      <c r="E40" s="48" t="s">
        <v>118</v>
      </c>
      <c r="F40" s="48" t="s">
        <v>105</v>
      </c>
      <c r="G40" s="48">
        <v>0</v>
      </c>
    </row>
    <row r="41" spans="1:7" ht="15" thickBot="1" x14ac:dyDescent="0.35">
      <c r="B41" s="47" t="s">
        <v>108</v>
      </c>
      <c r="C41" s="47"/>
      <c r="D41" s="47"/>
      <c r="E41" s="47"/>
      <c r="F41" s="47"/>
      <c r="G41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I34"/>
  <sheetViews>
    <sheetView showGridLines="0" topLeftCell="A7" workbookViewId="0">
      <selection activeCell="G7" sqref="G7"/>
    </sheetView>
  </sheetViews>
  <sheetFormatPr defaultRowHeight="14.4" x14ac:dyDescent="0.3"/>
  <cols>
    <col min="1" max="1" width="2.33203125" customWidth="1"/>
    <col min="2" max="2" width="11.88671875" customWidth="1"/>
    <col min="3" max="3" width="18.5546875" bestFit="1" customWidth="1"/>
    <col min="4" max="4" width="15.6640625" bestFit="1" customWidth="1"/>
    <col min="5" max="5" width="12" bestFit="1" customWidth="1"/>
    <col min="6" max="6" width="7" bestFit="1" customWidth="1"/>
    <col min="7" max="7" width="5.33203125" customWidth="1"/>
  </cols>
  <sheetData>
    <row r="4" spans="1:9" ht="21" x14ac:dyDescent="0.4">
      <c r="A4" s="57"/>
      <c r="B4" s="57"/>
      <c r="C4" s="62" t="s">
        <v>130</v>
      </c>
      <c r="D4" s="57"/>
      <c r="E4" s="57"/>
      <c r="F4" s="57"/>
      <c r="G4" s="57"/>
      <c r="H4" s="57"/>
      <c r="I4" s="57"/>
    </row>
    <row r="5" spans="1:9" ht="18" x14ac:dyDescent="0.35">
      <c r="A5" s="57"/>
      <c r="B5" s="57"/>
      <c r="C5" s="57"/>
      <c r="D5" s="60" t="s">
        <v>129</v>
      </c>
      <c r="E5" s="57"/>
      <c r="F5" s="57"/>
      <c r="G5" s="57"/>
      <c r="H5" s="57"/>
      <c r="I5" s="57"/>
    </row>
    <row r="6" spans="1:9" x14ac:dyDescent="0.3">
      <c r="A6" s="57"/>
      <c r="B6" s="57"/>
      <c r="C6" s="57"/>
      <c r="D6" s="58">
        <f ca="1">NOW()</f>
        <v>43760.761864351851</v>
      </c>
      <c r="E6" s="57"/>
      <c r="F6" s="57"/>
      <c r="G6" s="57"/>
      <c r="H6" s="57"/>
      <c r="I6" s="57"/>
    </row>
    <row r="7" spans="1:9" x14ac:dyDescent="0.3">
      <c r="A7" s="46" t="s">
        <v>81</v>
      </c>
    </row>
    <row r="8" spans="1:9" x14ac:dyDescent="0.3">
      <c r="A8" s="46" t="s">
        <v>82</v>
      </c>
    </row>
    <row r="9" spans="1:9" x14ac:dyDescent="0.3">
      <c r="A9" s="46" t="s">
        <v>127</v>
      </c>
    </row>
    <row r="10" spans="1:9" x14ac:dyDescent="0.3">
      <c r="A10" s="46" t="s">
        <v>83</v>
      </c>
    </row>
    <row r="11" spans="1:9" x14ac:dyDescent="0.3">
      <c r="A11" s="46" t="s">
        <v>84</v>
      </c>
    </row>
    <row r="12" spans="1:9" x14ac:dyDescent="0.3">
      <c r="A12" s="46"/>
      <c r="B12" t="s">
        <v>85</v>
      </c>
    </row>
    <row r="13" spans="1:9" x14ac:dyDescent="0.3">
      <c r="A13" s="46"/>
      <c r="B13" t="s">
        <v>120</v>
      </c>
    </row>
    <row r="14" spans="1:9" x14ac:dyDescent="0.3">
      <c r="A14" s="46"/>
      <c r="B14" t="s">
        <v>121</v>
      </c>
    </row>
    <row r="15" spans="1:9" x14ac:dyDescent="0.3">
      <c r="A15" s="46" t="s">
        <v>86</v>
      </c>
    </row>
    <row r="16" spans="1:9" x14ac:dyDescent="0.3">
      <c r="B16" t="s">
        <v>113</v>
      </c>
    </row>
    <row r="17" spans="1:7" x14ac:dyDescent="0.3">
      <c r="B17" t="s">
        <v>87</v>
      </c>
    </row>
    <row r="18" spans="1:7" x14ac:dyDescent="0.3">
      <c r="B18" t="s">
        <v>122</v>
      </c>
    </row>
    <row r="20" spans="1:7" ht="15" thickBot="1" x14ac:dyDescent="0.35">
      <c r="A20" t="s">
        <v>88</v>
      </c>
    </row>
    <row r="21" spans="1:7" ht="15" thickBot="1" x14ac:dyDescent="0.35">
      <c r="B21" s="63" t="s">
        <v>89</v>
      </c>
      <c r="C21" s="63" t="s">
        <v>90</v>
      </c>
      <c r="D21" s="63" t="s">
        <v>91</v>
      </c>
      <c r="E21" s="63" t="s">
        <v>92</v>
      </c>
    </row>
    <row r="22" spans="1:7" ht="15" thickBot="1" x14ac:dyDescent="0.35">
      <c r="B22" s="47" t="s">
        <v>76</v>
      </c>
      <c r="C22" s="47" t="s">
        <v>35</v>
      </c>
      <c r="D22" s="51">
        <v>4183.4975000000004</v>
      </c>
      <c r="E22" s="51">
        <v>55000</v>
      </c>
    </row>
    <row r="25" spans="1:7" ht="15" thickBot="1" x14ac:dyDescent="0.35">
      <c r="A25" t="s">
        <v>93</v>
      </c>
    </row>
    <row r="26" spans="1:7" ht="15" thickBot="1" x14ac:dyDescent="0.35">
      <c r="B26" s="63" t="s">
        <v>89</v>
      </c>
      <c r="C26" s="63" t="s">
        <v>90</v>
      </c>
      <c r="D26" s="63" t="s">
        <v>91</v>
      </c>
      <c r="E26" s="63" t="s">
        <v>92</v>
      </c>
      <c r="F26" s="63" t="s">
        <v>94</v>
      </c>
    </row>
    <row r="27" spans="1:7" x14ac:dyDescent="0.3">
      <c r="B27" s="48" t="s">
        <v>54</v>
      </c>
      <c r="C27" s="48" t="s">
        <v>1</v>
      </c>
      <c r="D27" s="50">
        <v>85</v>
      </c>
      <c r="E27" s="50">
        <v>283</v>
      </c>
      <c r="F27" s="48" t="s">
        <v>94</v>
      </c>
    </row>
    <row r="28" spans="1:7" ht="15" thickBot="1" x14ac:dyDescent="0.35">
      <c r="B28" s="47" t="s">
        <v>55</v>
      </c>
      <c r="C28" s="47" t="s">
        <v>2</v>
      </c>
      <c r="D28" s="51">
        <v>999.99</v>
      </c>
      <c r="E28" s="51">
        <v>1087.0223000000001</v>
      </c>
      <c r="F28" s="47" t="s">
        <v>100</v>
      </c>
    </row>
    <row r="31" spans="1:7" ht="15" thickBot="1" x14ac:dyDescent="0.35">
      <c r="A31" t="s">
        <v>95</v>
      </c>
    </row>
    <row r="32" spans="1:7" ht="15" thickBot="1" x14ac:dyDescent="0.35">
      <c r="B32" s="63" t="s">
        <v>89</v>
      </c>
      <c r="C32" s="63" t="s">
        <v>90</v>
      </c>
      <c r="D32" s="63" t="s">
        <v>96</v>
      </c>
      <c r="E32" s="63" t="s">
        <v>50</v>
      </c>
      <c r="F32" s="63" t="s">
        <v>97</v>
      </c>
      <c r="G32" s="63" t="s">
        <v>98</v>
      </c>
    </row>
    <row r="33" spans="2:7" x14ac:dyDescent="0.3">
      <c r="B33" s="48" t="s">
        <v>76</v>
      </c>
      <c r="C33" s="48" t="s">
        <v>35</v>
      </c>
      <c r="D33" s="52">
        <v>55000</v>
      </c>
      <c r="E33" s="48" t="s">
        <v>128</v>
      </c>
      <c r="F33" s="48" t="s">
        <v>105</v>
      </c>
      <c r="G33" s="48">
        <v>0</v>
      </c>
    </row>
    <row r="34" spans="2:7" ht="15" thickBot="1" x14ac:dyDescent="0.35">
      <c r="B34" s="47" t="s">
        <v>108</v>
      </c>
      <c r="C34" s="47"/>
      <c r="D34" s="47"/>
      <c r="E34" s="47"/>
      <c r="F34" s="47"/>
      <c r="G34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K38"/>
  <sheetViews>
    <sheetView showGridLines="0" topLeftCell="A13" workbookViewId="0">
      <selection activeCell="H35" sqref="H35"/>
    </sheetView>
  </sheetViews>
  <sheetFormatPr defaultRowHeight="14.4" x14ac:dyDescent="0.3"/>
  <cols>
    <col min="1" max="1" width="2.33203125" customWidth="1"/>
    <col min="2" max="2" width="6.109375" customWidth="1"/>
    <col min="3" max="3" width="20.77734375" customWidth="1"/>
    <col min="4" max="4" width="12.6640625" bestFit="1" customWidth="1"/>
    <col min="5" max="5" width="15.6640625" bestFit="1" customWidth="1"/>
    <col min="6" max="6" width="7" bestFit="1" customWidth="1"/>
    <col min="7" max="7" width="5.33203125" customWidth="1"/>
  </cols>
  <sheetData>
    <row r="4" spans="1:11" ht="21" x14ac:dyDescent="0.4">
      <c r="A4" s="57"/>
      <c r="B4" s="57"/>
      <c r="C4" s="57"/>
      <c r="D4" s="62" t="s">
        <v>152</v>
      </c>
      <c r="E4" s="57"/>
      <c r="F4" s="57"/>
      <c r="G4" s="57"/>
      <c r="H4" s="57"/>
      <c r="I4" s="57"/>
      <c r="J4" s="57"/>
      <c r="K4" s="57"/>
    </row>
    <row r="5" spans="1:11" ht="18" x14ac:dyDescent="0.35">
      <c r="A5" s="57"/>
      <c r="B5" s="57"/>
      <c r="C5" s="57"/>
      <c r="D5" s="57"/>
      <c r="E5" s="60" t="s">
        <v>151</v>
      </c>
      <c r="F5" s="57"/>
      <c r="G5" s="57"/>
      <c r="H5" s="57"/>
      <c r="I5" s="57"/>
      <c r="J5" s="57"/>
      <c r="K5" s="57"/>
    </row>
    <row r="6" spans="1:11" x14ac:dyDescent="0.3">
      <c r="A6" s="57"/>
      <c r="B6" s="57"/>
      <c r="C6" s="57"/>
      <c r="D6" s="57"/>
      <c r="E6" s="58">
        <f ca="1">NOW()</f>
        <v>43760.761864351851</v>
      </c>
      <c r="F6" s="57"/>
      <c r="G6" s="57"/>
      <c r="H6" s="57"/>
      <c r="I6" s="57"/>
      <c r="J6" s="57"/>
      <c r="K6" s="57"/>
    </row>
    <row r="7" spans="1:11" x14ac:dyDescent="0.3">
      <c r="A7" s="46" t="s">
        <v>81</v>
      </c>
    </row>
    <row r="8" spans="1:11" x14ac:dyDescent="0.3">
      <c r="A8" s="46" t="s">
        <v>82</v>
      </c>
    </row>
    <row r="9" spans="1:11" x14ac:dyDescent="0.3">
      <c r="A9" s="46" t="s">
        <v>149</v>
      </c>
    </row>
    <row r="10" spans="1:11" x14ac:dyDescent="0.3">
      <c r="A10" s="46" t="s">
        <v>83</v>
      </c>
    </row>
    <row r="11" spans="1:11" x14ac:dyDescent="0.3">
      <c r="A11" s="46" t="s">
        <v>84</v>
      </c>
    </row>
    <row r="12" spans="1:11" x14ac:dyDescent="0.3">
      <c r="A12" s="46"/>
      <c r="B12" t="s">
        <v>85</v>
      </c>
    </row>
    <row r="13" spans="1:11" x14ac:dyDescent="0.3">
      <c r="A13" s="46"/>
      <c r="B13" t="s">
        <v>150</v>
      </c>
    </row>
    <row r="14" spans="1:11" x14ac:dyDescent="0.3">
      <c r="A14" s="46"/>
      <c r="B14" t="s">
        <v>132</v>
      </c>
    </row>
    <row r="15" spans="1:11" x14ac:dyDescent="0.3">
      <c r="A15" s="46" t="s">
        <v>86</v>
      </c>
    </row>
    <row r="16" spans="1:11" x14ac:dyDescent="0.3">
      <c r="B16" t="s">
        <v>113</v>
      </c>
    </row>
    <row r="17" spans="1:6" x14ac:dyDescent="0.3">
      <c r="B17" t="s">
        <v>87</v>
      </c>
    </row>
    <row r="18" spans="1:6" x14ac:dyDescent="0.3">
      <c r="B18" t="s">
        <v>109</v>
      </c>
    </row>
    <row r="20" spans="1:6" ht="15" thickBot="1" x14ac:dyDescent="0.35">
      <c r="A20" t="s">
        <v>133</v>
      </c>
    </row>
    <row r="21" spans="1:6" ht="15" thickBot="1" x14ac:dyDescent="0.35">
      <c r="B21" s="65" t="s">
        <v>89</v>
      </c>
      <c r="C21" s="65" t="s">
        <v>90</v>
      </c>
      <c r="D21" s="65" t="s">
        <v>91</v>
      </c>
      <c r="E21" s="65" t="s">
        <v>92</v>
      </c>
    </row>
    <row r="22" spans="1:6" ht="15" thickBot="1" x14ac:dyDescent="0.35">
      <c r="B22" s="47" t="s">
        <v>76</v>
      </c>
      <c r="C22" s="47" t="s">
        <v>35</v>
      </c>
      <c r="D22" s="51">
        <v>4183.4975000000004</v>
      </c>
      <c r="E22" s="51">
        <v>-3257.6374999999998</v>
      </c>
    </row>
    <row r="25" spans="1:6" ht="15" thickBot="1" x14ac:dyDescent="0.35">
      <c r="A25" t="s">
        <v>93</v>
      </c>
    </row>
    <row r="26" spans="1:6" ht="15" thickBot="1" x14ac:dyDescent="0.35">
      <c r="B26" s="65" t="s">
        <v>89</v>
      </c>
      <c r="C26" s="65" t="s">
        <v>90</v>
      </c>
      <c r="D26" s="65" t="s">
        <v>91</v>
      </c>
      <c r="E26" s="65" t="s">
        <v>92</v>
      </c>
      <c r="F26" s="65" t="s">
        <v>94</v>
      </c>
    </row>
    <row r="27" spans="1:6" x14ac:dyDescent="0.3">
      <c r="B27" s="48" t="s">
        <v>62</v>
      </c>
      <c r="C27" s="48" t="s">
        <v>13</v>
      </c>
      <c r="D27" s="52">
        <v>4652.1099999999997</v>
      </c>
      <c r="E27" s="52">
        <v>5000</v>
      </c>
      <c r="F27" s="48" t="s">
        <v>100</v>
      </c>
    </row>
    <row r="28" spans="1:6" x14ac:dyDescent="0.3">
      <c r="B28" s="48" t="s">
        <v>63</v>
      </c>
      <c r="C28" s="48" t="s">
        <v>14</v>
      </c>
      <c r="D28" s="52">
        <v>2500</v>
      </c>
      <c r="E28" s="52">
        <v>4500</v>
      </c>
      <c r="F28" s="48" t="s">
        <v>100</v>
      </c>
    </row>
    <row r="29" spans="1:6" x14ac:dyDescent="0.3">
      <c r="B29" s="48" t="s">
        <v>64</v>
      </c>
      <c r="C29" s="48" t="s">
        <v>15</v>
      </c>
      <c r="D29" s="52">
        <v>2399.9899999999998</v>
      </c>
      <c r="E29" s="52">
        <v>3000</v>
      </c>
      <c r="F29" s="48" t="s">
        <v>100</v>
      </c>
    </row>
    <row r="30" spans="1:6" ht="15" thickBot="1" x14ac:dyDescent="0.35">
      <c r="B30" s="47" t="s">
        <v>58</v>
      </c>
      <c r="C30" s="47" t="s">
        <v>8</v>
      </c>
      <c r="D30" s="51">
        <v>150</v>
      </c>
      <c r="E30" s="51">
        <v>250</v>
      </c>
      <c r="F30" s="47" t="s">
        <v>100</v>
      </c>
    </row>
    <row r="33" spans="1:7" ht="15" thickBot="1" x14ac:dyDescent="0.35">
      <c r="A33" t="s">
        <v>95</v>
      </c>
    </row>
    <row r="34" spans="1:7" ht="15" thickBot="1" x14ac:dyDescent="0.35">
      <c r="B34" s="65" t="s">
        <v>89</v>
      </c>
      <c r="C34" s="65" t="s">
        <v>90</v>
      </c>
      <c r="D34" s="65" t="s">
        <v>96</v>
      </c>
      <c r="E34" s="65" t="s">
        <v>50</v>
      </c>
      <c r="F34" s="65" t="s">
        <v>97</v>
      </c>
      <c r="G34" s="65" t="s">
        <v>98</v>
      </c>
    </row>
    <row r="35" spans="1:7" x14ac:dyDescent="0.3">
      <c r="B35" s="48" t="s">
        <v>58</v>
      </c>
      <c r="C35" s="48" t="s">
        <v>8</v>
      </c>
      <c r="D35" s="52">
        <v>250</v>
      </c>
      <c r="E35" s="48" t="s">
        <v>131</v>
      </c>
      <c r="F35" s="48" t="s">
        <v>105</v>
      </c>
      <c r="G35" s="48">
        <v>0</v>
      </c>
    </row>
    <row r="36" spans="1:7" x14ac:dyDescent="0.3">
      <c r="B36" s="48" t="s">
        <v>62</v>
      </c>
      <c r="C36" s="48" t="s">
        <v>13</v>
      </c>
      <c r="D36" s="52">
        <v>5000</v>
      </c>
      <c r="E36" s="48" t="s">
        <v>146</v>
      </c>
      <c r="F36" s="48" t="s">
        <v>105</v>
      </c>
      <c r="G36" s="48">
        <v>0</v>
      </c>
    </row>
    <row r="37" spans="1:7" x14ac:dyDescent="0.3">
      <c r="B37" s="48" t="s">
        <v>63</v>
      </c>
      <c r="C37" s="48" t="s">
        <v>14</v>
      </c>
      <c r="D37" s="52">
        <v>4500</v>
      </c>
      <c r="E37" s="48" t="s">
        <v>147</v>
      </c>
      <c r="F37" s="48" t="s">
        <v>105</v>
      </c>
      <c r="G37" s="48">
        <v>0</v>
      </c>
    </row>
    <row r="38" spans="1:7" ht="15" thickBot="1" x14ac:dyDescent="0.35">
      <c r="B38" s="47" t="s">
        <v>64</v>
      </c>
      <c r="C38" s="47" t="s">
        <v>15</v>
      </c>
      <c r="D38" s="51">
        <v>3000</v>
      </c>
      <c r="E38" s="47" t="s">
        <v>148</v>
      </c>
      <c r="F38" s="47" t="s">
        <v>105</v>
      </c>
      <c r="G38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J34"/>
  <sheetViews>
    <sheetView showGridLines="0" topLeftCell="A9" workbookViewId="0">
      <selection activeCell="J29" sqref="J29"/>
    </sheetView>
  </sheetViews>
  <sheetFormatPr defaultRowHeight="14.4" x14ac:dyDescent="0.3"/>
  <cols>
    <col min="1" max="1" width="2.33203125" customWidth="1"/>
    <col min="2" max="2" width="11.88671875" customWidth="1"/>
    <col min="3" max="3" width="18.5546875" bestFit="1" customWidth="1"/>
    <col min="4" max="4" width="15.88671875" bestFit="1" customWidth="1"/>
    <col min="5" max="5" width="12" bestFit="1" customWidth="1"/>
    <col min="6" max="6" width="7" bestFit="1" customWidth="1"/>
    <col min="7" max="7" width="5.33203125" customWidth="1"/>
  </cols>
  <sheetData>
    <row r="4" spans="1:10" ht="21" x14ac:dyDescent="0.4">
      <c r="A4" s="57"/>
      <c r="B4" s="57"/>
      <c r="C4" s="62" t="s">
        <v>126</v>
      </c>
      <c r="D4" s="62"/>
      <c r="E4" s="57"/>
      <c r="F4" s="57"/>
      <c r="G4" s="57"/>
      <c r="H4" s="57"/>
      <c r="I4" s="57"/>
      <c r="J4" s="57"/>
    </row>
    <row r="5" spans="1:10" ht="18" x14ac:dyDescent="0.35">
      <c r="A5" s="57"/>
      <c r="B5" s="57"/>
      <c r="C5" s="57"/>
      <c r="D5" s="60" t="s">
        <v>138</v>
      </c>
      <c r="E5" s="57"/>
      <c r="F5" s="57"/>
      <c r="G5" s="57"/>
      <c r="H5" s="57"/>
      <c r="I5" s="57"/>
      <c r="J5" s="57"/>
    </row>
    <row r="6" spans="1:10" x14ac:dyDescent="0.3">
      <c r="A6" s="57"/>
      <c r="B6" s="57"/>
      <c r="C6" s="57"/>
      <c r="D6" s="58">
        <f ca="1">NOW()</f>
        <v>43760.761864351851</v>
      </c>
      <c r="E6" s="57"/>
      <c r="F6" s="57"/>
      <c r="G6" s="57"/>
      <c r="H6" s="57"/>
      <c r="I6" s="57"/>
      <c r="J6" s="57"/>
    </row>
    <row r="7" spans="1:10" x14ac:dyDescent="0.3">
      <c r="A7" s="46" t="s">
        <v>81</v>
      </c>
    </row>
    <row r="8" spans="1:10" x14ac:dyDescent="0.3">
      <c r="A8" s="46" t="s">
        <v>82</v>
      </c>
    </row>
    <row r="9" spans="1:10" x14ac:dyDescent="0.3">
      <c r="A9" s="46" t="s">
        <v>134</v>
      </c>
    </row>
    <row r="10" spans="1:10" x14ac:dyDescent="0.3">
      <c r="A10" s="46" t="s">
        <v>83</v>
      </c>
    </row>
    <row r="11" spans="1:10" x14ac:dyDescent="0.3">
      <c r="A11" s="46" t="s">
        <v>84</v>
      </c>
    </row>
    <row r="12" spans="1:10" x14ac:dyDescent="0.3">
      <c r="A12" s="46"/>
      <c r="B12" t="s">
        <v>85</v>
      </c>
    </row>
    <row r="13" spans="1:10" x14ac:dyDescent="0.3">
      <c r="A13" s="46"/>
      <c r="B13" t="s">
        <v>135</v>
      </c>
    </row>
    <row r="14" spans="1:10" x14ac:dyDescent="0.3">
      <c r="A14" s="46"/>
      <c r="B14" t="s">
        <v>136</v>
      </c>
    </row>
    <row r="15" spans="1:10" x14ac:dyDescent="0.3">
      <c r="A15" s="46" t="s">
        <v>86</v>
      </c>
    </row>
    <row r="16" spans="1:10" x14ac:dyDescent="0.3">
      <c r="B16" t="s">
        <v>113</v>
      </c>
    </row>
    <row r="17" spans="1:7" x14ac:dyDescent="0.3">
      <c r="B17" t="s">
        <v>87</v>
      </c>
    </row>
    <row r="18" spans="1:7" x14ac:dyDescent="0.3">
      <c r="B18" t="s">
        <v>109</v>
      </c>
    </row>
    <row r="20" spans="1:7" ht="15" thickBot="1" x14ac:dyDescent="0.35">
      <c r="A20" t="s">
        <v>88</v>
      </c>
    </row>
    <row r="21" spans="1:7" ht="15" thickBot="1" x14ac:dyDescent="0.35">
      <c r="B21" s="64" t="s">
        <v>89</v>
      </c>
      <c r="C21" s="64" t="s">
        <v>90</v>
      </c>
      <c r="D21" s="64" t="s">
        <v>91</v>
      </c>
      <c r="E21" s="64" t="s">
        <v>92</v>
      </c>
    </row>
    <row r="22" spans="1:7" ht="15" thickBot="1" x14ac:dyDescent="0.35">
      <c r="B22" s="47" t="s">
        <v>76</v>
      </c>
      <c r="C22" s="47" t="s">
        <v>35</v>
      </c>
      <c r="D22" s="51">
        <v>4183.4975000000004</v>
      </c>
      <c r="E22" s="51">
        <v>50000</v>
      </c>
    </row>
    <row r="25" spans="1:7" ht="15" thickBot="1" x14ac:dyDescent="0.35">
      <c r="A25" t="s">
        <v>93</v>
      </c>
    </row>
    <row r="26" spans="1:7" ht="15" thickBot="1" x14ac:dyDescent="0.35">
      <c r="B26" s="64" t="s">
        <v>89</v>
      </c>
      <c r="C26" s="64" t="s">
        <v>90</v>
      </c>
      <c r="D26" s="64" t="s">
        <v>91</v>
      </c>
      <c r="E26" s="64" t="s">
        <v>92</v>
      </c>
      <c r="F26" s="64" t="s">
        <v>94</v>
      </c>
    </row>
    <row r="27" spans="1:7" x14ac:dyDescent="0.3">
      <c r="B27" s="48" t="s">
        <v>54</v>
      </c>
      <c r="C27" s="48" t="s">
        <v>1</v>
      </c>
      <c r="D27" s="50">
        <v>85</v>
      </c>
      <c r="E27" s="55">
        <v>269.08852558462985</v>
      </c>
      <c r="F27" s="48" t="s">
        <v>94</v>
      </c>
    </row>
    <row r="28" spans="1:7" ht="15" thickBot="1" x14ac:dyDescent="0.35">
      <c r="B28" s="47" t="s">
        <v>55</v>
      </c>
      <c r="C28" s="47" t="s">
        <v>2</v>
      </c>
      <c r="D28" s="51">
        <v>999.99</v>
      </c>
      <c r="E28" s="51">
        <v>1076.9169999999999</v>
      </c>
      <c r="F28" s="47" t="s">
        <v>100</v>
      </c>
    </row>
    <row r="31" spans="1:7" ht="15" thickBot="1" x14ac:dyDescent="0.35">
      <c r="A31" t="s">
        <v>95</v>
      </c>
    </row>
    <row r="32" spans="1:7" ht="15" thickBot="1" x14ac:dyDescent="0.35">
      <c r="B32" s="64" t="s">
        <v>89</v>
      </c>
      <c r="C32" s="64" t="s">
        <v>90</v>
      </c>
      <c r="D32" s="64" t="s">
        <v>96</v>
      </c>
      <c r="E32" s="64" t="s">
        <v>50</v>
      </c>
      <c r="F32" s="64" t="s">
        <v>97</v>
      </c>
      <c r="G32" s="64" t="s">
        <v>98</v>
      </c>
    </row>
    <row r="33" spans="2:7" x14ac:dyDescent="0.3">
      <c r="B33" s="48" t="s">
        <v>76</v>
      </c>
      <c r="C33" s="48" t="s">
        <v>35</v>
      </c>
      <c r="D33" s="52">
        <v>50000</v>
      </c>
      <c r="E33" s="48" t="s">
        <v>137</v>
      </c>
      <c r="F33" s="48" t="s">
        <v>105</v>
      </c>
      <c r="G33" s="48">
        <v>0</v>
      </c>
    </row>
    <row r="34" spans="2:7" ht="15" thickBot="1" x14ac:dyDescent="0.35">
      <c r="B34" s="47" t="s">
        <v>108</v>
      </c>
      <c r="C34" s="47"/>
      <c r="D34" s="47"/>
      <c r="E34" s="47"/>
      <c r="F34" s="47"/>
      <c r="G34" s="4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J35"/>
  <sheetViews>
    <sheetView showGridLines="0" topLeftCell="A13" workbookViewId="0">
      <selection activeCell="H29" sqref="H29"/>
    </sheetView>
  </sheetViews>
  <sheetFormatPr defaultRowHeight="14.4" x14ac:dyDescent="0.3"/>
  <cols>
    <col min="1" max="1" width="2.33203125" customWidth="1"/>
    <col min="2" max="2" width="11.88671875" customWidth="1"/>
    <col min="3" max="3" width="18.5546875" customWidth="1"/>
    <col min="4" max="4" width="12.6640625" bestFit="1" customWidth="1"/>
    <col min="5" max="5" width="15.88671875" bestFit="1" customWidth="1"/>
    <col min="6" max="6" width="7" bestFit="1" customWidth="1"/>
    <col min="7" max="7" width="5.33203125" customWidth="1"/>
  </cols>
  <sheetData>
    <row r="4" spans="1:10" ht="21" x14ac:dyDescent="0.4">
      <c r="A4" s="57"/>
      <c r="B4" s="57"/>
      <c r="C4" s="57"/>
      <c r="D4" s="62" t="s">
        <v>145</v>
      </c>
      <c r="E4" s="57"/>
      <c r="F4" s="57"/>
      <c r="G4" s="57"/>
      <c r="H4" s="57"/>
      <c r="I4" s="57"/>
      <c r="J4" s="57"/>
    </row>
    <row r="5" spans="1:10" ht="18" x14ac:dyDescent="0.35">
      <c r="A5" s="57"/>
      <c r="B5" s="57"/>
      <c r="C5" s="57"/>
      <c r="D5" s="57"/>
      <c r="E5" s="60" t="s">
        <v>144</v>
      </c>
      <c r="F5" s="57"/>
      <c r="G5" s="57"/>
      <c r="H5" s="57"/>
      <c r="I5" s="57"/>
      <c r="J5" s="57"/>
    </row>
    <row r="6" spans="1:10" x14ac:dyDescent="0.3">
      <c r="A6" s="57"/>
      <c r="B6" s="57"/>
      <c r="C6" s="57"/>
      <c r="D6" s="57"/>
      <c r="E6" s="58">
        <f ca="1">NOW()</f>
        <v>43760.761864351851</v>
      </c>
      <c r="F6" s="57"/>
      <c r="G6" s="57"/>
      <c r="H6" s="57"/>
      <c r="I6" s="57"/>
      <c r="J6" s="57"/>
    </row>
    <row r="7" spans="1:10" x14ac:dyDescent="0.3">
      <c r="A7" s="46" t="s">
        <v>81</v>
      </c>
    </row>
    <row r="8" spans="1:10" x14ac:dyDescent="0.3">
      <c r="A8" s="46" t="s">
        <v>82</v>
      </c>
    </row>
    <row r="9" spans="1:10" x14ac:dyDescent="0.3">
      <c r="A9" s="46" t="s">
        <v>139</v>
      </c>
    </row>
    <row r="10" spans="1:10" x14ac:dyDescent="0.3">
      <c r="A10" s="46" t="s">
        <v>83</v>
      </c>
    </row>
    <row r="11" spans="1:10" x14ac:dyDescent="0.3">
      <c r="A11" s="46" t="s">
        <v>84</v>
      </c>
    </row>
    <row r="12" spans="1:10" x14ac:dyDescent="0.3">
      <c r="A12" s="46"/>
      <c r="B12" t="s">
        <v>85</v>
      </c>
    </row>
    <row r="13" spans="1:10" x14ac:dyDescent="0.3">
      <c r="A13" s="46"/>
      <c r="B13" t="s">
        <v>140</v>
      </c>
    </row>
    <row r="14" spans="1:10" x14ac:dyDescent="0.3">
      <c r="A14" s="46"/>
      <c r="B14" t="s">
        <v>112</v>
      </c>
    </row>
    <row r="15" spans="1:10" x14ac:dyDescent="0.3">
      <c r="A15" s="46" t="s">
        <v>86</v>
      </c>
    </row>
    <row r="16" spans="1:10" x14ac:dyDescent="0.3">
      <c r="B16" t="s">
        <v>113</v>
      </c>
    </row>
    <row r="17" spans="1:7" x14ac:dyDescent="0.3">
      <c r="B17" t="s">
        <v>87</v>
      </c>
    </row>
    <row r="18" spans="1:7" x14ac:dyDescent="0.3">
      <c r="B18" t="s">
        <v>109</v>
      </c>
    </row>
    <row r="20" spans="1:7" ht="15" thickBot="1" x14ac:dyDescent="0.35">
      <c r="A20" t="s">
        <v>88</v>
      </c>
    </row>
    <row r="21" spans="1:7" ht="15" thickBot="1" x14ac:dyDescent="0.35">
      <c r="B21" s="64" t="s">
        <v>89</v>
      </c>
      <c r="C21" s="64" t="s">
        <v>90</v>
      </c>
      <c r="D21" s="64" t="s">
        <v>91</v>
      </c>
      <c r="E21" s="64" t="s">
        <v>92</v>
      </c>
    </row>
    <row r="22" spans="1:7" ht="15" thickBot="1" x14ac:dyDescent="0.35">
      <c r="B22" s="47" t="s">
        <v>141</v>
      </c>
      <c r="C22" s="47" t="s">
        <v>33</v>
      </c>
      <c r="D22" s="51">
        <v>6436.15</v>
      </c>
      <c r="E22" s="51">
        <v>60000</v>
      </c>
    </row>
    <row r="25" spans="1:7" ht="15" thickBot="1" x14ac:dyDescent="0.35">
      <c r="A25" t="s">
        <v>93</v>
      </c>
    </row>
    <row r="26" spans="1:7" ht="15" thickBot="1" x14ac:dyDescent="0.35">
      <c r="B26" s="64" t="s">
        <v>89</v>
      </c>
      <c r="C26" s="64" t="s">
        <v>90</v>
      </c>
      <c r="D26" s="64" t="s">
        <v>91</v>
      </c>
      <c r="E26" s="64" t="s">
        <v>92</v>
      </c>
      <c r="F26" s="64" t="s">
        <v>94</v>
      </c>
    </row>
    <row r="27" spans="1:7" x14ac:dyDescent="0.3">
      <c r="B27" s="48" t="s">
        <v>54</v>
      </c>
      <c r="C27" s="48" t="s">
        <v>1</v>
      </c>
      <c r="D27" s="50">
        <v>85</v>
      </c>
      <c r="E27" s="50">
        <v>120</v>
      </c>
      <c r="F27" s="48" t="s">
        <v>94</v>
      </c>
    </row>
    <row r="28" spans="1:7" ht="15" thickBot="1" x14ac:dyDescent="0.35">
      <c r="B28" s="47" t="s">
        <v>55</v>
      </c>
      <c r="C28" s="47" t="s">
        <v>2</v>
      </c>
      <c r="D28" s="51">
        <v>999.99</v>
      </c>
      <c r="E28" s="51">
        <v>1367.4742000000001</v>
      </c>
      <c r="F28" s="47" t="s">
        <v>100</v>
      </c>
    </row>
    <row r="31" spans="1:7" ht="15" thickBot="1" x14ac:dyDescent="0.35">
      <c r="A31" t="s">
        <v>95</v>
      </c>
    </row>
    <row r="32" spans="1:7" ht="15" thickBot="1" x14ac:dyDescent="0.35">
      <c r="B32" s="64" t="s">
        <v>89</v>
      </c>
      <c r="C32" s="64" t="s">
        <v>90</v>
      </c>
      <c r="D32" s="64" t="s">
        <v>96</v>
      </c>
      <c r="E32" s="64" t="s">
        <v>50</v>
      </c>
      <c r="F32" s="64" t="s">
        <v>97</v>
      </c>
      <c r="G32" s="64" t="s">
        <v>98</v>
      </c>
    </row>
    <row r="33" spans="2:7" x14ac:dyDescent="0.3">
      <c r="B33" s="48" t="s">
        <v>141</v>
      </c>
      <c r="C33" s="48" t="s">
        <v>33</v>
      </c>
      <c r="D33" s="52">
        <v>60000</v>
      </c>
      <c r="E33" s="48" t="s">
        <v>142</v>
      </c>
      <c r="F33" s="48" t="s">
        <v>105</v>
      </c>
      <c r="G33" s="48">
        <v>0</v>
      </c>
    </row>
    <row r="34" spans="2:7" x14ac:dyDescent="0.3">
      <c r="B34" s="48" t="s">
        <v>54</v>
      </c>
      <c r="C34" s="48" t="s">
        <v>1</v>
      </c>
      <c r="D34" s="50">
        <v>120</v>
      </c>
      <c r="E34" s="48" t="s">
        <v>143</v>
      </c>
      <c r="F34" s="48" t="s">
        <v>105</v>
      </c>
      <c r="G34" s="48">
        <v>0</v>
      </c>
    </row>
    <row r="35" spans="2:7" ht="15" thickBot="1" x14ac:dyDescent="0.35">
      <c r="B35" s="47" t="s">
        <v>108</v>
      </c>
      <c r="C35" s="47"/>
      <c r="D35" s="47"/>
      <c r="E35" s="47"/>
      <c r="F35" s="47"/>
      <c r="G3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Stmt</vt:lpstr>
      <vt:lpstr>Scenario Summary</vt:lpstr>
      <vt:lpstr>15% Net Margin Ratio</vt:lpstr>
      <vt:lpstr>$30000 Net Income</vt:lpstr>
      <vt:lpstr>$55000 Net Income</vt:lpstr>
      <vt:lpstr>Fixed Costs Pie Chart</vt:lpstr>
      <vt:lpstr>Max Net Income</vt:lpstr>
      <vt:lpstr>$50000 Net Income</vt:lpstr>
      <vt:lpstr>$60000 Operating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mccarthyr</dc:creator>
  <cp:lastModifiedBy>patrick ha</cp:lastModifiedBy>
  <cp:lastPrinted>2014-04-08T00:11:28Z</cp:lastPrinted>
  <dcterms:created xsi:type="dcterms:W3CDTF">2014-04-07T21:39:59Z</dcterms:created>
  <dcterms:modified xsi:type="dcterms:W3CDTF">2019-10-22T23:25:42Z</dcterms:modified>
</cp:coreProperties>
</file>